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drawings/drawing1.xml" ContentType="application/vnd.openxmlformats-officedocument.drawing+xml"/>
  <Override PartName="/xl/tables/table3.xml" ContentType="application/vnd.openxmlformats-officedocument.spreadsheetml.table+xml"/>
  <Override PartName="/xl/queryTables/queryTable3.xml" ContentType="application/vnd.openxmlformats-officedocument.spreadsheetml.query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codeName="ThisWorkbook"/>
  <mc:AlternateContent xmlns:mc="http://schemas.openxmlformats.org/markup-compatibility/2006">
    <mc:Choice Requires="x15">
      <x15ac:absPath xmlns:x15ac="http://schemas.microsoft.com/office/spreadsheetml/2010/11/ac" url="C:\Users\DELL\Desktop\TAI DINH CU 2.7H (CT08)\PHAP LY\ho so 35 ho dat nong nghiep dot 2\2026.BB niêm yết DA 2.7 ha dot 1+2  35 th, to chuc\"/>
    </mc:Choice>
  </mc:AlternateContent>
  <xr:revisionPtr revIDLastSave="0" documentId="13_ncr:1_{5AA6B444-15BA-4391-839D-467BE9DAB7C4}" xr6:coauthVersionLast="47" xr6:coauthVersionMax="47" xr10:uidLastSave="{00000000-0000-0000-0000-000000000000}"/>
  <bookViews>
    <workbookView xWindow="-108" yWindow="-108" windowWidth="23256" windowHeight="13176" tabRatio="887" firstSheet="5" activeTab="5" xr2:uid="{00000000-000D-0000-FFFF-FFFF00000000}"/>
  </bookViews>
  <sheets>
    <sheet name="TH_Csd" sheetId="10" r:id="rId1"/>
    <sheet name="TrichLuc_TH" sheetId="3" r:id="rId2"/>
    <sheet name="KiemKe_TH" sheetId="4" r:id="rId3"/>
    <sheet name="Mau" sheetId="7" r:id="rId4"/>
    <sheet name="DG_KiemKe" sheetId="2" r:id="rId5"/>
    <sheet name="pa phat cac dot" sheetId="410" r:id="rId6"/>
    <sheet name="TH" sheetId="371" r:id="rId7"/>
    <sheet name="Ban" sheetId="372" r:id="rId8"/>
    <sheet name="Bích" sheetId="373" r:id="rId9"/>
    <sheet name="Bàng" sheetId="374" r:id="rId10"/>
    <sheet name="Hòa" sheetId="375" r:id="rId11"/>
    <sheet name="Nhân" sheetId="376" r:id="rId12"/>
    <sheet name="Hồng" sheetId="377" r:id="rId13"/>
    <sheet name="Lan" sheetId="378" r:id="rId14"/>
    <sheet name="Lý" sheetId="379" r:id="rId15"/>
    <sheet name="Tạo" sheetId="380" r:id="rId16"/>
    <sheet name="Mạnh" sheetId="381" r:id="rId17"/>
    <sheet name="Mây" sheetId="382" r:id="rId18"/>
    <sheet name="Minh" sheetId="383" r:id="rId19"/>
    <sheet name="Mơ" sheetId="384" r:id="rId20"/>
    <sheet name="Thiệu" sheetId="385" r:id="rId21"/>
    <sheet name="Vân" sheetId="386" r:id="rId22"/>
    <sheet name="Tích" sheetId="387" r:id="rId23"/>
    <sheet name="Trai" sheetId="388" r:id="rId24"/>
    <sheet name="Thanh" sheetId="389" r:id="rId25"/>
    <sheet name="Thanh(1)" sheetId="390" r:id="rId26"/>
    <sheet name="Thắng" sheetId="391" r:id="rId27"/>
    <sheet name="Sàng" sheetId="392" r:id="rId28"/>
    <sheet name="Thơ" sheetId="393" r:id="rId29"/>
    <sheet name="Đăng" sheetId="394" r:id="rId30"/>
    <sheet name="Thứ" sheetId="395" r:id="rId31"/>
    <sheet name="Tuấn" sheetId="396" r:id="rId32"/>
    <sheet name="Thùy" sheetId="397" r:id="rId33"/>
    <sheet name="Kiều" sheetId="398" r:id="rId34"/>
    <sheet name="Tính" sheetId="399" r:id="rId35"/>
    <sheet name="Trung" sheetId="400" r:id="rId36"/>
    <sheet name="Toán" sheetId="401" r:id="rId37"/>
    <sheet name="Tới" sheetId="402" r:id="rId38"/>
    <sheet name="Trúc" sheetId="403" r:id="rId39"/>
    <sheet name="Ngọ" sheetId="404" r:id="rId40"/>
    <sheet name="Tư" sheetId="405" r:id="rId41"/>
    <sheet name="Vình" sheetId="406" r:id="rId42"/>
    <sheet name="phường" sheetId="407" r:id="rId43"/>
    <sheet name="Bùi Đức Hoằng" sheetId="408" r:id="rId44"/>
    <sheet name="số liên hệ các hộ" sheetId="409" r:id="rId45"/>
  </sheets>
  <externalReferences>
    <externalReference r:id="rId46"/>
    <externalReference r:id="rId47"/>
    <externalReference r:id="rId48"/>
  </externalReferences>
  <definedNames>
    <definedName name="_Fill" hidden="1">#REF!</definedName>
    <definedName name="_xlnm._FilterDatabase" localSheetId="5" hidden="1">'pa phat cac dot'!$A$9:$BR$9</definedName>
    <definedName name="_xlnm._FilterDatabase" localSheetId="6" hidden="1">TH!$A$8:$BA$87</definedName>
    <definedName name="_Key1" hidden="1">#REF!</definedName>
    <definedName name="_Key2" hidden="1">#REF!</definedName>
    <definedName name="_Order1" hidden="1">255</definedName>
    <definedName name="_Order2" hidden="1">255</definedName>
    <definedName name="_Sort" hidden="1">#REF!</definedName>
    <definedName name="_th1">'[1]TH 5 hộ'!$B$13:$W$17</definedName>
    <definedName name="DotDuThao">TH!$BG$6</definedName>
    <definedName name="ExternalData_1" localSheetId="4" hidden="1">DG_KiemKe!$A$1:$G$2209</definedName>
    <definedName name="ExternalData_2" localSheetId="1" hidden="1">TrichLuc_TH!$A$1:$BJ$76</definedName>
    <definedName name="ExternalData_3" localSheetId="2" hidden="1">KiemKe_TH!$A$1:$AC$74</definedName>
    <definedName name="HTML_CodePage" hidden="1">950</definedName>
    <definedName name="HTML_Control" localSheetId="7" hidden="1">{"'Sheet1'!$L$16"}</definedName>
    <definedName name="HTML_Control" localSheetId="9" hidden="1">{"'Sheet1'!$L$16"}</definedName>
    <definedName name="HTML_Control" localSheetId="8" hidden="1">{"'Sheet1'!$L$16"}</definedName>
    <definedName name="HTML_Control" localSheetId="29" hidden="1">{"'Sheet1'!$L$16"}</definedName>
    <definedName name="HTML_Control" localSheetId="10" hidden="1">{"'Sheet1'!$L$16"}</definedName>
    <definedName name="HTML_Control" localSheetId="12" hidden="1">{"'Sheet1'!$L$16"}</definedName>
    <definedName name="HTML_Control" localSheetId="33" hidden="1">{"'Sheet1'!$L$16"}</definedName>
    <definedName name="HTML_Control" localSheetId="13" hidden="1">{"'Sheet1'!$L$16"}</definedName>
    <definedName name="HTML_Control" localSheetId="14" hidden="1">{"'Sheet1'!$L$16"}</definedName>
    <definedName name="HTML_Control" localSheetId="16" hidden="1">{"'Sheet1'!$L$16"}</definedName>
    <definedName name="HTML_Control" localSheetId="3" hidden="1">{"'Sheet1'!$L$16"}</definedName>
    <definedName name="HTML_Control" localSheetId="17" hidden="1">{"'Sheet1'!$L$16"}</definedName>
    <definedName name="HTML_Control" localSheetId="18" hidden="1">{"'Sheet1'!$L$16"}</definedName>
    <definedName name="HTML_Control" localSheetId="19" hidden="1">{"'Sheet1'!$L$16"}</definedName>
    <definedName name="HTML_Control" localSheetId="39" hidden="1">{"'Sheet1'!$L$16"}</definedName>
    <definedName name="HTML_Control" localSheetId="11" hidden="1">{"'Sheet1'!$L$16"}</definedName>
    <definedName name="HTML_Control" localSheetId="42" hidden="1">{"'Sheet1'!$L$16"}</definedName>
    <definedName name="HTML_Control" localSheetId="27" hidden="1">{"'Sheet1'!$L$16"}</definedName>
    <definedName name="HTML_Control" localSheetId="15" hidden="1">{"'Sheet1'!$L$16"}</definedName>
    <definedName name="HTML_Control" localSheetId="22" hidden="1">{"'Sheet1'!$L$16"}</definedName>
    <definedName name="HTML_Control" localSheetId="34" hidden="1">{"'Sheet1'!$L$16"}</definedName>
    <definedName name="HTML_Control" localSheetId="36" hidden="1">{"'Sheet1'!$L$16"}</definedName>
    <definedName name="HTML_Control" localSheetId="37" hidden="1">{"'Sheet1'!$L$16"}</definedName>
    <definedName name="HTML_Control" localSheetId="31" hidden="1">{"'Sheet1'!$L$16"}</definedName>
    <definedName name="HTML_Control" localSheetId="40" hidden="1">{"'Sheet1'!$L$16"}</definedName>
    <definedName name="HTML_Control" localSheetId="24" hidden="1">{"'Sheet1'!$L$16"}</definedName>
    <definedName name="HTML_Control" localSheetId="25" hidden="1">{"'Sheet1'!$L$16"}</definedName>
    <definedName name="HTML_Control" localSheetId="26" hidden="1">{"'Sheet1'!$L$16"}</definedName>
    <definedName name="HTML_Control" localSheetId="20" hidden="1">{"'Sheet1'!$L$16"}</definedName>
    <definedName name="HTML_Control" localSheetId="28" hidden="1">{"'Sheet1'!$L$16"}</definedName>
    <definedName name="HTML_Control" localSheetId="32" hidden="1">{"'Sheet1'!$L$16"}</definedName>
    <definedName name="HTML_Control" localSheetId="30" hidden="1">{"'Sheet1'!$L$16"}</definedName>
    <definedName name="HTML_Control" localSheetId="23" hidden="1">{"'Sheet1'!$L$16"}</definedName>
    <definedName name="HTML_Control" localSheetId="38" hidden="1">{"'Sheet1'!$L$16"}</definedName>
    <definedName name="HTML_Control" localSheetId="35" hidden="1">{"'Sheet1'!$L$16"}</definedName>
    <definedName name="HTML_Control" localSheetId="21" hidden="1">{"'Sheet1'!$L$16"}</definedName>
    <definedName name="HTML_Control" localSheetId="41"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7" hidden="1">{"'Sheet1'!$L$16"}</definedName>
    <definedName name="huy" localSheetId="9" hidden="1">{"'Sheet1'!$L$16"}</definedName>
    <definedName name="huy" localSheetId="8" hidden="1">{"'Sheet1'!$L$16"}</definedName>
    <definedName name="huy" localSheetId="29" hidden="1">{"'Sheet1'!$L$16"}</definedName>
    <definedName name="huy" localSheetId="10" hidden="1">{"'Sheet1'!$L$16"}</definedName>
    <definedName name="huy" localSheetId="12" hidden="1">{"'Sheet1'!$L$16"}</definedName>
    <definedName name="huy" localSheetId="33" hidden="1">{"'Sheet1'!$L$16"}</definedName>
    <definedName name="huy" localSheetId="13" hidden="1">{"'Sheet1'!$L$16"}</definedName>
    <definedName name="huy" localSheetId="14" hidden="1">{"'Sheet1'!$L$16"}</definedName>
    <definedName name="huy" localSheetId="16" hidden="1">{"'Sheet1'!$L$16"}</definedName>
    <definedName name="huy" localSheetId="3" hidden="1">{"'Sheet1'!$L$16"}</definedName>
    <definedName name="huy" localSheetId="17" hidden="1">{"'Sheet1'!$L$16"}</definedName>
    <definedName name="huy" localSheetId="18" hidden="1">{"'Sheet1'!$L$16"}</definedName>
    <definedName name="huy" localSheetId="19" hidden="1">{"'Sheet1'!$L$16"}</definedName>
    <definedName name="huy" localSheetId="39" hidden="1">{"'Sheet1'!$L$16"}</definedName>
    <definedName name="huy" localSheetId="11" hidden="1">{"'Sheet1'!$L$16"}</definedName>
    <definedName name="huy" localSheetId="42" hidden="1">{"'Sheet1'!$L$16"}</definedName>
    <definedName name="huy" localSheetId="27" hidden="1">{"'Sheet1'!$L$16"}</definedName>
    <definedName name="huy" localSheetId="15" hidden="1">{"'Sheet1'!$L$16"}</definedName>
    <definedName name="huy" localSheetId="22" hidden="1">{"'Sheet1'!$L$16"}</definedName>
    <definedName name="huy" localSheetId="34" hidden="1">{"'Sheet1'!$L$16"}</definedName>
    <definedName name="huy" localSheetId="36" hidden="1">{"'Sheet1'!$L$16"}</definedName>
    <definedName name="huy" localSheetId="37" hidden="1">{"'Sheet1'!$L$16"}</definedName>
    <definedName name="huy" localSheetId="31" hidden="1">{"'Sheet1'!$L$16"}</definedName>
    <definedName name="huy" localSheetId="40" hidden="1">{"'Sheet1'!$L$16"}</definedName>
    <definedName name="huy" localSheetId="24" hidden="1">{"'Sheet1'!$L$16"}</definedName>
    <definedName name="huy" localSheetId="25" hidden="1">{"'Sheet1'!$L$16"}</definedName>
    <definedName name="huy" localSheetId="26" hidden="1">{"'Sheet1'!$L$16"}</definedName>
    <definedName name="huy" localSheetId="20" hidden="1">{"'Sheet1'!$L$16"}</definedName>
    <definedName name="huy" localSheetId="28" hidden="1">{"'Sheet1'!$L$16"}</definedName>
    <definedName name="huy" localSheetId="32" hidden="1">{"'Sheet1'!$L$16"}</definedName>
    <definedName name="huy" localSheetId="30" hidden="1">{"'Sheet1'!$L$16"}</definedName>
    <definedName name="huy" localSheetId="23" hidden="1">{"'Sheet1'!$L$16"}</definedName>
    <definedName name="huy" localSheetId="38" hidden="1">{"'Sheet1'!$L$16"}</definedName>
    <definedName name="huy" localSheetId="35" hidden="1">{"'Sheet1'!$L$16"}</definedName>
    <definedName name="huy" localSheetId="21" hidden="1">{"'Sheet1'!$L$16"}</definedName>
    <definedName name="huy" localSheetId="41" hidden="1">{"'Sheet1'!$L$16"}</definedName>
    <definedName name="huy" hidden="1">{"'Sheet1'!$L$16"}</definedName>
    <definedName name="_xlnm.Print_Area" localSheetId="7">Ban!$A$1:$J$55</definedName>
    <definedName name="_xlnm.Print_Area" localSheetId="9">Bàng!$A$1:$J$53</definedName>
    <definedName name="_xlnm.Print_Area" localSheetId="8">Bích!$A$1:$J$53</definedName>
    <definedName name="_xlnm.Print_Area" localSheetId="43">'Bùi Đức Hoằng'!$A$1:$J$45</definedName>
    <definedName name="_xlnm.Print_Area" localSheetId="29">Đăng!$A$1:$J$55</definedName>
    <definedName name="_xlnm.Print_Area" localSheetId="10">Hòa!$A$1:$J$57</definedName>
    <definedName name="_xlnm.Print_Area" localSheetId="12">Hồng!$A$1:$J$55</definedName>
    <definedName name="_xlnm.Print_Area" localSheetId="33">Kiều!$A$1:$J$51</definedName>
    <definedName name="_xlnm.Print_Area" localSheetId="13">Lan!$A$1:$J$57</definedName>
    <definedName name="_xlnm.Print_Area" localSheetId="14">Lý!$A$1:$J$55</definedName>
    <definedName name="_xlnm.Print_Area" localSheetId="16">Mạnh!$A$1:$J$53</definedName>
    <definedName name="_xlnm.Print_Area" localSheetId="3">Mau!$A$1:$J$51</definedName>
    <definedName name="_xlnm.Print_Area" localSheetId="17">Mây!$A$1:$J$53</definedName>
    <definedName name="_xlnm.Print_Area" localSheetId="18">Minh!$A$1:$J$53</definedName>
    <definedName name="_xlnm.Print_Area" localSheetId="19">Mơ!$A$1:$J$53</definedName>
    <definedName name="_xlnm.Print_Area" localSheetId="39">Ngọ!$A$1:$J$53</definedName>
    <definedName name="_xlnm.Print_Area" localSheetId="11">Nhân!$A$1:$J$53</definedName>
    <definedName name="_xlnm.Print_Area" localSheetId="5">'pa phat cac dot'!$A$1:$BP$88</definedName>
    <definedName name="_xlnm.Print_Area" localSheetId="42">phường!$A$1:$J$53</definedName>
    <definedName name="_xlnm.Print_Area" localSheetId="27">Sàng!$A$1:$J$53</definedName>
    <definedName name="_xlnm.Print_Area" localSheetId="15">Tạo!$A$1:$J$68</definedName>
    <definedName name="_xlnm.Print_Area" localSheetId="22">Tích!$A$1:$J$51</definedName>
    <definedName name="_xlnm.Print_Area" localSheetId="34">Tính!$A$1:$J$53</definedName>
    <definedName name="_xlnm.Print_Area" localSheetId="36">Toán!$A$1:$J$54</definedName>
    <definedName name="_xlnm.Print_Area" localSheetId="37">Tới!$A$1:$J$53</definedName>
    <definedName name="_xlnm.Print_Area" localSheetId="31">Tuấn!$A$1:$J$53</definedName>
    <definedName name="_xlnm.Print_Area" localSheetId="40">Tư!$A$1:$J$55</definedName>
    <definedName name="_xlnm.Print_Area" localSheetId="6">TH!$A$1:$BI$87</definedName>
    <definedName name="_xlnm.Print_Area" localSheetId="24">Thanh!$A$1:$J$53</definedName>
    <definedName name="_xlnm.Print_Area" localSheetId="25">'Thanh(1)'!$A$1:$J$53</definedName>
    <definedName name="_xlnm.Print_Area" localSheetId="26">Thắng!$A$1:$J$53</definedName>
    <definedName name="_xlnm.Print_Area" localSheetId="20">Thiệu!$A$1:$J$53</definedName>
    <definedName name="_xlnm.Print_Area" localSheetId="28">Thơ!$A$1:$J$53</definedName>
    <definedName name="_xlnm.Print_Area" localSheetId="32">Thùy!$A$1:$J$53</definedName>
    <definedName name="_xlnm.Print_Area" localSheetId="30">Thứ!$A$1:$J$53</definedName>
    <definedName name="_xlnm.Print_Area" localSheetId="23">Trai!$A$1:$J$57</definedName>
    <definedName name="_xlnm.Print_Area" localSheetId="38">Trúc!$A$1:$J$53</definedName>
    <definedName name="_xlnm.Print_Area" localSheetId="35">Trung!$A$1:$J$59</definedName>
    <definedName name="_xlnm.Print_Area" localSheetId="21">Vân!$A$1:$J$55</definedName>
    <definedName name="_xlnm.Print_Area" localSheetId="41">Vình!$A$1:$J$61</definedName>
    <definedName name="_xlnm.Print_Titles" localSheetId="7">Ban!$12:$12</definedName>
    <definedName name="_xlnm.Print_Titles" localSheetId="9">Bàng!$12:$12</definedName>
    <definedName name="_xlnm.Print_Titles" localSheetId="8">Bích!$12:$12</definedName>
    <definedName name="_xlnm.Print_Titles" localSheetId="43">'Bùi Đức Hoằng'!$12:$12</definedName>
    <definedName name="_xlnm.Print_Titles" localSheetId="29">Đăng!$12:$12</definedName>
    <definedName name="_xlnm.Print_Titles" localSheetId="10">Hòa!$12:$12</definedName>
    <definedName name="_xlnm.Print_Titles" localSheetId="12">Hồng!$12:$12</definedName>
    <definedName name="_xlnm.Print_Titles" localSheetId="33">Kiều!$12:$12</definedName>
    <definedName name="_xlnm.Print_Titles" localSheetId="13">Lan!$12:$12</definedName>
    <definedName name="_xlnm.Print_Titles" localSheetId="14">Lý!$12:$12</definedName>
    <definedName name="_xlnm.Print_Titles" localSheetId="16">Mạnh!$12:$12</definedName>
    <definedName name="_xlnm.Print_Titles" localSheetId="3">Mau!$12:$12</definedName>
    <definedName name="_xlnm.Print_Titles" localSheetId="17">Mây!$12:$12</definedName>
    <definedName name="_xlnm.Print_Titles" localSheetId="18">Minh!$12:$12</definedName>
    <definedName name="_xlnm.Print_Titles" localSheetId="19">Mơ!$12:$12</definedName>
    <definedName name="_xlnm.Print_Titles" localSheetId="39">Ngọ!$12:$12</definedName>
    <definedName name="_xlnm.Print_Titles" localSheetId="11">Nhân!$12:$12</definedName>
    <definedName name="_xlnm.Print_Titles" localSheetId="42">phường!$12:$12</definedName>
    <definedName name="_xlnm.Print_Titles" localSheetId="27">Sàng!$12:$12</definedName>
    <definedName name="_xlnm.Print_Titles" localSheetId="15">Tạo!$12:$12</definedName>
    <definedName name="_xlnm.Print_Titles" localSheetId="22">Tích!$12:$12</definedName>
    <definedName name="_xlnm.Print_Titles" localSheetId="34">Tính!$12:$12</definedName>
    <definedName name="_xlnm.Print_Titles" localSheetId="36">Toán!$12:$12</definedName>
    <definedName name="_xlnm.Print_Titles" localSheetId="37">Tới!$12:$12</definedName>
    <definedName name="_xlnm.Print_Titles" localSheetId="31">Tuấn!$12:$12</definedName>
    <definedName name="_xlnm.Print_Titles" localSheetId="40">Tư!$12:$12</definedName>
    <definedName name="_xlnm.Print_Titles" localSheetId="24">Thanh!$12:$12</definedName>
    <definedName name="_xlnm.Print_Titles" localSheetId="25">'Thanh(1)'!$12:$12</definedName>
    <definedName name="_xlnm.Print_Titles" localSheetId="26">Thắng!$12:$12</definedName>
    <definedName name="_xlnm.Print_Titles" localSheetId="20">Thiệu!$12:$12</definedName>
    <definedName name="_xlnm.Print_Titles" localSheetId="28">Thơ!$12:$12</definedName>
    <definedName name="_xlnm.Print_Titles" localSheetId="32">Thùy!$12:$12</definedName>
    <definedName name="_xlnm.Print_Titles" localSheetId="30">Thứ!$12:$12</definedName>
    <definedName name="_xlnm.Print_Titles" localSheetId="23">Trai!$12:$12</definedName>
    <definedName name="_xlnm.Print_Titles" localSheetId="38">Trúc!$12:$12</definedName>
    <definedName name="_xlnm.Print_Titles" localSheetId="35">Trung!$12:$12</definedName>
    <definedName name="_xlnm.Print_Titles" localSheetId="21">Vân!$12:$12</definedName>
    <definedName name="_xlnm.Print_Titles" localSheetId="41">Vình!$12:$12</definedName>
    <definedName name="TongTienBtHoTro" localSheetId="7">Ban!$I$45</definedName>
    <definedName name="TongTienBtHoTro" localSheetId="9">Bàng!$I$43</definedName>
    <definedName name="TongTienBtHoTro" localSheetId="8">Bích!$I$43</definedName>
    <definedName name="TongTienBtHoTro" localSheetId="29">Đăng!$I$45</definedName>
    <definedName name="TongTienBtHoTro" localSheetId="10">Hòa!$I$47</definedName>
    <definedName name="TongTienBtHoTro" localSheetId="12">Hồng!$I$45</definedName>
    <definedName name="TongTienBtHoTro" localSheetId="33">Kiều!$I$41</definedName>
    <definedName name="TongTienBtHoTro" localSheetId="13">Lan!$I$47</definedName>
    <definedName name="TongTienBtHoTro" localSheetId="14">Lý!$I$45</definedName>
    <definedName name="TongTienBtHoTro" localSheetId="16">Mạnh!$I$43</definedName>
    <definedName name="TongTienBtHoTro" localSheetId="17">Mây!$I$43</definedName>
    <definedName name="TongTienBtHoTro" localSheetId="18">Minh!$I$43</definedName>
    <definedName name="TongTienBtHoTro" localSheetId="19">Mơ!$I$43</definedName>
    <definedName name="TongTienBtHoTro" localSheetId="39">Ngọ!$I$43</definedName>
    <definedName name="TongTienBtHoTro" localSheetId="11">Nhân!$I$43</definedName>
    <definedName name="TongTienBtHoTro" localSheetId="42">phường!$I$43</definedName>
    <definedName name="TongTienBtHoTro" localSheetId="27">Sàng!$I$43</definedName>
    <definedName name="TongTienBtHoTro" localSheetId="15">Tạo!$I$58</definedName>
    <definedName name="TongTienBtHoTro" localSheetId="22">Tích!$I$41</definedName>
    <definedName name="TongTienBtHoTro" localSheetId="34">Tính!$I$43</definedName>
    <definedName name="TongTienBtHoTro" localSheetId="36">Toán!$I$44</definedName>
    <definedName name="TongTienBtHoTro" localSheetId="37">Tới!$I$43</definedName>
    <definedName name="TongTienBtHoTro" localSheetId="31">Tuấn!$I$43</definedName>
    <definedName name="TongTienBtHoTro" localSheetId="40">Tư!$I$45</definedName>
    <definedName name="TongTienBtHoTro" localSheetId="24">Thanh!$I$43</definedName>
    <definedName name="TongTienBtHoTro" localSheetId="25">'Thanh(1)'!$I$43</definedName>
    <definedName name="TongTienBtHoTro" localSheetId="26">Thắng!$I$43</definedName>
    <definedName name="TongTienBtHoTro" localSheetId="20">Thiệu!$I$43</definedName>
    <definedName name="TongTienBtHoTro" localSheetId="28">Thơ!$I$43</definedName>
    <definedName name="TongTienBtHoTro" localSheetId="32">Thùy!$I$43</definedName>
    <definedName name="TongTienBtHoTro" localSheetId="30">Thứ!$I$43</definedName>
    <definedName name="TongTienBtHoTro" localSheetId="23">Trai!$I$47</definedName>
    <definedName name="TongTienBtHoTro" localSheetId="38">Trúc!$I$43</definedName>
    <definedName name="TongTienBtHoTro" localSheetId="35">Trung!$I$49</definedName>
    <definedName name="TongTienBtHoTro" localSheetId="21">Vân!$I$45</definedName>
    <definedName name="TongTienBtHoTro" localSheetId="41">Vình!$I$51</definedName>
    <definedName name="TongTienBtHoTro">#REF!</definedName>
    <definedName name="TongTienVktNgoaiCg" localSheetId="7">Ban!$I$32</definedName>
    <definedName name="TongTienVktNgoaiCg" localSheetId="9">Bàng!$I$30</definedName>
    <definedName name="TongTienVktNgoaiCg" localSheetId="8">Bích!$I$30</definedName>
    <definedName name="TongTienVktNgoaiCg" localSheetId="29">Đăng!$I$32</definedName>
    <definedName name="TongTienVktNgoaiCg" localSheetId="10">Hòa!$I$34</definedName>
    <definedName name="TongTienVktNgoaiCg" localSheetId="12">Hồng!$I$32</definedName>
    <definedName name="TongTienVktNgoaiCg" localSheetId="33">Kiều!$I$28</definedName>
    <definedName name="TongTienVktNgoaiCg" localSheetId="13">Lan!$I$34</definedName>
    <definedName name="TongTienVktNgoaiCg" localSheetId="14">Lý!$I$32</definedName>
    <definedName name="TongTienVktNgoaiCg" localSheetId="16">Mạnh!$I$30</definedName>
    <definedName name="TongTienVktNgoaiCg" localSheetId="17">Mây!$I$30</definedName>
    <definedName name="TongTienVktNgoaiCg" localSheetId="18">Minh!$I$30</definedName>
    <definedName name="TongTienVktNgoaiCg" localSheetId="19">Mơ!$I$30</definedName>
    <definedName name="TongTienVktNgoaiCg" localSheetId="39">Ngọ!$I$30</definedName>
    <definedName name="TongTienVktNgoaiCg" localSheetId="11">Nhân!$I$30</definedName>
    <definedName name="TongTienVktNgoaiCg" localSheetId="42">phường!$I$30</definedName>
    <definedName name="TongTienVktNgoaiCg" localSheetId="27">Sàng!$I$30</definedName>
    <definedName name="TongTienVktNgoaiCg" localSheetId="15">Tạo!$I$45</definedName>
    <definedName name="TongTienVktNgoaiCg" localSheetId="22">Tích!$I$28</definedName>
    <definedName name="TongTienVktNgoaiCg" localSheetId="34">Tính!$I$30</definedName>
    <definedName name="TongTienVktNgoaiCg" localSheetId="36">Toán!$I$31</definedName>
    <definedName name="TongTienVktNgoaiCg" localSheetId="37">Tới!$I$30</definedName>
    <definedName name="TongTienVktNgoaiCg" localSheetId="31">Tuấn!$I$30</definedName>
    <definedName name="TongTienVktNgoaiCg" localSheetId="40">Tư!$I$32</definedName>
    <definedName name="TongTienVktNgoaiCg" localSheetId="24">Thanh!$I$30</definedName>
    <definedName name="TongTienVktNgoaiCg" localSheetId="25">'Thanh(1)'!$I$30</definedName>
    <definedName name="TongTienVktNgoaiCg" localSheetId="26">Thắng!$I$30</definedName>
    <definedName name="TongTienVktNgoaiCg" localSheetId="20">Thiệu!$I$30</definedName>
    <definedName name="TongTienVktNgoaiCg" localSheetId="28">Thơ!$I$30</definedName>
    <definedName name="TongTienVktNgoaiCg" localSheetId="32">Thùy!$I$30</definedName>
    <definedName name="TongTienVktNgoaiCg" localSheetId="30">Thứ!$I$30</definedName>
    <definedName name="TongTienVktNgoaiCg" localSheetId="23">Trai!$I$34</definedName>
    <definedName name="TongTienVktNgoaiCg" localSheetId="38">Trúc!$I$30</definedName>
    <definedName name="TongTienVktNgoaiCg" localSheetId="35">Trung!$I$36</definedName>
    <definedName name="TongTienVktNgoaiCg" localSheetId="21">Vân!$I$32</definedName>
    <definedName name="TongTienVktNgoaiCg" localSheetId="41">Vình!$I$38</definedName>
    <definedName name="TongTienVktNgoaiCg">#REF!</definedName>
    <definedName name="TongTienVktTrongCg" localSheetId="7">Ban!$I$25</definedName>
    <definedName name="TongTienVktTrongCg" localSheetId="9">Bàng!$I$25</definedName>
    <definedName name="TongTienVktTrongCg" localSheetId="8">Bích!$I$25</definedName>
    <definedName name="TongTienVktTrongCg" localSheetId="29">Đăng!$I$25</definedName>
    <definedName name="TongTienVktTrongCg" localSheetId="10">Hòa!$I$25</definedName>
    <definedName name="TongTienVktTrongCg" localSheetId="12">Hồng!$I$25</definedName>
    <definedName name="TongTienVktTrongCg" localSheetId="33">Kiều!$I$25</definedName>
    <definedName name="TongTienVktTrongCg" localSheetId="13">Lan!$I$25</definedName>
    <definedName name="TongTienVktTrongCg" localSheetId="14">Lý!$I$25</definedName>
    <definedName name="TongTienVktTrongCg" localSheetId="16">Mạnh!$I$25</definedName>
    <definedName name="TongTienVktTrongCg" localSheetId="17">Mây!$I$25</definedName>
    <definedName name="TongTienVktTrongCg" localSheetId="18">Minh!$I$25</definedName>
    <definedName name="TongTienVktTrongCg" localSheetId="19">Mơ!$I$25</definedName>
    <definedName name="TongTienVktTrongCg" localSheetId="39">Ngọ!$I$25</definedName>
    <definedName name="TongTienVktTrongCg" localSheetId="11">Nhân!$I$25</definedName>
    <definedName name="TongTienVktTrongCg" localSheetId="42">phường!$I$25</definedName>
    <definedName name="TongTienVktTrongCg" localSheetId="27">Sàng!$I$25</definedName>
    <definedName name="TongTienVktTrongCg" localSheetId="15">Tạo!$I$25</definedName>
    <definedName name="TongTienVktTrongCg" localSheetId="22">Tích!$I$25</definedName>
    <definedName name="TongTienVktTrongCg" localSheetId="34">Tính!$I$25</definedName>
    <definedName name="TongTienVktTrongCg" localSheetId="36">Toán!$I$25</definedName>
    <definedName name="TongTienVktTrongCg" localSheetId="37">Tới!$I$25</definedName>
    <definedName name="TongTienVktTrongCg" localSheetId="31">Tuấn!$I$25</definedName>
    <definedName name="TongTienVktTrongCg" localSheetId="40">Tư!$I$25</definedName>
    <definedName name="TongTienVktTrongCg" localSheetId="24">Thanh!$I$25</definedName>
    <definedName name="TongTienVktTrongCg" localSheetId="25">'Thanh(1)'!$I$25</definedName>
    <definedName name="TongTienVktTrongCg" localSheetId="26">Thắng!$I$25</definedName>
    <definedName name="TongTienVktTrongCg" localSheetId="20">Thiệu!$I$25</definedName>
    <definedName name="TongTienVktTrongCg" localSheetId="28">Thơ!$I$25</definedName>
    <definedName name="TongTienVktTrongCg" localSheetId="32">Thùy!$I$25</definedName>
    <definedName name="TongTienVktTrongCg" localSheetId="30">Thứ!$I$25</definedName>
    <definedName name="TongTienVktTrongCg" localSheetId="23">Trai!$I$25</definedName>
    <definedName name="TongTienVktTrongCg" localSheetId="38">Trúc!$I$25</definedName>
    <definedName name="TongTienVktTrongCg" localSheetId="35">Trung!$I$25</definedName>
    <definedName name="TongTienVktTrongCg" localSheetId="21">Vân!$I$25</definedName>
    <definedName name="TongTienVktTrongCg" localSheetId="41">Vình!$I$25</definedName>
    <definedName name="TongTienVktTrongCg">#REF!</definedName>
    <definedName name="th">#REF!</definedName>
    <definedName name="thhtmd5">'[2]4 ho dot 5'!$A$14:$AI$17</definedName>
    <definedName name="thhtmd6">'[2]4 ho dot 5'!$A$14:$AJ$18</definedName>
    <definedName name="v" localSheetId="7" hidden="1">{"'Sheet1'!$L$16"}</definedName>
    <definedName name="v" localSheetId="9" hidden="1">{"'Sheet1'!$L$16"}</definedName>
    <definedName name="v" localSheetId="8" hidden="1">{"'Sheet1'!$L$16"}</definedName>
    <definedName name="v" localSheetId="29" hidden="1">{"'Sheet1'!$L$16"}</definedName>
    <definedName name="v" localSheetId="10" hidden="1">{"'Sheet1'!$L$16"}</definedName>
    <definedName name="v" localSheetId="12" hidden="1">{"'Sheet1'!$L$16"}</definedName>
    <definedName name="v" localSheetId="33" hidden="1">{"'Sheet1'!$L$16"}</definedName>
    <definedName name="v" localSheetId="13" hidden="1">{"'Sheet1'!$L$16"}</definedName>
    <definedName name="v" localSheetId="14" hidden="1">{"'Sheet1'!$L$16"}</definedName>
    <definedName name="v" localSheetId="16" hidden="1">{"'Sheet1'!$L$16"}</definedName>
    <definedName name="v" localSheetId="3" hidden="1">{"'Sheet1'!$L$16"}</definedName>
    <definedName name="v" localSheetId="17" hidden="1">{"'Sheet1'!$L$16"}</definedName>
    <definedName name="v" localSheetId="18" hidden="1">{"'Sheet1'!$L$16"}</definedName>
    <definedName name="v" localSheetId="19" hidden="1">{"'Sheet1'!$L$16"}</definedName>
    <definedName name="v" localSheetId="39" hidden="1">{"'Sheet1'!$L$16"}</definedName>
    <definedName name="v" localSheetId="11" hidden="1">{"'Sheet1'!$L$16"}</definedName>
    <definedName name="v" localSheetId="42" hidden="1">{"'Sheet1'!$L$16"}</definedName>
    <definedName name="v" localSheetId="27" hidden="1">{"'Sheet1'!$L$16"}</definedName>
    <definedName name="v" localSheetId="15" hidden="1">{"'Sheet1'!$L$16"}</definedName>
    <definedName name="v" localSheetId="22" hidden="1">{"'Sheet1'!$L$16"}</definedName>
    <definedName name="v" localSheetId="34" hidden="1">{"'Sheet1'!$L$16"}</definedName>
    <definedName name="v" localSheetId="36" hidden="1">{"'Sheet1'!$L$16"}</definedName>
    <definedName name="v" localSheetId="37" hidden="1">{"'Sheet1'!$L$16"}</definedName>
    <definedName name="v" localSheetId="31" hidden="1">{"'Sheet1'!$L$16"}</definedName>
    <definedName name="v" localSheetId="40" hidden="1">{"'Sheet1'!$L$16"}</definedName>
    <definedName name="v" localSheetId="24" hidden="1">{"'Sheet1'!$L$16"}</definedName>
    <definedName name="v" localSheetId="25" hidden="1">{"'Sheet1'!$L$16"}</definedName>
    <definedName name="v" localSheetId="26" hidden="1">{"'Sheet1'!$L$16"}</definedName>
    <definedName name="v" localSheetId="20" hidden="1">{"'Sheet1'!$L$16"}</definedName>
    <definedName name="v" localSheetId="28" hidden="1">{"'Sheet1'!$L$16"}</definedName>
    <definedName name="v" localSheetId="32" hidden="1">{"'Sheet1'!$L$16"}</definedName>
    <definedName name="v" localSheetId="30" hidden="1">{"'Sheet1'!$L$16"}</definedName>
    <definedName name="v" localSheetId="23" hidden="1">{"'Sheet1'!$L$16"}</definedName>
    <definedName name="v" localSheetId="38" hidden="1">{"'Sheet1'!$L$16"}</definedName>
    <definedName name="v" localSheetId="35" hidden="1">{"'Sheet1'!$L$16"}</definedName>
    <definedName name="v" localSheetId="21" hidden="1">{"'Sheet1'!$L$16"}</definedName>
    <definedName name="v" localSheetId="41" hidden="1">{"'Sheet1'!$L$16"}</definedName>
    <definedName name="v" hidden="1">{"'Sheet1'!$L$16"}</definedName>
    <definedName name="VKT">[3]Sheet1!$A$3:$D$635</definedName>
    <definedName name="wrn.chi._.tiÆt." localSheetId="7" hidden="1">{#N/A,#N/A,FALSE,"Chi tiÆt"}</definedName>
    <definedName name="wrn.chi._.tiÆt." localSheetId="9" hidden="1">{#N/A,#N/A,FALSE,"Chi tiÆt"}</definedName>
    <definedName name="wrn.chi._.tiÆt." localSheetId="8" hidden="1">{#N/A,#N/A,FALSE,"Chi tiÆt"}</definedName>
    <definedName name="wrn.chi._.tiÆt." localSheetId="29" hidden="1">{#N/A,#N/A,FALSE,"Chi tiÆt"}</definedName>
    <definedName name="wrn.chi._.tiÆt." localSheetId="10" hidden="1">{#N/A,#N/A,FALSE,"Chi tiÆt"}</definedName>
    <definedName name="wrn.chi._.tiÆt." localSheetId="12" hidden="1">{#N/A,#N/A,FALSE,"Chi tiÆt"}</definedName>
    <definedName name="wrn.chi._.tiÆt." localSheetId="33" hidden="1">{#N/A,#N/A,FALSE,"Chi tiÆt"}</definedName>
    <definedName name="wrn.chi._.tiÆt." localSheetId="13" hidden="1">{#N/A,#N/A,FALSE,"Chi tiÆt"}</definedName>
    <definedName name="wrn.chi._.tiÆt." localSheetId="14" hidden="1">{#N/A,#N/A,FALSE,"Chi tiÆt"}</definedName>
    <definedName name="wrn.chi._.tiÆt." localSheetId="16" hidden="1">{#N/A,#N/A,FALSE,"Chi tiÆt"}</definedName>
    <definedName name="wrn.chi._.tiÆt." localSheetId="3" hidden="1">{#N/A,#N/A,FALSE,"Chi tiÆt"}</definedName>
    <definedName name="wrn.chi._.tiÆt." localSheetId="17" hidden="1">{#N/A,#N/A,FALSE,"Chi tiÆt"}</definedName>
    <definedName name="wrn.chi._.tiÆt." localSheetId="18" hidden="1">{#N/A,#N/A,FALSE,"Chi tiÆt"}</definedName>
    <definedName name="wrn.chi._.tiÆt." localSheetId="19" hidden="1">{#N/A,#N/A,FALSE,"Chi tiÆt"}</definedName>
    <definedName name="wrn.chi._.tiÆt." localSheetId="39" hidden="1">{#N/A,#N/A,FALSE,"Chi tiÆt"}</definedName>
    <definedName name="wrn.chi._.tiÆt." localSheetId="11" hidden="1">{#N/A,#N/A,FALSE,"Chi tiÆt"}</definedName>
    <definedName name="wrn.chi._.tiÆt." localSheetId="42" hidden="1">{#N/A,#N/A,FALSE,"Chi tiÆt"}</definedName>
    <definedName name="wrn.chi._.tiÆt." localSheetId="27" hidden="1">{#N/A,#N/A,FALSE,"Chi tiÆt"}</definedName>
    <definedName name="wrn.chi._.tiÆt." localSheetId="15" hidden="1">{#N/A,#N/A,FALSE,"Chi tiÆt"}</definedName>
    <definedName name="wrn.chi._.tiÆt." localSheetId="22" hidden="1">{#N/A,#N/A,FALSE,"Chi tiÆt"}</definedName>
    <definedName name="wrn.chi._.tiÆt." localSheetId="34" hidden="1">{#N/A,#N/A,FALSE,"Chi tiÆt"}</definedName>
    <definedName name="wrn.chi._.tiÆt." localSheetId="36" hidden="1">{#N/A,#N/A,FALSE,"Chi tiÆt"}</definedName>
    <definedName name="wrn.chi._.tiÆt." localSheetId="37" hidden="1">{#N/A,#N/A,FALSE,"Chi tiÆt"}</definedName>
    <definedName name="wrn.chi._.tiÆt." localSheetId="31" hidden="1">{#N/A,#N/A,FALSE,"Chi tiÆt"}</definedName>
    <definedName name="wrn.chi._.tiÆt." localSheetId="40" hidden="1">{#N/A,#N/A,FALSE,"Chi tiÆt"}</definedName>
    <definedName name="wrn.chi._.tiÆt." localSheetId="24" hidden="1">{#N/A,#N/A,FALSE,"Chi tiÆt"}</definedName>
    <definedName name="wrn.chi._.tiÆt." localSheetId="25" hidden="1">{#N/A,#N/A,FALSE,"Chi tiÆt"}</definedName>
    <definedName name="wrn.chi._.tiÆt." localSheetId="26" hidden="1">{#N/A,#N/A,FALSE,"Chi tiÆt"}</definedName>
    <definedName name="wrn.chi._.tiÆt." localSheetId="20" hidden="1">{#N/A,#N/A,FALSE,"Chi tiÆt"}</definedName>
    <definedName name="wrn.chi._.tiÆt." localSheetId="28" hidden="1">{#N/A,#N/A,FALSE,"Chi tiÆt"}</definedName>
    <definedName name="wrn.chi._.tiÆt." localSheetId="32" hidden="1">{#N/A,#N/A,FALSE,"Chi tiÆt"}</definedName>
    <definedName name="wrn.chi._.tiÆt." localSheetId="30" hidden="1">{#N/A,#N/A,FALSE,"Chi tiÆt"}</definedName>
    <definedName name="wrn.chi._.tiÆt." localSheetId="23" hidden="1">{#N/A,#N/A,FALSE,"Chi tiÆt"}</definedName>
    <definedName name="wrn.chi._.tiÆt." localSheetId="38" hidden="1">{#N/A,#N/A,FALSE,"Chi tiÆt"}</definedName>
    <definedName name="wrn.chi._.tiÆt." localSheetId="35" hidden="1">{#N/A,#N/A,FALSE,"Chi tiÆt"}</definedName>
    <definedName name="wrn.chi._.tiÆt." localSheetId="21" hidden="1">{#N/A,#N/A,FALSE,"Chi tiÆt"}</definedName>
    <definedName name="wrn.chi._.tiÆt." localSheetId="41" hidden="1">{#N/A,#N/A,FALSE,"Chi tiÆt"}</definedName>
    <definedName name="wrn.chi._.tiÆt." hidden="1">{#N/A,#N/A,FALSE,"Chi tiÆt"}</definedName>
  </definedNames>
  <calcPr calcId="191029"/>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DG_KiemKe_b9babc87-9c3e-4db4-a4e2-fbeb4f33166c" name="DG_KiemKe" connection="Query - DG_KiemKe"/>
          <x15:modelTable id="TrichLuc_NN_b889a92b-d607-41d0-9c89-a93f35559c09" name="TrichLuc_NN" connection="Query - TrichLuc_NN"/>
          <x15:modelTable id="VKT CâyCối_9b351fc4-6d53-4737-8927-35ce0b99ee84" name="VKT CâyCối" connection="Query - VKT+CâyCối"/>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P18" i="410" l="1"/>
  <c r="BH18" i="410" s="1"/>
  <c r="BH21" i="410"/>
  <c r="BH20" i="410"/>
  <c r="BI21" i="410"/>
  <c r="BI20" i="410"/>
  <c r="BH52" i="410"/>
  <c r="BI53" i="410"/>
  <c r="BH53" i="410" s="1"/>
  <c r="BI52" i="410"/>
  <c r="BH54" i="410"/>
  <c r="BP55" i="410"/>
  <c r="BI54" i="410"/>
  <c r="BJ54" i="410"/>
  <c r="BH57" i="410"/>
  <c r="BI57" i="410"/>
  <c r="BJ58" i="410"/>
  <c r="BH58" i="410"/>
  <c r="BI58" i="410"/>
  <c r="BJ64" i="410"/>
  <c r="BJ60" i="410"/>
  <c r="BH60" i="410"/>
  <c r="BH62" i="410"/>
  <c r="BI60" i="410"/>
  <c r="BH66" i="410"/>
  <c r="BH65" i="410"/>
  <c r="BH63" i="410"/>
  <c r="BM64" i="410"/>
  <c r="BI10" i="410" l="1" a="1"/>
  <c r="BI10" i="410" s="1"/>
  <c r="BI9" i="410" s="1"/>
  <c r="BN9" i="410"/>
  <c r="BM9" i="410"/>
  <c r="BL9" i="410"/>
  <c r="BK9" i="410"/>
  <c r="BJ9" i="410"/>
  <c r="BB70" i="410"/>
  <c r="AY70" i="410"/>
  <c r="AX70" i="410"/>
  <c r="AN70" i="410"/>
  <c r="BB69" i="410"/>
  <c r="AY69" i="410"/>
  <c r="AX69" i="410"/>
  <c r="AN69" i="410"/>
  <c r="BB67" i="410"/>
  <c r="AY67" i="410"/>
  <c r="AX67" i="410"/>
  <c r="AN67" i="410"/>
  <c r="BB66" i="410"/>
  <c r="AY66" i="410"/>
  <c r="AX66" i="410"/>
  <c r="AN66" i="410"/>
  <c r="BB65" i="410"/>
  <c r="AY65" i="410"/>
  <c r="AX65" i="410"/>
  <c r="AN65" i="410"/>
  <c r="BB64" i="410"/>
  <c r="AY64" i="410"/>
  <c r="AX64" i="410"/>
  <c r="AN64" i="410"/>
  <c r="BB63" i="410"/>
  <c r="AY63" i="410"/>
  <c r="AX63" i="410"/>
  <c r="AN63" i="410"/>
  <c r="BB60" i="410"/>
  <c r="AY60" i="410"/>
  <c r="AX60" i="410"/>
  <c r="AN60" i="410"/>
  <c r="BB59" i="410"/>
  <c r="AY59" i="410"/>
  <c r="AX59" i="410"/>
  <c r="AN59" i="410"/>
  <c r="BB58" i="410"/>
  <c r="AY58" i="410"/>
  <c r="AX58" i="410"/>
  <c r="AZ58" i="410" s="1"/>
  <c r="AN58" i="410"/>
  <c r="BB57" i="410"/>
  <c r="AY57" i="410"/>
  <c r="AX57" i="410"/>
  <c r="AN57" i="410"/>
  <c r="BB56" i="410"/>
  <c r="AY56" i="410"/>
  <c r="AX56" i="410"/>
  <c r="AN56" i="410"/>
  <c r="BB54" i="410"/>
  <c r="AY54" i="410"/>
  <c r="AX54" i="410"/>
  <c r="AN54" i="410"/>
  <c r="BB52" i="410"/>
  <c r="AY52" i="410"/>
  <c r="AX52" i="410"/>
  <c r="AZ52" i="410" s="1"/>
  <c r="AN52" i="410"/>
  <c r="BB51" i="410"/>
  <c r="AY51" i="410"/>
  <c r="AX51" i="410"/>
  <c r="AN51" i="410"/>
  <c r="BB50" i="410"/>
  <c r="AY50" i="410"/>
  <c r="AX50" i="410"/>
  <c r="AN50" i="410"/>
  <c r="BB49" i="410"/>
  <c r="AY49" i="410"/>
  <c r="AX49" i="410"/>
  <c r="AN49" i="410"/>
  <c r="BB48" i="410"/>
  <c r="AY48" i="410"/>
  <c r="AX48" i="410"/>
  <c r="AN48" i="410"/>
  <c r="BB47" i="410"/>
  <c r="AY47" i="410"/>
  <c r="AX47" i="410"/>
  <c r="AN47" i="410"/>
  <c r="BB44" i="410"/>
  <c r="AY44" i="410"/>
  <c r="AX44" i="410"/>
  <c r="AN44" i="410"/>
  <c r="BB43" i="410"/>
  <c r="AY43" i="410"/>
  <c r="AX43" i="410"/>
  <c r="AN43" i="410"/>
  <c r="BB41" i="410"/>
  <c r="AY41" i="410"/>
  <c r="AX41" i="410"/>
  <c r="AN41" i="410"/>
  <c r="BB39" i="410"/>
  <c r="AY39" i="410"/>
  <c r="AX39" i="410"/>
  <c r="AN39" i="410"/>
  <c r="BB36" i="410"/>
  <c r="AY36" i="410"/>
  <c r="AX36" i="410"/>
  <c r="AZ36" i="410" s="1"/>
  <c r="AN36" i="410"/>
  <c r="BB35" i="410"/>
  <c r="AY35" i="410"/>
  <c r="AX35" i="410"/>
  <c r="AN35" i="410"/>
  <c r="BB34" i="410"/>
  <c r="AY34" i="410"/>
  <c r="AX34" i="410"/>
  <c r="AN34" i="410"/>
  <c r="BB32" i="410"/>
  <c r="AY32" i="410"/>
  <c r="AX32" i="410"/>
  <c r="AN32" i="410"/>
  <c r="BB27" i="410"/>
  <c r="AY27" i="410"/>
  <c r="AX27" i="410"/>
  <c r="AN27" i="410"/>
  <c r="BB25" i="410"/>
  <c r="AY25" i="410"/>
  <c r="AX25" i="410"/>
  <c r="AN25" i="410"/>
  <c r="BB22" i="410"/>
  <c r="AY22" i="410"/>
  <c r="AX22" i="410"/>
  <c r="AN22" i="410"/>
  <c r="BB20" i="410"/>
  <c r="AY20" i="410"/>
  <c r="AX20" i="410"/>
  <c r="AN20" i="410"/>
  <c r="BB19" i="410"/>
  <c r="AY19" i="410"/>
  <c r="AX19" i="410"/>
  <c r="AN19" i="410"/>
  <c r="BB16" i="410"/>
  <c r="AY16" i="410"/>
  <c r="AX16" i="410"/>
  <c r="AN16" i="410"/>
  <c r="BB15" i="410"/>
  <c r="AY15" i="410"/>
  <c r="AX15" i="410"/>
  <c r="AN15" i="410"/>
  <c r="BB14" i="410"/>
  <c r="AY14" i="410"/>
  <c r="AX14" i="410"/>
  <c r="AX9" i="410" s="1"/>
  <c r="AN14" i="410"/>
  <c r="BB12" i="410"/>
  <c r="AY12" i="410"/>
  <c r="AX12" i="410"/>
  <c r="AN12" i="410"/>
  <c r="AG10" i="410" a="1"/>
  <c r="AG10" i="410" s="1"/>
  <c r="AG9" i="410" s="1"/>
  <c r="AF10" i="410" a="1"/>
  <c r="AF10" i="410" s="1"/>
  <c r="AD10" i="410" a="1"/>
  <c r="AD10" i="410" s="1"/>
  <c r="AD9" i="410" s="1"/>
  <c r="AC10" i="410" a="1"/>
  <c r="AC10" i="410" s="1"/>
  <c r="W10" i="410" a="1"/>
  <c r="W10" i="410" s="1"/>
  <c r="W9" i="410" s="1"/>
  <c r="Q10" i="410" a="1"/>
  <c r="Q10" i="410" s="1"/>
  <c r="AK9" i="410"/>
  <c r="AB9" i="410"/>
  <c r="AA9" i="410"/>
  <c r="Y9" i="410"/>
  <c r="X9" i="410"/>
  <c r="V9" i="410"/>
  <c r="U9" i="410"/>
  <c r="T9" i="410"/>
  <c r="S9" i="410"/>
  <c r="R9" i="410"/>
  <c r="N9" i="410"/>
  <c r="J9" i="410"/>
  <c r="I40" i="408"/>
  <c r="I39" i="408"/>
  <c r="I38" i="408"/>
  <c r="I36" i="408"/>
  <c r="I35" i="408"/>
  <c r="I33" i="408"/>
  <c r="I32" i="408"/>
  <c r="I31" i="408" s="1"/>
  <c r="I29" i="408"/>
  <c r="I27" i="408"/>
  <c r="I26" i="408"/>
  <c r="I25" i="408" s="1"/>
  <c r="I24" i="408" s="1"/>
  <c r="I23" i="408"/>
  <c r="I22" i="408"/>
  <c r="I21" i="408"/>
  <c r="I14" i="408" s="1"/>
  <c r="I20" i="408"/>
  <c r="I19" i="408"/>
  <c r="I18" i="408"/>
  <c r="I17" i="408"/>
  <c r="D14" i="408"/>
  <c r="BB70" i="371"/>
  <c r="AY70" i="371"/>
  <c r="AX70" i="371"/>
  <c r="AZ70" i="371" s="1"/>
  <c r="AN70" i="371"/>
  <c r="I27" i="407"/>
  <c r="I26" i="407" s="1"/>
  <c r="I25" i="407" s="1"/>
  <c r="I24" i="407" s="1"/>
  <c r="I40" i="407"/>
  <c r="I38" i="407" s="1"/>
  <c r="I39" i="407"/>
  <c r="I36" i="407"/>
  <c r="I35" i="407"/>
  <c r="I33" i="407"/>
  <c r="I32" i="407"/>
  <c r="I31" i="407" s="1"/>
  <c r="I29" i="407"/>
  <c r="I23" i="407"/>
  <c r="I22" i="407"/>
  <c r="I21" i="407"/>
  <c r="I20" i="407"/>
  <c r="I19" i="407"/>
  <c r="I18" i="407"/>
  <c r="I17" i="407"/>
  <c r="I14" i="407"/>
  <c r="D14" i="407"/>
  <c r="BB69" i="371"/>
  <c r="AY69" i="371"/>
  <c r="AX69" i="371"/>
  <c r="AN69" i="371"/>
  <c r="I35" i="406"/>
  <c r="I34" i="406"/>
  <c r="I33" i="406"/>
  <c r="I32" i="406"/>
  <c r="I31" i="406"/>
  <c r="I30" i="406"/>
  <c r="I29" i="406"/>
  <c r="I28" i="406"/>
  <c r="I27" i="406"/>
  <c r="I26" i="406" s="1"/>
  <c r="I25" i="406" s="1"/>
  <c r="I24" i="406" s="1"/>
  <c r="I48" i="406"/>
  <c r="I47" i="406"/>
  <c r="I46" i="406" s="1"/>
  <c r="I44" i="406"/>
  <c r="I43" i="406"/>
  <c r="I41" i="406"/>
  <c r="I40" i="406" s="1"/>
  <c r="I37" i="406"/>
  <c r="I23" i="406"/>
  <c r="I22" i="406"/>
  <c r="I21" i="406"/>
  <c r="I20" i="406"/>
  <c r="I19" i="406"/>
  <c r="I18" i="406"/>
  <c r="I17" i="406"/>
  <c r="I14" i="406" s="1"/>
  <c r="D14" i="406"/>
  <c r="BB67" i="371"/>
  <c r="AY67" i="371"/>
  <c r="AX67" i="371"/>
  <c r="AN67" i="371"/>
  <c r="I28" i="405"/>
  <c r="I29" i="405"/>
  <c r="I27" i="405"/>
  <c r="I26" i="405" s="1"/>
  <c r="I25" i="405" s="1"/>
  <c r="I24" i="405" s="1"/>
  <c r="I42" i="405"/>
  <c r="I40" i="405" s="1"/>
  <c r="I41" i="405"/>
  <c r="I38" i="405"/>
  <c r="I37" i="405"/>
  <c r="I35" i="405"/>
  <c r="I34" i="405"/>
  <c r="I33" i="405" s="1"/>
  <c r="I31" i="405"/>
  <c r="I23" i="405"/>
  <c r="I22" i="405"/>
  <c r="I21" i="405"/>
  <c r="I20" i="405"/>
  <c r="I19" i="405"/>
  <c r="I18" i="405"/>
  <c r="I17" i="405"/>
  <c r="I14" i="405" s="1"/>
  <c r="I45" i="405" s="1"/>
  <c r="D14" i="405"/>
  <c r="BB66" i="371"/>
  <c r="AY66" i="371"/>
  <c r="AX66" i="371"/>
  <c r="AN66" i="371"/>
  <c r="I27" i="404"/>
  <c r="I26" i="404" s="1"/>
  <c r="I25" i="404" s="1"/>
  <c r="I24" i="404" s="1"/>
  <c r="I40" i="404"/>
  <c r="I38" i="404" s="1"/>
  <c r="I39" i="404"/>
  <c r="I36" i="404"/>
  <c r="I35" i="404"/>
  <c r="I33" i="404"/>
  <c r="I32" i="404" s="1"/>
  <c r="I31" i="404" s="1"/>
  <c r="I29" i="404"/>
  <c r="I23" i="404"/>
  <c r="I22" i="404"/>
  <c r="I21" i="404"/>
  <c r="I20" i="404"/>
  <c r="I19" i="404"/>
  <c r="I18" i="404"/>
  <c r="I17" i="404"/>
  <c r="I14" i="404"/>
  <c r="D14" i="404"/>
  <c r="BB65" i="371"/>
  <c r="AY65" i="371"/>
  <c r="AX65" i="371"/>
  <c r="AN65" i="371"/>
  <c r="I27" i="403"/>
  <c r="I26" i="403" s="1"/>
  <c r="I25" i="403" s="1"/>
  <c r="I24" i="403" s="1"/>
  <c r="I40" i="403"/>
  <c r="I39" i="403"/>
  <c r="I38" i="403" s="1"/>
  <c r="I36" i="403"/>
  <c r="I35" i="403"/>
  <c r="I33" i="403"/>
  <c r="I32" i="403" s="1"/>
  <c r="I31" i="403" s="1"/>
  <c r="I29" i="403"/>
  <c r="I23" i="403"/>
  <c r="I22" i="403"/>
  <c r="I21" i="403"/>
  <c r="I14" i="403" s="1"/>
  <c r="I20" i="403"/>
  <c r="I19" i="403"/>
  <c r="I18" i="403"/>
  <c r="I17" i="403"/>
  <c r="D14" i="403"/>
  <c r="BB64" i="371"/>
  <c r="AY64" i="371"/>
  <c r="AX64" i="371"/>
  <c r="AN64" i="371"/>
  <c r="I26" i="402"/>
  <c r="I25" i="402" s="1"/>
  <c r="I24" i="402" s="1"/>
  <c r="I27" i="402"/>
  <c r="I40" i="402"/>
  <c r="I39" i="402"/>
  <c r="I38" i="402" s="1"/>
  <c r="I36" i="402"/>
  <c r="I35" i="402"/>
  <c r="I33" i="402"/>
  <c r="I32" i="402" s="1"/>
  <c r="I31" i="402" s="1"/>
  <c r="I29" i="402"/>
  <c r="I23" i="402"/>
  <c r="I22" i="402"/>
  <c r="I21" i="402"/>
  <c r="I20" i="402"/>
  <c r="I19" i="402"/>
  <c r="I14" i="402" s="1"/>
  <c r="I43" i="402" s="1"/>
  <c r="I18" i="402"/>
  <c r="I17" i="402"/>
  <c r="D14" i="402"/>
  <c r="BB63" i="371"/>
  <c r="AY63" i="371"/>
  <c r="AX63" i="371"/>
  <c r="AN63" i="371"/>
  <c r="I26" i="401"/>
  <c r="I25" i="401" s="1"/>
  <c r="I24" i="401" s="1"/>
  <c r="I28" i="401"/>
  <c r="I27" i="401"/>
  <c r="I41" i="401"/>
  <c r="I40" i="401"/>
  <c r="I39" i="401"/>
  <c r="I37" i="401"/>
  <c r="I36" i="401"/>
  <c r="I34" i="401"/>
  <c r="I33" i="401" s="1"/>
  <c r="I32" i="401" s="1"/>
  <c r="I30" i="401"/>
  <c r="I23" i="401"/>
  <c r="I22" i="401"/>
  <c r="I21" i="401"/>
  <c r="I20" i="401"/>
  <c r="I19" i="401"/>
  <c r="I18" i="401"/>
  <c r="I17" i="401"/>
  <c r="I14" i="401" s="1"/>
  <c r="I44" i="401" s="1"/>
  <c r="D14" i="401"/>
  <c r="BB60" i="371"/>
  <c r="AY60" i="371"/>
  <c r="AX60" i="371"/>
  <c r="AN60" i="371"/>
  <c r="I33" i="400"/>
  <c r="I32" i="400" s="1"/>
  <c r="I31" i="400"/>
  <c r="I30" i="400" s="1"/>
  <c r="I29" i="400"/>
  <c r="I28" i="400"/>
  <c r="I27" i="400"/>
  <c r="I26" i="400" s="1"/>
  <c r="I25" i="400" s="1"/>
  <c r="I24" i="400" s="1"/>
  <c r="I46" i="400"/>
  <c r="I45" i="400"/>
  <c r="I44" i="400" s="1"/>
  <c r="I42" i="400"/>
  <c r="I41" i="400"/>
  <c r="I38" i="400" s="1"/>
  <c r="I37" i="400" s="1"/>
  <c r="I39" i="400"/>
  <c r="I35" i="400"/>
  <c r="I23" i="400"/>
  <c r="I22" i="400"/>
  <c r="I21" i="400"/>
  <c r="I20" i="400"/>
  <c r="I19" i="400"/>
  <c r="I18" i="400"/>
  <c r="I17" i="400"/>
  <c r="I14" i="400"/>
  <c r="D14" i="400"/>
  <c r="BB59" i="371"/>
  <c r="AY59" i="371"/>
  <c r="AX59" i="371"/>
  <c r="AN59" i="371"/>
  <c r="I26" i="399"/>
  <c r="I25" i="399" s="1"/>
  <c r="I24" i="399" s="1"/>
  <c r="I27" i="399"/>
  <c r="I40" i="399"/>
  <c r="I38" i="399" s="1"/>
  <c r="I39" i="399"/>
  <c r="I36" i="399"/>
  <c r="I35" i="399"/>
  <c r="I33" i="399"/>
  <c r="I32" i="399"/>
  <c r="I31" i="399" s="1"/>
  <c r="I29" i="399"/>
  <c r="I23" i="399"/>
  <c r="I22" i="399"/>
  <c r="I21" i="399"/>
  <c r="I20" i="399"/>
  <c r="I19" i="399"/>
  <c r="I18" i="399"/>
  <c r="I17" i="399"/>
  <c r="I14" i="399"/>
  <c r="D14" i="399"/>
  <c r="BB58" i="371"/>
  <c r="AY58" i="371"/>
  <c r="AX58" i="371"/>
  <c r="AN58" i="371"/>
  <c r="I25" i="398"/>
  <c r="I24" i="398" s="1"/>
  <c r="I38" i="398"/>
  <c r="I37" i="398"/>
  <c r="I36" i="398"/>
  <c r="I34" i="398"/>
  <c r="I33" i="398"/>
  <c r="I30" i="398" s="1"/>
  <c r="I29" i="398" s="1"/>
  <c r="I31" i="398"/>
  <c r="I27" i="398"/>
  <c r="I23" i="398"/>
  <c r="I22" i="398"/>
  <c r="I21" i="398"/>
  <c r="I20" i="398"/>
  <c r="I19" i="398"/>
  <c r="I18" i="398"/>
  <c r="I17" i="398"/>
  <c r="I14" i="398"/>
  <c r="D14" i="398"/>
  <c r="BB57" i="371"/>
  <c r="AY57" i="371"/>
  <c r="AX57" i="371"/>
  <c r="AN57" i="371"/>
  <c r="I27" i="397"/>
  <c r="I26" i="397" s="1"/>
  <c r="I25" i="397" s="1"/>
  <c r="I24" i="397" s="1"/>
  <c r="I40" i="397"/>
  <c r="I39" i="397"/>
  <c r="I38" i="397" s="1"/>
  <c r="I36" i="397"/>
  <c r="I35" i="397"/>
  <c r="I33" i="397"/>
  <c r="I32" i="397" s="1"/>
  <c r="I31" i="397" s="1"/>
  <c r="I29" i="397"/>
  <c r="I23" i="397"/>
  <c r="I22" i="397"/>
  <c r="I21" i="397"/>
  <c r="I20" i="397"/>
  <c r="I19" i="397"/>
  <c r="I18" i="397"/>
  <c r="I17" i="397"/>
  <c r="I14" i="397"/>
  <c r="D14" i="397"/>
  <c r="BB56" i="371"/>
  <c r="AY56" i="371"/>
  <c r="AX56" i="371"/>
  <c r="AN56" i="371"/>
  <c r="I27" i="396"/>
  <c r="I26" i="396" s="1"/>
  <c r="I25" i="396" s="1"/>
  <c r="I24" i="396" s="1"/>
  <c r="I40" i="396"/>
  <c r="I39" i="396"/>
  <c r="I38" i="396"/>
  <c r="I36" i="396"/>
  <c r="I35" i="396"/>
  <c r="I33" i="396"/>
  <c r="I32" i="396" s="1"/>
  <c r="I31" i="396" s="1"/>
  <c r="I29" i="396"/>
  <c r="I23" i="396"/>
  <c r="I22" i="396"/>
  <c r="I21" i="396"/>
  <c r="I20" i="396"/>
  <c r="I19" i="396"/>
  <c r="I18" i="396"/>
  <c r="I17" i="396"/>
  <c r="I14" i="396"/>
  <c r="I43" i="396" s="1"/>
  <c r="D14" i="396"/>
  <c r="BB54" i="371"/>
  <c r="AY54" i="371"/>
  <c r="AX54" i="371"/>
  <c r="AN54" i="371"/>
  <c r="I26" i="395"/>
  <c r="I25" i="395" s="1"/>
  <c r="I24" i="395" s="1"/>
  <c r="I27" i="395"/>
  <c r="I40" i="395"/>
  <c r="I39" i="395"/>
  <c r="I38" i="395" s="1"/>
  <c r="I36" i="395"/>
  <c r="I35" i="395"/>
  <c r="I33" i="395"/>
  <c r="I32" i="395" s="1"/>
  <c r="I31" i="395" s="1"/>
  <c r="I29" i="395"/>
  <c r="I23" i="395"/>
  <c r="I22" i="395"/>
  <c r="I21" i="395"/>
  <c r="I20" i="395"/>
  <c r="I19" i="395"/>
  <c r="I14" i="395" s="1"/>
  <c r="I43" i="395" s="1"/>
  <c r="I18" i="395"/>
  <c r="I17" i="395"/>
  <c r="D14" i="395"/>
  <c r="BB52" i="371"/>
  <c r="AY52" i="371"/>
  <c r="AX52" i="371"/>
  <c r="AN52" i="371"/>
  <c r="I29" i="394"/>
  <c r="I28" i="394" s="1"/>
  <c r="I25" i="394" s="1"/>
  <c r="I24" i="394" s="1"/>
  <c r="I26" i="394"/>
  <c r="I27" i="394"/>
  <c r="I42" i="394"/>
  <c r="I40" i="394" s="1"/>
  <c r="I41" i="394"/>
  <c r="I38" i="394"/>
  <c r="I37" i="394"/>
  <c r="I35" i="394"/>
  <c r="I34" i="394"/>
  <c r="I33" i="394" s="1"/>
  <c r="I31" i="394"/>
  <c r="I23" i="394"/>
  <c r="I22" i="394"/>
  <c r="I21" i="394"/>
  <c r="I20" i="394"/>
  <c r="I19" i="394"/>
  <c r="I18" i="394"/>
  <c r="I17" i="394"/>
  <c r="I14" i="394" s="1"/>
  <c r="I45" i="394" s="1"/>
  <c r="D14" i="394"/>
  <c r="BB51" i="371"/>
  <c r="AY51" i="371"/>
  <c r="AX51" i="371"/>
  <c r="AN51" i="371"/>
  <c r="I27" i="393"/>
  <c r="I26" i="393" s="1"/>
  <c r="I25" i="393" s="1"/>
  <c r="I24" i="393" s="1"/>
  <c r="I40" i="393"/>
  <c r="I39" i="393"/>
  <c r="I38" i="393" s="1"/>
  <c r="I36" i="393"/>
  <c r="I35" i="393"/>
  <c r="I33" i="393"/>
  <c r="I32" i="393" s="1"/>
  <c r="I31" i="393" s="1"/>
  <c r="I29" i="393"/>
  <c r="I23" i="393"/>
  <c r="I22" i="393"/>
  <c r="I21" i="393"/>
  <c r="I20" i="393"/>
  <c r="I19" i="393"/>
  <c r="I14" i="393" s="1"/>
  <c r="I43" i="393" s="1"/>
  <c r="I18" i="393"/>
  <c r="I17" i="393"/>
  <c r="D14" i="393"/>
  <c r="BB50" i="371"/>
  <c r="AY50" i="371"/>
  <c r="AX50" i="371"/>
  <c r="AN50" i="371"/>
  <c r="I27" i="392"/>
  <c r="I26" i="392" s="1"/>
  <c r="I25" i="392" s="1"/>
  <c r="I24" i="392" s="1"/>
  <c r="I40" i="392"/>
  <c r="I39" i="392"/>
  <c r="I38" i="392" s="1"/>
  <c r="I36" i="392"/>
  <c r="I35" i="392"/>
  <c r="I33" i="392"/>
  <c r="I32" i="392" s="1"/>
  <c r="I31" i="392" s="1"/>
  <c r="I29" i="392"/>
  <c r="I23" i="392"/>
  <c r="I22" i="392"/>
  <c r="I21" i="392"/>
  <c r="I14" i="392" s="1"/>
  <c r="I43" i="392" s="1"/>
  <c r="I20" i="392"/>
  <c r="I19" i="392"/>
  <c r="I18" i="392"/>
  <c r="I17" i="392"/>
  <c r="D14" i="392"/>
  <c r="BB49" i="371"/>
  <c r="AY49" i="371"/>
  <c r="AX49" i="371"/>
  <c r="AN49" i="371"/>
  <c r="I27" i="391"/>
  <c r="I26" i="391" s="1"/>
  <c r="I25" i="391" s="1"/>
  <c r="I24" i="391" s="1"/>
  <c r="I40" i="391"/>
  <c r="I38" i="391" s="1"/>
  <c r="I39" i="391"/>
  <c r="I36" i="391"/>
  <c r="I35" i="391"/>
  <c r="I33" i="391"/>
  <c r="I32" i="391" s="1"/>
  <c r="I31" i="391" s="1"/>
  <c r="I29" i="391"/>
  <c r="I23" i="391"/>
  <c r="I22" i="391"/>
  <c r="I21" i="391"/>
  <c r="I20" i="391"/>
  <c r="I19" i="391"/>
  <c r="I18" i="391"/>
  <c r="I17" i="391"/>
  <c r="I14" i="391"/>
  <c r="D14" i="391"/>
  <c r="BB48" i="371"/>
  <c r="AY48" i="371"/>
  <c r="AX48" i="371"/>
  <c r="AN48" i="371"/>
  <c r="I26" i="390"/>
  <c r="I25" i="390" s="1"/>
  <c r="I24" i="390" s="1"/>
  <c r="I27" i="390"/>
  <c r="I40" i="390"/>
  <c r="I39" i="390"/>
  <c r="I38" i="390"/>
  <c r="I36" i="390"/>
  <c r="I35" i="390"/>
  <c r="I33" i="390"/>
  <c r="I32" i="390"/>
  <c r="I31" i="390" s="1"/>
  <c r="I29" i="390"/>
  <c r="I23" i="390"/>
  <c r="I22" i="390"/>
  <c r="I21" i="390"/>
  <c r="I20" i="390"/>
  <c r="I19" i="390"/>
  <c r="I18" i="390"/>
  <c r="I17" i="390"/>
  <c r="I14" i="390"/>
  <c r="D14" i="390"/>
  <c r="BB47" i="371"/>
  <c r="AY47" i="371"/>
  <c r="AX47" i="371"/>
  <c r="AN47" i="371"/>
  <c r="I27" i="389"/>
  <c r="I26" i="389" s="1"/>
  <c r="I25" i="389" s="1"/>
  <c r="I24" i="389" s="1"/>
  <c r="I40" i="389"/>
  <c r="I38" i="389" s="1"/>
  <c r="I39" i="389"/>
  <c r="I36" i="389"/>
  <c r="I35" i="389"/>
  <c r="I33" i="389"/>
  <c r="I32" i="389"/>
  <c r="I31" i="389" s="1"/>
  <c r="I29" i="389"/>
  <c r="I23" i="389"/>
  <c r="I22" i="389"/>
  <c r="I21" i="389"/>
  <c r="I20" i="389"/>
  <c r="I19" i="389"/>
  <c r="I18" i="389"/>
  <c r="I17" i="389"/>
  <c r="I14" i="389"/>
  <c r="D14" i="389"/>
  <c r="BB44" i="371"/>
  <c r="AY44" i="371"/>
  <c r="AX44" i="371"/>
  <c r="AN44" i="371"/>
  <c r="I31" i="388"/>
  <c r="I30" i="388" s="1"/>
  <c r="I28" i="388"/>
  <c r="I29" i="388"/>
  <c r="I26" i="388"/>
  <c r="I25" i="388" s="1"/>
  <c r="I24" i="388" s="1"/>
  <c r="I27" i="388"/>
  <c r="I44" i="388"/>
  <c r="I43" i="388"/>
  <c r="I42" i="388" s="1"/>
  <c r="I40" i="388"/>
  <c r="I39" i="388"/>
  <c r="I37" i="388"/>
  <c r="I36" i="388" s="1"/>
  <c r="I35" i="388" s="1"/>
  <c r="I33" i="388"/>
  <c r="I23" i="388"/>
  <c r="I22" i="388"/>
  <c r="I21" i="388"/>
  <c r="I20" i="388"/>
  <c r="I19" i="388"/>
  <c r="I18" i="388"/>
  <c r="I14" i="388" s="1"/>
  <c r="I17" i="388"/>
  <c r="D14" i="388"/>
  <c r="BB43" i="371"/>
  <c r="AY43" i="371"/>
  <c r="AX43" i="371"/>
  <c r="AN43" i="371"/>
  <c r="I25" i="387"/>
  <c r="I24" i="387" s="1"/>
  <c r="I38" i="387"/>
  <c r="I37" i="387"/>
  <c r="I36" i="387"/>
  <c r="I34" i="387"/>
  <c r="I33" i="387"/>
  <c r="I31" i="387"/>
  <c r="I30" i="387"/>
  <c r="I29" i="387"/>
  <c r="I27" i="387"/>
  <c r="I23" i="387"/>
  <c r="I22" i="387"/>
  <c r="I21" i="387"/>
  <c r="I20" i="387"/>
  <c r="I19" i="387"/>
  <c r="I18" i="387"/>
  <c r="I14" i="387" s="1"/>
  <c r="I41" i="387" s="1"/>
  <c r="I17" i="387"/>
  <c r="D14" i="387"/>
  <c r="BB41" i="371"/>
  <c r="AY41" i="371"/>
  <c r="AX41" i="371"/>
  <c r="AN41" i="371"/>
  <c r="I28" i="386"/>
  <c r="I29" i="386"/>
  <c r="I26" i="386"/>
  <c r="I25" i="386" s="1"/>
  <c r="I24" i="386" s="1"/>
  <c r="I27" i="386"/>
  <c r="I42" i="386"/>
  <c r="I41" i="386"/>
  <c r="I40" i="386"/>
  <c r="I38" i="386"/>
  <c r="I37" i="386"/>
  <c r="I35" i="386"/>
  <c r="I34" i="386" s="1"/>
  <c r="I33" i="386" s="1"/>
  <c r="I31" i="386"/>
  <c r="I23" i="386"/>
  <c r="I22" i="386"/>
  <c r="I21" i="386"/>
  <c r="I20" i="386"/>
  <c r="I19" i="386"/>
  <c r="I18" i="386"/>
  <c r="I17" i="386"/>
  <c r="I14" i="386" s="1"/>
  <c r="D14" i="386"/>
  <c r="BB39" i="371"/>
  <c r="AY39" i="371"/>
  <c r="AX39" i="371"/>
  <c r="AN39" i="371"/>
  <c r="I27" i="385"/>
  <c r="I26" i="385" s="1"/>
  <c r="I25" i="385" s="1"/>
  <c r="I24" i="385" s="1"/>
  <c r="I40" i="385"/>
  <c r="I38" i="385" s="1"/>
  <c r="I39" i="385"/>
  <c r="I36" i="385"/>
  <c r="I35" i="385"/>
  <c r="I33" i="385"/>
  <c r="I32" i="385"/>
  <c r="I31" i="385" s="1"/>
  <c r="I29" i="385"/>
  <c r="I23" i="385"/>
  <c r="I22" i="385"/>
  <c r="I21" i="385"/>
  <c r="I20" i="385"/>
  <c r="I19" i="385"/>
  <c r="I18" i="385"/>
  <c r="I17" i="385"/>
  <c r="I14" i="385"/>
  <c r="D14" i="385"/>
  <c r="BB36" i="371"/>
  <c r="AY36" i="371"/>
  <c r="AX36" i="371"/>
  <c r="AN36" i="371"/>
  <c r="I27" i="384"/>
  <c r="I26" i="384" s="1"/>
  <c r="I25" i="384" s="1"/>
  <c r="I24" i="384" s="1"/>
  <c r="I40" i="384"/>
  <c r="I38" i="384" s="1"/>
  <c r="I39" i="384"/>
  <c r="I36" i="384"/>
  <c r="I35" i="384"/>
  <c r="I33" i="384"/>
  <c r="I32" i="384" s="1"/>
  <c r="I31" i="384" s="1"/>
  <c r="I29" i="384"/>
  <c r="I23" i="384"/>
  <c r="I22" i="384"/>
  <c r="I21" i="384"/>
  <c r="I20" i="384"/>
  <c r="I19" i="384"/>
  <c r="I18" i="384"/>
  <c r="I17" i="384"/>
  <c r="I14" i="384"/>
  <c r="D14" i="384"/>
  <c r="BB35" i="371"/>
  <c r="AY35" i="371"/>
  <c r="AX35" i="371"/>
  <c r="AN35" i="371"/>
  <c r="I27" i="383"/>
  <c r="I26" i="383" s="1"/>
  <c r="I25" i="383" s="1"/>
  <c r="I24" i="383" s="1"/>
  <c r="I40" i="383"/>
  <c r="I38" i="383" s="1"/>
  <c r="I39" i="383"/>
  <c r="I36" i="383"/>
  <c r="I35" i="383"/>
  <c r="I33" i="383"/>
  <c r="I32" i="383" s="1"/>
  <c r="I31" i="383" s="1"/>
  <c r="I29" i="383"/>
  <c r="I23" i="383"/>
  <c r="I22" i="383"/>
  <c r="I21" i="383"/>
  <c r="I20" i="383"/>
  <c r="I19" i="383"/>
  <c r="I18" i="383"/>
  <c r="I17" i="383"/>
  <c r="I14" i="383"/>
  <c r="D14" i="383"/>
  <c r="BB34" i="371"/>
  <c r="AY34" i="371"/>
  <c r="AX34" i="371"/>
  <c r="AN34" i="371"/>
  <c r="I27" i="382"/>
  <c r="I26" i="382" s="1"/>
  <c r="I25" i="382" s="1"/>
  <c r="I24" i="382" s="1"/>
  <c r="I40" i="382"/>
  <c r="I38" i="382" s="1"/>
  <c r="I39" i="382"/>
  <c r="I36" i="382"/>
  <c r="I35" i="382"/>
  <c r="I33" i="382"/>
  <c r="I32" i="382" s="1"/>
  <c r="I31" i="382" s="1"/>
  <c r="I29" i="382"/>
  <c r="I23" i="382"/>
  <c r="I22" i="382"/>
  <c r="I21" i="382"/>
  <c r="I20" i="382"/>
  <c r="I19" i="382"/>
  <c r="I18" i="382"/>
  <c r="I17" i="382"/>
  <c r="I14" i="382"/>
  <c r="D14" i="382"/>
  <c r="BB32" i="371"/>
  <c r="AY32" i="371"/>
  <c r="AX32" i="371"/>
  <c r="AN32" i="371"/>
  <c r="I27" i="381"/>
  <c r="I26" i="381" s="1"/>
  <c r="I25" i="381" s="1"/>
  <c r="I24" i="381" s="1"/>
  <c r="I40" i="381"/>
  <c r="I39" i="381"/>
  <c r="I38" i="381" s="1"/>
  <c r="I36" i="381"/>
  <c r="I35" i="381"/>
  <c r="I33" i="381"/>
  <c r="I32" i="381" s="1"/>
  <c r="I31" i="381" s="1"/>
  <c r="I29" i="381"/>
  <c r="I23" i="381"/>
  <c r="I22" i="381"/>
  <c r="I21" i="381"/>
  <c r="I20" i="381"/>
  <c r="I19" i="381"/>
  <c r="I14" i="381" s="1"/>
  <c r="I43" i="381" s="1"/>
  <c r="I18" i="381"/>
  <c r="I17" i="381"/>
  <c r="D14" i="381"/>
  <c r="BB27" i="371"/>
  <c r="AY27" i="371"/>
  <c r="AX27" i="371"/>
  <c r="AN27" i="371"/>
  <c r="I42" i="380"/>
  <c r="I41" i="380"/>
  <c r="I40" i="380"/>
  <c r="I39" i="380"/>
  <c r="I38" i="380"/>
  <c r="I37" i="380"/>
  <c r="I36" i="380"/>
  <c r="I35" i="380"/>
  <c r="I34" i="380"/>
  <c r="I33" i="380" s="1"/>
  <c r="I32" i="380"/>
  <c r="I31" i="380"/>
  <c r="I30" i="380"/>
  <c r="I29" i="380"/>
  <c r="I28" i="380"/>
  <c r="I27" i="380"/>
  <c r="I26" i="380" s="1"/>
  <c r="I55" i="380"/>
  <c r="I54" i="380"/>
  <c r="I53" i="380"/>
  <c r="I51" i="380"/>
  <c r="I50" i="380"/>
  <c r="I48" i="380"/>
  <c r="I47" i="380" s="1"/>
  <c r="I46" i="380" s="1"/>
  <c r="I44" i="380"/>
  <c r="I23" i="380"/>
  <c r="I22" i="380"/>
  <c r="I21" i="380"/>
  <c r="I20" i="380"/>
  <c r="I19" i="380"/>
  <c r="I18" i="380"/>
  <c r="I17" i="380"/>
  <c r="I14" i="380" s="1"/>
  <c r="D14" i="380"/>
  <c r="BB25" i="371"/>
  <c r="AY25" i="371"/>
  <c r="AX25" i="371"/>
  <c r="AN25" i="371"/>
  <c r="I28" i="379"/>
  <c r="I29" i="379"/>
  <c r="I27" i="379"/>
  <c r="I26" i="379" s="1"/>
  <c r="I25" i="379" s="1"/>
  <c r="I24" i="379" s="1"/>
  <c r="I42" i="379"/>
  <c r="I41" i="379"/>
  <c r="I40" i="379"/>
  <c r="I38" i="379"/>
  <c r="I37" i="379"/>
  <c r="I35" i="379"/>
  <c r="I34" i="379" s="1"/>
  <c r="I33" i="379" s="1"/>
  <c r="I31" i="379"/>
  <c r="I23" i="379"/>
  <c r="I22" i="379"/>
  <c r="I21" i="379"/>
  <c r="I20" i="379"/>
  <c r="I19" i="379"/>
  <c r="I18" i="379"/>
  <c r="I17" i="379"/>
  <c r="I14" i="379" s="1"/>
  <c r="D14" i="379"/>
  <c r="BB22" i="371"/>
  <c r="AY22" i="371"/>
  <c r="AX22" i="371"/>
  <c r="AN22" i="371"/>
  <c r="I30" i="378"/>
  <c r="I31" i="378"/>
  <c r="I28" i="378"/>
  <c r="I29" i="378"/>
  <c r="I26" i="378"/>
  <c r="I25" i="378" s="1"/>
  <c r="I24" i="378" s="1"/>
  <c r="I27" i="378"/>
  <c r="I44" i="378"/>
  <c r="I43" i="378"/>
  <c r="I42" i="378"/>
  <c r="I40" i="378"/>
  <c r="I39" i="378"/>
  <c r="I37" i="378"/>
  <c r="I36" i="378" s="1"/>
  <c r="I35" i="378" s="1"/>
  <c r="I33" i="378"/>
  <c r="I23" i="378"/>
  <c r="I22" i="378"/>
  <c r="I21" i="378"/>
  <c r="I20" i="378"/>
  <c r="I19" i="378"/>
  <c r="I18" i="378"/>
  <c r="I17" i="378"/>
  <c r="I14" i="378" s="1"/>
  <c r="D14" i="378"/>
  <c r="BB20" i="371"/>
  <c r="AY20" i="371"/>
  <c r="AX20" i="371"/>
  <c r="AN20" i="371"/>
  <c r="I29" i="377"/>
  <c r="I28" i="377" s="1"/>
  <c r="I27" i="377"/>
  <c r="I26" i="377" s="1"/>
  <c r="I42" i="377"/>
  <c r="I41" i="377"/>
  <c r="I40" i="377"/>
  <c r="I38" i="377"/>
  <c r="I37" i="377"/>
  <c r="I35" i="377"/>
  <c r="I34" i="377" s="1"/>
  <c r="I33" i="377" s="1"/>
  <c r="I31" i="377"/>
  <c r="I23" i="377"/>
  <c r="I22" i="377"/>
  <c r="I21" i="377"/>
  <c r="I20" i="377"/>
  <c r="I19" i="377"/>
  <c r="I18" i="377"/>
  <c r="I17" i="377"/>
  <c r="I14" i="377" s="1"/>
  <c r="D14" i="377"/>
  <c r="BB19" i="371"/>
  <c r="AY19" i="371"/>
  <c r="AX19" i="371"/>
  <c r="AN19" i="371"/>
  <c r="I27" i="376"/>
  <c r="I26" i="376" s="1"/>
  <c r="I25" i="376" s="1"/>
  <c r="I24" i="376" s="1"/>
  <c r="I40" i="376"/>
  <c r="I39" i="376"/>
  <c r="I38" i="376" s="1"/>
  <c r="I36" i="376"/>
  <c r="I35" i="376"/>
  <c r="I33" i="376"/>
  <c r="I32" i="376" s="1"/>
  <c r="I31" i="376" s="1"/>
  <c r="I29" i="376"/>
  <c r="I23" i="376"/>
  <c r="I22" i="376"/>
  <c r="I21" i="376"/>
  <c r="I20" i="376"/>
  <c r="I19" i="376"/>
  <c r="I18" i="376"/>
  <c r="I17" i="376"/>
  <c r="I14" i="376"/>
  <c r="D14" i="376"/>
  <c r="BB16" i="371"/>
  <c r="AY16" i="371"/>
  <c r="AX16" i="371"/>
  <c r="AN16" i="371"/>
  <c r="I31" i="375"/>
  <c r="I30" i="375" s="1"/>
  <c r="I29" i="375"/>
  <c r="I28" i="375" s="1"/>
  <c r="I27" i="375"/>
  <c r="I26" i="375" s="1"/>
  <c r="I25" i="375" s="1"/>
  <c r="I24" i="375" s="1"/>
  <c r="I44" i="375"/>
  <c r="I43" i="375"/>
  <c r="I42" i="375" s="1"/>
  <c r="I40" i="375"/>
  <c r="I39" i="375"/>
  <c r="I37" i="375"/>
  <c r="I36" i="375" s="1"/>
  <c r="I35" i="375" s="1"/>
  <c r="I33" i="375"/>
  <c r="I23" i="375"/>
  <c r="I22" i="375"/>
  <c r="I21" i="375"/>
  <c r="I20" i="375"/>
  <c r="I19" i="375"/>
  <c r="I18" i="375"/>
  <c r="I14" i="375" s="1"/>
  <c r="I17" i="375"/>
  <c r="D14" i="375"/>
  <c r="BB15" i="371"/>
  <c r="AY15" i="371"/>
  <c r="AX15" i="371"/>
  <c r="AN15" i="371"/>
  <c r="I27" i="374"/>
  <c r="I26" i="374" s="1"/>
  <c r="I25" i="374" s="1"/>
  <c r="I24" i="374" s="1"/>
  <c r="I40" i="374"/>
  <c r="I39" i="374"/>
  <c r="I38" i="374" s="1"/>
  <c r="I36" i="374"/>
  <c r="I35" i="374"/>
  <c r="I33" i="374"/>
  <c r="I32" i="374" s="1"/>
  <c r="I31" i="374" s="1"/>
  <c r="I29" i="374"/>
  <c r="I23" i="374"/>
  <c r="I22" i="374"/>
  <c r="I21" i="374"/>
  <c r="I20" i="374"/>
  <c r="I19" i="374"/>
  <c r="I18" i="374"/>
  <c r="I17" i="374"/>
  <c r="I14" i="374" s="1"/>
  <c r="D14" i="374"/>
  <c r="BB14" i="371"/>
  <c r="AY14" i="371"/>
  <c r="AX14" i="371"/>
  <c r="AN14" i="371"/>
  <c r="I27" i="373"/>
  <c r="I26" i="373" s="1"/>
  <c r="I25" i="373" s="1"/>
  <c r="I24" i="373" s="1"/>
  <c r="I40" i="373"/>
  <c r="I39" i="373"/>
  <c r="I38" i="373" s="1"/>
  <c r="I36" i="373"/>
  <c r="I35" i="373"/>
  <c r="I33" i="373"/>
  <c r="I32" i="373"/>
  <c r="I31" i="373" s="1"/>
  <c r="I29" i="373"/>
  <c r="I23" i="373"/>
  <c r="I22" i="373"/>
  <c r="I21" i="373"/>
  <c r="I20" i="373"/>
  <c r="I19" i="373"/>
  <c r="I18" i="373"/>
  <c r="I17" i="373"/>
  <c r="I14" i="373"/>
  <c r="D14" i="373"/>
  <c r="BB12" i="371"/>
  <c r="AY12" i="371"/>
  <c r="AX12" i="371"/>
  <c r="AN12" i="371"/>
  <c r="I29" i="372"/>
  <c r="I28" i="372" s="1"/>
  <c r="I27" i="372"/>
  <c r="I26" i="372" s="1"/>
  <c r="I25" i="372" s="1"/>
  <c r="I24" i="372" s="1"/>
  <c r="I42" i="372"/>
  <c r="I41" i="372"/>
  <c r="I40" i="372"/>
  <c r="I38" i="372"/>
  <c r="I37" i="372"/>
  <c r="I35" i="372"/>
  <c r="I34" i="372" s="1"/>
  <c r="I33" i="372" s="1"/>
  <c r="I31" i="372"/>
  <c r="I23" i="372"/>
  <c r="I22" i="372"/>
  <c r="I21" i="372"/>
  <c r="I20" i="372"/>
  <c r="I19" i="372"/>
  <c r="I18" i="372"/>
  <c r="I17" i="372"/>
  <c r="I14" i="372"/>
  <c r="D14" i="372"/>
  <c r="BH10" i="371" a="1"/>
  <c r="AG10" i="371" a="1"/>
  <c r="S9" i="371"/>
  <c r="T9" i="371"/>
  <c r="AF10" i="371" a="1"/>
  <c r="AD10" i="371" a="1"/>
  <c r="AC10" i="371" a="1"/>
  <c r="W10" i="371" a="1"/>
  <c r="Q10" i="371" a="1"/>
  <c r="AK9" i="371"/>
  <c r="AB9" i="371"/>
  <c r="AA9" i="371"/>
  <c r="Y9" i="371"/>
  <c r="X9" i="371"/>
  <c r="V9" i="371"/>
  <c r="U9" i="371"/>
  <c r="R9" i="371"/>
  <c r="N9" i="371"/>
  <c r="J9" i="371"/>
  <c r="I38" i="7"/>
  <c r="I37" i="7"/>
  <c r="I36" i="7" s="1"/>
  <c r="I34" i="7"/>
  <c r="I33" i="7"/>
  <c r="I31" i="7"/>
  <c r="I30" i="7" s="1"/>
  <c r="I23" i="7"/>
  <c r="I22" i="7"/>
  <c r="I21" i="7"/>
  <c r="I20" i="7"/>
  <c r="I19" i="7"/>
  <c r="I18" i="7"/>
  <c r="I17" i="7"/>
  <c r="D14" i="7"/>
  <c r="I27" i="7"/>
  <c r="I24" i="7" s="1"/>
  <c r="I25" i="7"/>
  <c r="BG58" i="371"/>
  <c r="BG44" i="371"/>
  <c r="K12" i="399"/>
  <c r="K12" i="405"/>
  <c r="K12" i="408"/>
  <c r="BG65" i="371"/>
  <c r="BG36" i="371"/>
  <c r="K12" i="401"/>
  <c r="BG50" i="371"/>
  <c r="K12" i="372"/>
  <c r="K12" i="384"/>
  <c r="K12" i="398"/>
  <c r="K12" i="375"/>
  <c r="BG32" i="371"/>
  <c r="K12" i="374"/>
  <c r="BG27" i="371"/>
  <c r="K12" i="381"/>
  <c r="BG12" i="371"/>
  <c r="BG41" i="371"/>
  <c r="K12" i="377"/>
  <c r="K12" i="403"/>
  <c r="BG69" i="371"/>
  <c r="K12" i="392"/>
  <c r="BG59" i="371"/>
  <c r="K12" i="395"/>
  <c r="BG70" i="371"/>
  <c r="K12" i="379"/>
  <c r="BG25" i="371"/>
  <c r="BG35" i="371"/>
  <c r="BG57" i="371"/>
  <c r="K12" i="373"/>
  <c r="BG66" i="371"/>
  <c r="BG15" i="371"/>
  <c r="BG47" i="371"/>
  <c r="K12" i="391"/>
  <c r="K12" i="378"/>
  <c r="K12" i="383"/>
  <c r="BG63" i="371"/>
  <c r="K12" i="407"/>
  <c r="K12" i="380"/>
  <c r="BG64" i="371"/>
  <c r="BG16" i="371"/>
  <c r="BG52" i="371"/>
  <c r="BG34" i="371"/>
  <c r="K12" i="402"/>
  <c r="BG20" i="371"/>
  <c r="K12" i="397"/>
  <c r="BG39" i="371"/>
  <c r="BG14" i="371"/>
  <c r="K12" i="404"/>
  <c r="BG54" i="371"/>
  <c r="BG56" i="371"/>
  <c r="K12" i="390"/>
  <c r="BG49" i="371"/>
  <c r="K12" i="382"/>
  <c r="BG19" i="371"/>
  <c r="K12" i="388"/>
  <c r="K12" i="400"/>
  <c r="K12" i="7"/>
  <c r="K12" i="385"/>
  <c r="K12" i="386"/>
  <c r="K12" i="376"/>
  <c r="K12" i="406"/>
  <c r="K12" i="393"/>
  <c r="BG22" i="371"/>
  <c r="K12" i="387"/>
  <c r="BG67" i="371"/>
  <c r="BG51" i="371"/>
  <c r="BG43" i="371"/>
  <c r="K12" i="394"/>
  <c r="K12" i="396"/>
  <c r="K12" i="389"/>
  <c r="BG48" i="371"/>
  <c r="BG60" i="371"/>
  <c r="AN9" i="410" l="1"/>
  <c r="BB9" i="410"/>
  <c r="AZ19" i="410"/>
  <c r="AZ56" i="410"/>
  <c r="AZ64" i="410"/>
  <c r="AZ12" i="410"/>
  <c r="AZ15" i="410"/>
  <c r="AZ22" i="410"/>
  <c r="AZ27" i="410"/>
  <c r="AZ34" i="410"/>
  <c r="AZ41" i="410"/>
  <c r="AZ44" i="410"/>
  <c r="AZ48" i="410"/>
  <c r="AZ50" i="410"/>
  <c r="AZ60" i="410"/>
  <c r="AZ69" i="410"/>
  <c r="AZ67" i="410"/>
  <c r="AY9" i="410"/>
  <c r="AZ66" i="410"/>
  <c r="AZ16" i="410"/>
  <c r="AZ20" i="410"/>
  <c r="AZ25" i="410"/>
  <c r="AZ32" i="410"/>
  <c r="AZ35" i="410"/>
  <c r="AZ39" i="410"/>
  <c r="AZ43" i="410"/>
  <c r="AZ47" i="410"/>
  <c r="AZ49" i="410"/>
  <c r="AZ51" i="410"/>
  <c r="AZ54" i="410"/>
  <c r="AZ57" i="410"/>
  <c r="AZ59" i="410"/>
  <c r="AZ63" i="410"/>
  <c r="AZ65" i="410"/>
  <c r="AZ70" i="410"/>
  <c r="P10" i="410" a="1"/>
  <c r="P10" i="410" s="1"/>
  <c r="P9" i="410" s="1"/>
  <c r="Q9" i="410"/>
  <c r="AE10" i="410" a="1"/>
  <c r="AE10" i="410" s="1"/>
  <c r="AC9" i="410"/>
  <c r="AQ10" i="410" a="1"/>
  <c r="AO10" i="410" a="1"/>
  <c r="AF9" i="410"/>
  <c r="AU10" i="410" a="1"/>
  <c r="AH10" i="410" a="1"/>
  <c r="AH10" i="410" s="1"/>
  <c r="AH9" i="410" s="1"/>
  <c r="AS10" i="410" a="1"/>
  <c r="AZ14" i="410"/>
  <c r="I43" i="408"/>
  <c r="AZ69" i="371"/>
  <c r="AZ66" i="371"/>
  <c r="I43" i="407"/>
  <c r="AZ67" i="371"/>
  <c r="I51" i="406"/>
  <c r="I39" i="406"/>
  <c r="AZ65" i="371"/>
  <c r="AZ64" i="371"/>
  <c r="I43" i="404"/>
  <c r="AZ63" i="371"/>
  <c r="I43" i="403"/>
  <c r="AZ51" i="371"/>
  <c r="AZ59" i="371"/>
  <c r="AZ60" i="371"/>
  <c r="AZ56" i="371"/>
  <c r="AZ57" i="371"/>
  <c r="I49" i="400"/>
  <c r="AZ58" i="371"/>
  <c r="I43" i="399"/>
  <c r="AZ54" i="371"/>
  <c r="I41" i="398"/>
  <c r="I43" i="397"/>
  <c r="AZ52" i="371"/>
  <c r="AZ50" i="371"/>
  <c r="AZ48" i="371"/>
  <c r="AZ44" i="371"/>
  <c r="AZ49" i="371"/>
  <c r="I43" i="391"/>
  <c r="AZ47" i="371"/>
  <c r="I43" i="390"/>
  <c r="AZ41" i="371"/>
  <c r="I43" i="389"/>
  <c r="AZ43" i="371"/>
  <c r="I47" i="388"/>
  <c r="AZ39" i="371"/>
  <c r="I45" i="386"/>
  <c r="AZ32" i="371"/>
  <c r="AZ36" i="371"/>
  <c r="AZ35" i="371"/>
  <c r="I43" i="385"/>
  <c r="I43" i="384"/>
  <c r="AZ34" i="371"/>
  <c r="I43" i="383"/>
  <c r="I43" i="382"/>
  <c r="AZ27" i="371"/>
  <c r="AZ25" i="371"/>
  <c r="AZ20" i="371"/>
  <c r="I25" i="380"/>
  <c r="I24" i="380" s="1"/>
  <c r="I58" i="380" s="1"/>
  <c r="AZ22" i="371"/>
  <c r="I45" i="379"/>
  <c r="AZ12" i="371"/>
  <c r="AZ19" i="371"/>
  <c r="I47" i="378"/>
  <c r="AZ16" i="371"/>
  <c r="I25" i="377"/>
  <c r="I24" i="377" s="1"/>
  <c r="I45" i="377" s="1"/>
  <c r="I43" i="376"/>
  <c r="AZ15" i="371"/>
  <c r="I47" i="375"/>
  <c r="AZ14" i="371"/>
  <c r="I43" i="374"/>
  <c r="I43" i="373"/>
  <c r="I45" i="372"/>
  <c r="I14" i="7"/>
  <c r="I29" i="7"/>
  <c r="AY9" i="371"/>
  <c r="AN9" i="371"/>
  <c r="AZ9" i="410" l="1"/>
  <c r="AU10" i="410"/>
  <c r="AU9" i="410" s="1"/>
  <c r="AV69" i="410"/>
  <c r="AV66" i="410"/>
  <c r="AV64" i="410"/>
  <c r="AV60" i="410"/>
  <c r="AV58" i="410"/>
  <c r="AV56" i="410"/>
  <c r="AV52" i="410"/>
  <c r="AV50" i="410"/>
  <c r="AV48" i="410"/>
  <c r="AV44" i="410"/>
  <c r="AV41" i="410"/>
  <c r="AV36" i="410"/>
  <c r="AV34" i="410"/>
  <c r="AV27" i="410"/>
  <c r="AV22" i="410"/>
  <c r="AV19" i="410"/>
  <c r="AV15" i="410"/>
  <c r="AV12" i="410"/>
  <c r="AV70" i="410"/>
  <c r="AV67" i="410"/>
  <c r="AV65" i="410"/>
  <c r="AV63" i="410"/>
  <c r="AV59" i="410"/>
  <c r="AV57" i="410"/>
  <c r="AV54" i="410"/>
  <c r="AV51" i="410"/>
  <c r="AV49" i="410"/>
  <c r="AV47" i="410"/>
  <c r="AV43" i="410"/>
  <c r="AV39" i="410"/>
  <c r="AV35" i="410"/>
  <c r="AV32" i="410"/>
  <c r="AV25" i="410"/>
  <c r="AV20" i="410"/>
  <c r="AV16" i="410"/>
  <c r="AV14" i="410"/>
  <c r="AP70" i="410"/>
  <c r="AP67" i="410"/>
  <c r="AP65" i="410"/>
  <c r="AP63" i="410"/>
  <c r="AP59" i="410"/>
  <c r="AP57" i="410"/>
  <c r="AP54" i="410"/>
  <c r="AP51" i="410"/>
  <c r="AP49" i="410"/>
  <c r="AP47" i="410"/>
  <c r="AP43" i="410"/>
  <c r="AP39" i="410"/>
  <c r="AP35" i="410"/>
  <c r="AP32" i="410"/>
  <c r="AP25" i="410"/>
  <c r="AP20" i="410"/>
  <c r="AP16" i="410"/>
  <c r="AP14" i="410"/>
  <c r="AP69" i="410"/>
  <c r="AP66" i="410"/>
  <c r="AP64" i="410"/>
  <c r="AP60" i="410"/>
  <c r="AP58" i="410"/>
  <c r="AP56" i="410"/>
  <c r="AP52" i="410"/>
  <c r="AP50" i="410"/>
  <c r="AP48" i="410"/>
  <c r="AP44" i="410"/>
  <c r="AP41" i="410"/>
  <c r="AP36" i="410"/>
  <c r="AP34" i="410"/>
  <c r="AP27" i="410"/>
  <c r="AP22" i="410"/>
  <c r="AP19" i="410"/>
  <c r="AP15" i="410"/>
  <c r="AP12" i="410"/>
  <c r="AO10" i="410"/>
  <c r="AO9" i="410" s="1"/>
  <c r="AR70" i="410"/>
  <c r="AR67" i="410"/>
  <c r="AR65" i="410"/>
  <c r="AR63" i="410"/>
  <c r="AR59" i="410"/>
  <c r="AR57" i="410"/>
  <c r="AR54" i="410"/>
  <c r="AR51" i="410"/>
  <c r="AR49" i="410"/>
  <c r="AR47" i="410"/>
  <c r="AR43" i="410"/>
  <c r="AR39" i="410"/>
  <c r="AR35" i="410"/>
  <c r="AR32" i="410"/>
  <c r="AR25" i="410"/>
  <c r="AR20" i="410"/>
  <c r="AR16" i="410"/>
  <c r="AR14" i="410"/>
  <c r="AR69" i="410"/>
  <c r="AR66" i="410"/>
  <c r="AR64" i="410"/>
  <c r="AR60" i="410"/>
  <c r="AR58" i="410"/>
  <c r="AR56" i="410"/>
  <c r="AR52" i="410"/>
  <c r="AR50" i="410"/>
  <c r="AR48" i="410"/>
  <c r="AR44" i="410"/>
  <c r="AR41" i="410"/>
  <c r="AR36" i="410"/>
  <c r="AR34" i="410"/>
  <c r="AR27" i="410"/>
  <c r="AR22" i="410"/>
  <c r="AR19" i="410"/>
  <c r="AR15" i="410"/>
  <c r="AR12" i="410"/>
  <c r="AQ10" i="410"/>
  <c r="AQ9" i="410" s="1"/>
  <c r="AS10" i="410"/>
  <c r="AS9" i="410" s="1"/>
  <c r="AT64" i="410"/>
  <c r="AT58" i="410"/>
  <c r="AT56" i="410"/>
  <c r="AT52" i="410"/>
  <c r="AT50" i="410"/>
  <c r="AT48" i="410"/>
  <c r="AT44" i="410"/>
  <c r="AT41" i="410"/>
  <c r="AT19" i="410"/>
  <c r="AT69" i="410"/>
  <c r="AT66" i="410"/>
  <c r="AT60" i="410"/>
  <c r="AT36" i="410"/>
  <c r="AT34" i="410"/>
  <c r="AT27" i="410"/>
  <c r="AT22" i="410"/>
  <c r="AT15" i="410"/>
  <c r="AT12" i="410"/>
  <c r="AT65" i="410"/>
  <c r="AT59" i="410"/>
  <c r="AT39" i="410"/>
  <c r="AT25" i="410"/>
  <c r="AT20" i="410"/>
  <c r="AT16" i="410"/>
  <c r="AT70" i="410"/>
  <c r="AT67" i="410"/>
  <c r="AT63" i="410"/>
  <c r="AT57" i="410"/>
  <c r="AT54" i="410"/>
  <c r="AT51" i="410"/>
  <c r="AT49" i="410"/>
  <c r="AT47" i="410"/>
  <c r="AT43" i="410"/>
  <c r="AT35" i="410"/>
  <c r="AT32" i="410"/>
  <c r="AT14" i="410"/>
  <c r="AI10" i="410" a="1"/>
  <c r="AE9" i="410"/>
  <c r="I41" i="7"/>
  <c r="AZ9" i="371"/>
  <c r="AX9" i="371"/>
  <c r="AW19" i="410" l="1"/>
  <c r="AW50" i="410"/>
  <c r="AW14" i="410"/>
  <c r="AW47" i="410"/>
  <c r="AW67" i="410"/>
  <c r="AW58" i="410"/>
  <c r="AW15" i="410"/>
  <c r="AW48" i="410"/>
  <c r="AW69" i="410"/>
  <c r="AW43" i="410"/>
  <c r="AW65" i="410"/>
  <c r="AW22" i="410"/>
  <c r="AW52" i="410"/>
  <c r="AW16" i="410"/>
  <c r="AW49" i="410"/>
  <c r="AW70" i="410"/>
  <c r="AW27" i="410"/>
  <c r="AW56" i="410"/>
  <c r="AW20" i="410"/>
  <c r="AW51" i="410"/>
  <c r="AW34" i="410"/>
  <c r="AW25" i="410"/>
  <c r="AW54" i="410"/>
  <c r="AW60" i="410"/>
  <c r="AW32" i="410"/>
  <c r="AW57" i="410"/>
  <c r="AV9" i="410"/>
  <c r="AI10" i="410"/>
  <c r="AI9" i="410" s="1"/>
  <c r="AJ65" i="410"/>
  <c r="AJ63" i="410"/>
  <c r="AJ59" i="410"/>
  <c r="AJ57" i="410"/>
  <c r="AJ51" i="410"/>
  <c r="AJ49" i="410"/>
  <c r="AJ47" i="410"/>
  <c r="AJ43" i="410"/>
  <c r="AJ20" i="410"/>
  <c r="AJ70" i="410"/>
  <c r="AJ67" i="410"/>
  <c r="AJ54" i="410"/>
  <c r="AJ39" i="410"/>
  <c r="AJ35" i="410"/>
  <c r="AJ32" i="410"/>
  <c r="AJ25" i="410"/>
  <c r="AJ16" i="410"/>
  <c r="BA16" i="410" s="1"/>
  <c r="AJ14" i="410"/>
  <c r="BA14" i="410" s="1"/>
  <c r="AJ66" i="410"/>
  <c r="AJ60" i="410"/>
  <c r="BA60" i="410" s="1"/>
  <c r="AJ41" i="410"/>
  <c r="AJ34" i="410"/>
  <c r="AJ27" i="410"/>
  <c r="AJ22" i="410"/>
  <c r="BA22" i="410" s="1"/>
  <c r="AJ19" i="410"/>
  <c r="BA19" i="410" s="1"/>
  <c r="AJ12" i="410"/>
  <c r="AJ69" i="410"/>
  <c r="BA69" i="410" s="1"/>
  <c r="AJ64" i="410"/>
  <c r="AJ58" i="410"/>
  <c r="BA58" i="410" s="1"/>
  <c r="AJ56" i="410"/>
  <c r="BA56" i="410" s="1"/>
  <c r="AJ52" i="410"/>
  <c r="AJ50" i="410"/>
  <c r="BA50" i="410" s="1"/>
  <c r="AJ48" i="410"/>
  <c r="AJ44" i="410"/>
  <c r="AJ36" i="410"/>
  <c r="AJ15" i="410"/>
  <c r="AT9" i="410"/>
  <c r="AW41" i="410"/>
  <c r="AW64" i="410"/>
  <c r="AW35" i="410"/>
  <c r="AW59" i="410"/>
  <c r="AR9" i="410"/>
  <c r="AW36" i="410"/>
  <c r="AP9" i="410"/>
  <c r="AW12" i="410"/>
  <c r="AW44" i="410"/>
  <c r="AW66" i="410"/>
  <c r="AW39" i="410"/>
  <c r="AW63" i="410"/>
  <c r="BB9" i="371"/>
  <c r="BA67" i="410" l="1"/>
  <c r="BA27" i="410"/>
  <c r="BA32" i="410"/>
  <c r="BA70" i="410"/>
  <c r="BA48" i="410"/>
  <c r="BA43" i="410"/>
  <c r="BA49" i="410"/>
  <c r="BA47" i="410"/>
  <c r="BA15" i="410"/>
  <c r="BA54" i="410"/>
  <c r="BA44" i="410"/>
  <c r="BA20" i="410"/>
  <c r="BA65" i="410"/>
  <c r="BA63" i="410"/>
  <c r="BA25" i="410"/>
  <c r="AJ9" i="410"/>
  <c r="BA12" i="410"/>
  <c r="BA34" i="410"/>
  <c r="BA35" i="410"/>
  <c r="BA41" i="410"/>
  <c r="BA39" i="410"/>
  <c r="BA51" i="410"/>
  <c r="BA52" i="410"/>
  <c r="BA64" i="410"/>
  <c r="BA57" i="410"/>
  <c r="AW9" i="410"/>
  <c r="BA36" i="410"/>
  <c r="BA66" i="410"/>
  <c r="BA59" i="410"/>
  <c r="BH10" i="371"/>
  <c r="AG10" i="371"/>
  <c r="AG9" i="371" s="1"/>
  <c r="AF10" i="371"/>
  <c r="AD10" i="371"/>
  <c r="AC10" i="371"/>
  <c r="W10" i="371"/>
  <c r="Q10" i="371"/>
  <c r="BA9" i="410" l="1"/>
  <c r="AD9" i="371"/>
  <c r="W9" i="371" s="1"/>
  <c r="P10" i="371" a="1"/>
  <c r="P10" i="371" s="1"/>
  <c r="P9" i="371" s="1"/>
  <c r="Q9" i="371"/>
  <c r="AO10" i="371" a="1"/>
  <c r="AP70" i="371" s="1"/>
  <c r="AE10" i="371" a="1"/>
  <c r="AE10" i="371" s="1"/>
  <c r="AQ10" i="371" a="1"/>
  <c r="AR70" i="371" s="1"/>
  <c r="AC9" i="371"/>
  <c r="AS10" i="371" a="1"/>
  <c r="AT70" i="371" s="1"/>
  <c r="AF9" i="371"/>
  <c r="AU10" i="371" a="1"/>
  <c r="AV70" i="371" s="1"/>
  <c r="AH10" i="371" a="1"/>
  <c r="AH10" i="371" s="1"/>
  <c r="AH9" i="371" s="1"/>
  <c r="AW70" i="371" l="1"/>
  <c r="AV67" i="371"/>
  <c r="AV69" i="371"/>
  <c r="AT67" i="371"/>
  <c r="AT69" i="371"/>
  <c r="AR67" i="371"/>
  <c r="AR69" i="371"/>
  <c r="AP67" i="371"/>
  <c r="AW67" i="371" s="1"/>
  <c r="AP69" i="371"/>
  <c r="AW69" i="371" s="1"/>
  <c r="AV65" i="371"/>
  <c r="AV66" i="371"/>
  <c r="AR65" i="371"/>
  <c r="AR66" i="371"/>
  <c r="AP65" i="371"/>
  <c r="AP66" i="371"/>
  <c r="AT65" i="371"/>
  <c r="AT66" i="371"/>
  <c r="AV63" i="371"/>
  <c r="AV64" i="371"/>
  <c r="AT63" i="371"/>
  <c r="AT64" i="371"/>
  <c r="AR63" i="371"/>
  <c r="AR64" i="371"/>
  <c r="AP63" i="371"/>
  <c r="AP64" i="371"/>
  <c r="AV59" i="371"/>
  <c r="AV60" i="371"/>
  <c r="AT59" i="371"/>
  <c r="AT60" i="371"/>
  <c r="AR59" i="371"/>
  <c r="AR60" i="371"/>
  <c r="AP59" i="371"/>
  <c r="AP60" i="371"/>
  <c r="AV57" i="371"/>
  <c r="AV58" i="371"/>
  <c r="AT57" i="371"/>
  <c r="AT58" i="371"/>
  <c r="AR57" i="371"/>
  <c r="AR58" i="371"/>
  <c r="AP57" i="371"/>
  <c r="AP58" i="371"/>
  <c r="AV54" i="371"/>
  <c r="AV56" i="371"/>
  <c r="AR54" i="371"/>
  <c r="AR56" i="371"/>
  <c r="AT54" i="371"/>
  <c r="AT56" i="371"/>
  <c r="AP54" i="371"/>
  <c r="AP56" i="371"/>
  <c r="AV51" i="371"/>
  <c r="AV52" i="371"/>
  <c r="AT51" i="371"/>
  <c r="AT52" i="371"/>
  <c r="AR51" i="371"/>
  <c r="AR52" i="371"/>
  <c r="AP51" i="371"/>
  <c r="AP52" i="371"/>
  <c r="AV49" i="371"/>
  <c r="AV50" i="371"/>
  <c r="AT49" i="371"/>
  <c r="AT50" i="371"/>
  <c r="AR49" i="371"/>
  <c r="AR50" i="371"/>
  <c r="AP49" i="371"/>
  <c r="AP50" i="371"/>
  <c r="AV47" i="371"/>
  <c r="AV48" i="371"/>
  <c r="AT47" i="371"/>
  <c r="AT48" i="371"/>
  <c r="AR47" i="371"/>
  <c r="AR48" i="371"/>
  <c r="AP47" i="371"/>
  <c r="AP48" i="371"/>
  <c r="AV43" i="371"/>
  <c r="AV44" i="371"/>
  <c r="AT43" i="371"/>
  <c r="AT44" i="371"/>
  <c r="AR43" i="371"/>
  <c r="AR44" i="371"/>
  <c r="AP43" i="371"/>
  <c r="AP44" i="371"/>
  <c r="AV39" i="371"/>
  <c r="AV41" i="371"/>
  <c r="AT39" i="371"/>
  <c r="AT41" i="371"/>
  <c r="AR39" i="371"/>
  <c r="AR41" i="371"/>
  <c r="AP39" i="371"/>
  <c r="AP41" i="371"/>
  <c r="AV35" i="371"/>
  <c r="AV36" i="371"/>
  <c r="AT35" i="371"/>
  <c r="AT36" i="371"/>
  <c r="AR35" i="371"/>
  <c r="AR36" i="371"/>
  <c r="AP35" i="371"/>
  <c r="AP36" i="371"/>
  <c r="AV32" i="371"/>
  <c r="AV34" i="371"/>
  <c r="AT32" i="371"/>
  <c r="AT34" i="371"/>
  <c r="AR32" i="371"/>
  <c r="AR34" i="371"/>
  <c r="AP32" i="371"/>
  <c r="AP34" i="371"/>
  <c r="AV25" i="371"/>
  <c r="AV27" i="371"/>
  <c r="AT25" i="371"/>
  <c r="AT27" i="371"/>
  <c r="AR25" i="371"/>
  <c r="AR27" i="371"/>
  <c r="AP25" i="371"/>
  <c r="AP27" i="371"/>
  <c r="AV20" i="371"/>
  <c r="AV22" i="371"/>
  <c r="AT20" i="371"/>
  <c r="AT22" i="371"/>
  <c r="AR20" i="371"/>
  <c r="AR22" i="371"/>
  <c r="AP20" i="371"/>
  <c r="AP22" i="371"/>
  <c r="AV16" i="371"/>
  <c r="AV19" i="371"/>
  <c r="AT16" i="371"/>
  <c r="AT19" i="371"/>
  <c r="AR16" i="371"/>
  <c r="AR19" i="371"/>
  <c r="AP16" i="371"/>
  <c r="AP19" i="371"/>
  <c r="AV14" i="371"/>
  <c r="AV15" i="371"/>
  <c r="AT14" i="371"/>
  <c r="AT15" i="371"/>
  <c r="AR14" i="371"/>
  <c r="AR15" i="371"/>
  <c r="AP14" i="371"/>
  <c r="AP15" i="371"/>
  <c r="AV12" i="371"/>
  <c r="AU10" i="371"/>
  <c r="AU9" i="371" s="1"/>
  <c r="AT12" i="371"/>
  <c r="AS10" i="371"/>
  <c r="AS9" i="371" s="1"/>
  <c r="AR12" i="371"/>
  <c r="AQ10" i="371"/>
  <c r="AQ9" i="371" s="1"/>
  <c r="AE9" i="371"/>
  <c r="AI10" i="371" a="1"/>
  <c r="AJ70" i="371" s="1"/>
  <c r="BA70" i="371" s="1"/>
  <c r="BC70" i="371" s="1"/>
  <c r="AP12" i="371"/>
  <c r="AO10" i="371"/>
  <c r="AO9" i="371" s="1"/>
  <c r="AW65" i="371" l="1"/>
  <c r="AJ67" i="371"/>
  <c r="BA67" i="371" s="1"/>
  <c r="BC67" i="371" s="1"/>
  <c r="AJ69" i="371"/>
  <c r="BA69" i="371" s="1"/>
  <c r="BC69" i="371" s="1"/>
  <c r="AW63" i="371"/>
  <c r="AJ65" i="371"/>
  <c r="BA65" i="371" s="1"/>
  <c r="BC65" i="371" s="1"/>
  <c r="AJ66" i="371"/>
  <c r="AW66" i="371"/>
  <c r="AW64" i="371"/>
  <c r="AW57" i="371"/>
  <c r="AJ63" i="371"/>
  <c r="BA63" i="371" s="1"/>
  <c r="BC63" i="371" s="1"/>
  <c r="AJ64" i="371"/>
  <c r="AW60" i="371"/>
  <c r="AW59" i="371"/>
  <c r="AJ59" i="371"/>
  <c r="AJ60" i="371"/>
  <c r="AW58" i="371"/>
  <c r="AJ57" i="371"/>
  <c r="AJ58" i="371"/>
  <c r="AW56" i="371"/>
  <c r="AW49" i="371"/>
  <c r="AW54" i="371"/>
  <c r="AJ54" i="371"/>
  <c r="AJ56" i="371"/>
  <c r="AW52" i="371"/>
  <c r="AW51" i="371"/>
  <c r="AJ51" i="371"/>
  <c r="AJ52" i="371"/>
  <c r="AW50" i="371"/>
  <c r="AW47" i="371"/>
  <c r="AJ49" i="371"/>
  <c r="AJ50" i="371"/>
  <c r="AW48" i="371"/>
  <c r="AW43" i="371"/>
  <c r="AJ47" i="371"/>
  <c r="AJ48" i="371"/>
  <c r="AW44" i="371"/>
  <c r="AW39" i="371"/>
  <c r="AJ43" i="371"/>
  <c r="AJ44" i="371"/>
  <c r="AW41" i="371"/>
  <c r="AW35" i="371"/>
  <c r="AJ39" i="371"/>
  <c r="AJ41" i="371"/>
  <c r="AW36" i="371"/>
  <c r="AW32" i="371"/>
  <c r="AJ35" i="371"/>
  <c r="AJ36" i="371"/>
  <c r="AW34" i="371"/>
  <c r="AW25" i="371"/>
  <c r="AJ32" i="371"/>
  <c r="AJ34" i="371"/>
  <c r="AW27" i="371"/>
  <c r="AW20" i="371"/>
  <c r="AJ25" i="371"/>
  <c r="AJ27" i="371"/>
  <c r="AW22" i="371"/>
  <c r="AW16" i="371"/>
  <c r="AJ20" i="371"/>
  <c r="AJ22" i="371"/>
  <c r="AW19" i="371"/>
  <c r="AW14" i="371"/>
  <c r="AJ16" i="371"/>
  <c r="AJ19" i="371"/>
  <c r="AV9" i="371"/>
  <c r="AW15" i="371"/>
  <c r="AT9" i="371"/>
  <c r="AJ14" i="371"/>
  <c r="AJ15" i="371"/>
  <c r="AR9" i="371"/>
  <c r="AJ12" i="371"/>
  <c r="AI10" i="371"/>
  <c r="AI9" i="371" s="1"/>
  <c r="AW12" i="371"/>
  <c r="AP9" i="371"/>
  <c r="BA64" i="371" l="1"/>
  <c r="BC64" i="371" s="1"/>
  <c r="BA60" i="371"/>
  <c r="BC60" i="371" s="1"/>
  <c r="BA66" i="371"/>
  <c r="BC66" i="371" s="1"/>
  <c r="BA57" i="371"/>
  <c r="BC57" i="371" s="1"/>
  <c r="BA56" i="371"/>
  <c r="BC56" i="371" s="1"/>
  <c r="BA54" i="371"/>
  <c r="BC54" i="371" s="1"/>
  <c r="BA59" i="371"/>
  <c r="BC59" i="371" s="1"/>
  <c r="BA58" i="371"/>
  <c r="BC58" i="371" s="1"/>
  <c r="BA52" i="371"/>
  <c r="BC52" i="371" s="1"/>
  <c r="BA51" i="371"/>
  <c r="BC51" i="371" s="1"/>
  <c r="BA49" i="371"/>
  <c r="BC49" i="371" s="1"/>
  <c r="BA50" i="371"/>
  <c r="BC50" i="371" s="1"/>
  <c r="BA48" i="371"/>
  <c r="BC48" i="371" s="1"/>
  <c r="BA47" i="371"/>
  <c r="BC47" i="371" s="1"/>
  <c r="BA44" i="371"/>
  <c r="BC44" i="371" s="1"/>
  <c r="BA43" i="371"/>
  <c r="BC43" i="371" s="1"/>
  <c r="BA41" i="371"/>
  <c r="BC41" i="371" s="1"/>
  <c r="BA39" i="371"/>
  <c r="BC39" i="371" s="1"/>
  <c r="BA36" i="371"/>
  <c r="BC36" i="371" s="1"/>
  <c r="BA35" i="371"/>
  <c r="BC35" i="371" s="1"/>
  <c r="BA34" i="371"/>
  <c r="BC34" i="371" s="1"/>
  <c r="BA32" i="371"/>
  <c r="BC32" i="371" s="1"/>
  <c r="BA27" i="371"/>
  <c r="BC27" i="371" s="1"/>
  <c r="BA25" i="371"/>
  <c r="BC25" i="371" s="1"/>
  <c r="BA22" i="371"/>
  <c r="BC22" i="371" s="1"/>
  <c r="BA20" i="371"/>
  <c r="BC20" i="371" s="1"/>
  <c r="BA19" i="371"/>
  <c r="BC19" i="371" s="1"/>
  <c r="BA16" i="371"/>
  <c r="BC16" i="371" s="1"/>
  <c r="BA15" i="371"/>
  <c r="BC15" i="371" s="1"/>
  <c r="BA14" i="371"/>
  <c r="BC14" i="371" s="1"/>
  <c r="AW9" i="371"/>
  <c r="BA12" i="371"/>
  <c r="AJ9" i="371"/>
  <c r="BC12" i="371" l="1"/>
  <c r="BC9" i="371" s="1"/>
  <c r="BD10" i="371" a="1"/>
  <c r="BD10" i="371" s="1"/>
  <c r="BA9" i="37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18FBA795-47C0-406D-A84D-1E8393E55A3A}" keepAlive="1" name="ModelConnection_ExternalData_1" description="Data Model" type="5" refreshedVersion="8" minRefreshableVersion="5" saveData="1">
    <dbPr connection="Data Model Connection" command="DG_KiemKe" commandType="3"/>
    <extLst>
      <ext xmlns:x15="http://schemas.microsoft.com/office/spreadsheetml/2010/11/main" uri="{DE250136-89BD-433C-8126-D09CA5730AF9}">
        <x15:connection id="" model="1"/>
      </ext>
    </extLst>
  </connection>
  <connection id="2" xr16:uid="{F22837A3-C203-474D-A37B-85F681337073}" keepAlive="1" name="ModelConnection_ExternalData_2" description="Data Model" type="5" refreshedVersion="8" minRefreshableVersion="5" saveData="1">
    <dbPr connection="Data Model Connection" command="TrichLuc_NN" commandType="3"/>
    <extLst>
      <ext xmlns:x15="http://schemas.microsoft.com/office/spreadsheetml/2010/11/main" uri="{DE250136-89BD-433C-8126-D09CA5730AF9}">
        <x15:connection id="" model="1"/>
      </ext>
    </extLst>
  </connection>
  <connection id="3" xr16:uid="{32E9B39A-A995-49D1-A8A6-F22A2CBC260D}" keepAlive="1" name="ModelConnection_ExternalData_3" description="Data Model" type="5" refreshedVersion="8" minRefreshableVersion="5" saveData="1">
    <dbPr connection="Data Model Connection" command="VKT CâyCối" commandType="3"/>
    <extLst>
      <ext xmlns:x15="http://schemas.microsoft.com/office/spreadsheetml/2010/11/main" uri="{DE250136-89BD-433C-8126-D09CA5730AF9}">
        <x15:connection id="" model="1"/>
      </ext>
    </extLst>
  </connection>
  <connection id="4" xr16:uid="{A18CB88F-A8DE-4AB8-A6FE-FC2CB1F50838}" name="Query - DG_KiemKe" description="Connection to the 'DG_KiemKe' query in the workbook." type="100" refreshedVersion="8" minRefreshableVersion="5">
    <extLst>
      <ext xmlns:x15="http://schemas.microsoft.com/office/spreadsheetml/2010/11/main" uri="{DE250136-89BD-433C-8126-D09CA5730AF9}">
        <x15:connection id="845def7d-263d-4cf9-8974-aefc7b1c5a9c"/>
      </ext>
    </extLst>
  </connection>
  <connection id="5" xr16:uid="{9942FEC4-ACB7-49B8-8A9E-0163A1095D01}" name="Query - TrichLuc_NN" description="Connection to the 'TrichLuc_NN' query in the workbook." type="100" refreshedVersion="8" minRefreshableVersion="5">
    <extLst>
      <ext xmlns:x15="http://schemas.microsoft.com/office/spreadsheetml/2010/11/main" uri="{DE250136-89BD-433C-8126-D09CA5730AF9}">
        <x15:connection id="20459609-4117-422f-a623-aef7d95b5ccd"/>
      </ext>
    </extLst>
  </connection>
  <connection id="6" xr16:uid="{F08F55CC-B052-4F29-816E-DE2735B53671}" name="Query - VKT+CâyCối" description="Connection to the 'VKT+CâyCối' query in the workbook." type="100" refreshedVersion="8" minRefreshableVersion="5">
    <extLst>
      <ext xmlns:x15="http://schemas.microsoft.com/office/spreadsheetml/2010/11/main" uri="{DE250136-89BD-433C-8126-D09CA5730AF9}">
        <x15:connection id="a2ff3ed7-f4d3-4440-832d-f576a4722406"/>
      </ext>
    </extLst>
  </connection>
  <connection id="7" xr16:uid="{E954F0D6-3FBE-4674-A280-01FE42F2A38F}" keepAlive="1" name="ThisWorkbookDataModel" description="Data Model"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2">
    <bk>
      <extLst>
        <ext uri="{3e2802c4-a4d2-4d8b-9148-e3be6c30e623}">
          <xlrd:rvb i="0"/>
        </ext>
      </extLst>
    </bk>
    <bk>
      <extLst>
        <ext uri="{3e2802c4-a4d2-4d8b-9148-e3be6c30e623}">
          <xlrd:rvb i="1"/>
        </ext>
      </extLst>
    </bk>
  </futureMetadata>
  <cellMetadata count="1">
    <bk>
      <rc t="1" v="0"/>
    </bk>
  </cellMetadata>
  <valueMetadata count="2">
    <bk>
      <rc t="2" v="0"/>
    </bk>
    <bk>
      <rc t="2" v="1"/>
    </bk>
  </valueMetadata>
</metadata>
</file>

<file path=xl/sharedStrings.xml><?xml version="1.0" encoding="utf-8"?>
<sst xmlns="http://schemas.openxmlformats.org/spreadsheetml/2006/main" count="20113" uniqueCount="5603">
  <si>
    <t>STT</t>
  </si>
  <si>
    <t>MaHieuDonGia</t>
  </si>
  <si>
    <t>HangMucBoiThuongGoc</t>
  </si>
  <si>
    <t>DonViTinh</t>
  </si>
  <si>
    <t>DonGia</t>
  </si>
  <si>
    <t>GhiChuVatKienTruc</t>
  </si>
  <si>
    <t>DanhMucDG_Luu</t>
  </si>
  <si>
    <t>CAY-I.33.2</t>
  </si>
  <si>
    <t>NHÓM CHIỀU CAO; Cây na xiêm: H ≤ 1,5m</t>
  </si>
  <si>
    <t>Cây</t>
  </si>
  <si>
    <t>PL2_QĐ1133</t>
  </si>
  <si>
    <t/>
  </si>
  <si>
    <t>CAY-I.33.3</t>
  </si>
  <si>
    <t>NHÓM CHIỀU CAO; Cây na xiêm: 1,5m &lt; H ≤ 3m</t>
  </si>
  <si>
    <t>CAY-I.33.4</t>
  </si>
  <si>
    <t>NHÓM CHIỀU CAO; Cây na xiêm: H &gt; 3m</t>
  </si>
  <si>
    <t>CAY-I.33.6</t>
  </si>
  <si>
    <t>NHÓM CHIỀU CAO; Cây sắn thuyền: H ≤ 1,5m</t>
  </si>
  <si>
    <t>CAY-I.33.7</t>
  </si>
  <si>
    <t>NHÓM CHIỀU CAO; Cây sắn thuyền: 1,5m &lt; H ≤ 3m</t>
  </si>
  <si>
    <t>CAY-I.33.8</t>
  </si>
  <si>
    <t>NHÓM CHIỀU CAO; Cây sắn thuyền: H &gt; 3m</t>
  </si>
  <si>
    <t>CAY-I.34</t>
  </si>
  <si>
    <t>NHÓM CHIỀU CAO; Cau ta ăn quả (độ cao bóc bẹ): H ≤ 5cm</t>
  </si>
  <si>
    <t>CAY-I.34.1</t>
  </si>
  <si>
    <t>NHÓM CHIỀU CAO; Cau ta ăn quả (độ cao bóc bẹ): 5cm &lt; H ≤ 0,5m</t>
  </si>
  <si>
    <t>CAY-I.34.2</t>
  </si>
  <si>
    <t>NHÓM CHIỀU CAO; Cau ta ăn quả (độ cao bóc bẹ): 0,5m &lt; H ≤ 1m</t>
  </si>
  <si>
    <t>CAY-I.34.3</t>
  </si>
  <si>
    <t>NHÓM CHIỀU CAO; Cau ta ăn quả (độ cao bóc bẹ): 1m &lt; H ≤ 2m</t>
  </si>
  <si>
    <t>CAY-I.34.4</t>
  </si>
  <si>
    <t>NHÓM CHIỀU CAO; Cau ta ăn quả (độ cao bóc bẹ): 2m &lt; H ≤ 3m</t>
  </si>
  <si>
    <t>CAY-I.34.5</t>
  </si>
  <si>
    <t>NHÓM CHIỀU CAO; Cau ta ăn quả (độ cao bóc bẹ): 3m &lt; H ≤ 4m</t>
  </si>
  <si>
    <t>CAY-I.35</t>
  </si>
  <si>
    <t>NHÓM CHIỀU CAO; Cau ta ăn quả (độ cao bóc bẹ): H &gt; 4m</t>
  </si>
  <si>
    <t>CAY-I.35.2</t>
  </si>
  <si>
    <t>NHÓM CHIỀU CAO; Cây cau lợn cọ/cau lùn (độ cao bóc bẹ): H ≤ 5cm</t>
  </si>
  <si>
    <t>CAY-I.35.3</t>
  </si>
  <si>
    <t>NHÓM CHIỀU CAO; Cây cau lợn cọ/cau lùn (độ cao bóc bẹ): 5cm &lt; H ≤ 10cm</t>
  </si>
  <si>
    <t>CAY-I.35.4</t>
  </si>
  <si>
    <t>NHÓM CHIỀU CAO; Cây cau lợn cọ/cau lùn (độ cao bóc bẹ): 10cm &lt; H ≤ 15cm</t>
  </si>
  <si>
    <t>CAY-I.35.5</t>
  </si>
  <si>
    <t>NHÓM CHIỀU CAO; Cây cau lợn cọ/cau lùn (độ cao bóc bẹ): 15cm &lt; H ≤ 30cm</t>
  </si>
  <si>
    <t>CAY-I.35.6</t>
  </si>
  <si>
    <t>NHÓM CHIỀU CAO; Cây cau lợn cọ/cau lùn (độ cao bóc bẹ): 30cm &lt; H ≤ 45cm</t>
  </si>
  <si>
    <t>CAY-I.36</t>
  </si>
  <si>
    <t>NHÓM CHIỀU CAO; Cây cau lợn cọ/cau lùn (độ cao bóc bẹ): 45cm &lt; H ≤ 60cm</t>
  </si>
  <si>
    <t>CAY-I.36.1</t>
  </si>
  <si>
    <t>NHÓM CHIỀU CAO; Cây cau lợn cọ/cau lùn (độ cao bóc bẹ): 60cm &lt; H ≤ 75cm</t>
  </si>
  <si>
    <t>CAY-I.36.2</t>
  </si>
  <si>
    <t>NHÓM CHIỀU CAO; Cây cau lợn cọ/cau lùn (độ cao bóc bẹ): 75cm &lt; H ≤ 90cm</t>
  </si>
  <si>
    <t>CAY-I.36.3</t>
  </si>
  <si>
    <t>NHÓM CHIỀU CAO; Cây cau lợn cọ/cau lùn (độ cao bóc bẹ): H &gt; 90cm</t>
  </si>
  <si>
    <t>CAY-I.36.5</t>
  </si>
  <si>
    <t>NHÓM CHIỀU CAO; Cây cau trắng (độ cao bóc bẹ): H ≤ 10cm</t>
  </si>
  <si>
    <t>CAY-I.36.6</t>
  </si>
  <si>
    <t>NHÓM CHIỀU CAO; Cây cau trắng (độ cao bóc bẹ): 10cm &lt; H ≤ 15cm</t>
  </si>
  <si>
    <t>CAY-I.36.7</t>
  </si>
  <si>
    <t>NHÓM CHIỀU CAO; Cây cau trắng (độ cao bóc bẹ): 15cm &lt; H ≤ 30cm</t>
  </si>
  <si>
    <t>CAY-I.36.8</t>
  </si>
  <si>
    <t>NHÓM CHIỀU CAO; Cây cau trắng (độ cao bóc bẹ): 30cm &lt; H ≤ 45cm</t>
  </si>
  <si>
    <t>CAY-I.36.9</t>
  </si>
  <si>
    <t>NHÓM CHIỀU CAO; Cây cau trắng (độ cao bóc bẹ): 45cm &lt; H ≤ 60cm</t>
  </si>
  <si>
    <t>CAY-I.37</t>
  </si>
  <si>
    <t>NHÓM CHIỀU CAO; Cây cau trắng (độ cao bóc bẹ): 60cm &lt; H ≤ 75cm</t>
  </si>
  <si>
    <t>CAY-I.37.1</t>
  </si>
  <si>
    <t>NHÓM CHIỀU CAO; Cây cau trắng (độ cao bóc bẹ): 75cm &lt; H ≤ 90cm</t>
  </si>
  <si>
    <t>CAY-I.37.2</t>
  </si>
  <si>
    <t>NHÓM CHIỀU CAO; Cây cau trắng (độ cao bóc bẹ): 90cm &lt; H ≤ 150cm</t>
  </si>
  <si>
    <t>CAY-I.37.3</t>
  </si>
  <si>
    <t>NHÓM CHIỀU CAO; Cây cau trắng (độ cao bóc bẹ): 150cm &lt; H ≤ 250cm</t>
  </si>
  <si>
    <t>CAY-I.37.4</t>
  </si>
  <si>
    <t>NHÓM CHIỀU CAO; Cây cau trắng (độ cao bóc bẹ): H &gt; 250cm</t>
  </si>
  <si>
    <t>CAY-I.37.6</t>
  </si>
  <si>
    <t>NHÓM CHIỀU CAO; Cây thiên tuế: H ≤ 5cm</t>
  </si>
  <si>
    <t>CAY-I.37.7</t>
  </si>
  <si>
    <t>NHÓM CHIỀU CAO; Cây thiên tuế: 5cm &lt; H ≤ 15cm</t>
  </si>
  <si>
    <t>CAY-I.37.8</t>
  </si>
  <si>
    <t>NHÓM CHIỀU CAO; Cây thiên tuế: 15cm &lt; H ≤ 30cm</t>
  </si>
  <si>
    <t>CAY-I.37.9</t>
  </si>
  <si>
    <t>NHÓM CHIỀU CAO; Cây thiên tuế: 30cm &lt; H ≤ 45cm</t>
  </si>
  <si>
    <t>CAY-I.37.10</t>
  </si>
  <si>
    <t>NHÓM CHIỀU CAO; Cây thiên tuế: 45cm &lt; H ≤ 60cm</t>
  </si>
  <si>
    <t>CAY-I.38</t>
  </si>
  <si>
    <t>NHÓM CHIỀU CAO; Cây thiên tuế: 60cm &lt; H ≤ 75cm</t>
  </si>
  <si>
    <t>CAY-I.38.1</t>
  </si>
  <si>
    <t>NHÓM CHIỀU CAO; Cây thiên tuế: H &gt; 75cm</t>
  </si>
  <si>
    <t>CAY-I.38.3</t>
  </si>
  <si>
    <t>NHÓM CHIỀU CAO; Cây trúc anh đào: H ≤ 5cm</t>
  </si>
  <si>
    <t>CAY-I.38.4</t>
  </si>
  <si>
    <t>NHÓM CHIỀU CAO; Cây trúc anh đào: 5cm &lt; H ≤ 15cm</t>
  </si>
  <si>
    <t>CAY-I.38.5</t>
  </si>
  <si>
    <t>NHÓM CHIỀU CAO; Cây trúc anh đào: 15cm &lt; H ≤ 30cm</t>
  </si>
  <si>
    <t>CAY-I.38.6</t>
  </si>
  <si>
    <t>NHÓM CHIỀU CAO; Cây trúc anh đào: 30cm &lt; H ≤ 70cm</t>
  </si>
  <si>
    <t>CAY-I.38.7</t>
  </si>
  <si>
    <t>NHÓM CHIỀU CAO; Cây trúc anh đào: 70cm &lt; H ≤ 100cm</t>
  </si>
  <si>
    <t>CAY-I.38.8</t>
  </si>
  <si>
    <t>NHÓM CHIỀU CAO; Cây trúc anh đào: H &gt; 100cm</t>
  </si>
  <si>
    <t>CAY-I.39.1</t>
  </si>
  <si>
    <t>NHÓM CHIỀU CAO; Cây lá màu: H ≤ 5cm</t>
  </si>
  <si>
    <t>CAY-I.39.2</t>
  </si>
  <si>
    <t>NHÓM CHIỀU CAO; Cây lá màu: 5cm &lt; H ≤ 15cm</t>
  </si>
  <si>
    <t>CAY-I.39.3</t>
  </si>
  <si>
    <t>NHÓM CHIỀU CAO; Cây lá màu: 15cm &lt; H ≤ 30cm</t>
  </si>
  <si>
    <t>CAY-I.39.4</t>
  </si>
  <si>
    <t>NHÓM CHIỀU CAO; Cây lá màu: 30cm &lt; H ≤ 45cm</t>
  </si>
  <si>
    <t>CAY-I.39.5</t>
  </si>
  <si>
    <t>NHÓM CHIỀU CAO; Cây lá màu: 45cm &lt; H ≤ 60cm</t>
  </si>
  <si>
    <t>CAY-I.39.6</t>
  </si>
  <si>
    <t>NHÓM CHIỀU CAO; Cây lá màu: 60cm &lt; H ≤ 75cm</t>
  </si>
  <si>
    <t>CAY-I.39.7</t>
  </si>
  <si>
    <t>NHÓM CHIỀU CAO; Cây lá màu: 75cm &lt; H ≤ 90cm</t>
  </si>
  <si>
    <t>CAY-I.39.8</t>
  </si>
  <si>
    <t>NHÓM CHIỀU CAO; Cây lá màu: 90cm &lt; H ≤ 150cm</t>
  </si>
  <si>
    <t>CAY-I.39.9</t>
  </si>
  <si>
    <t>NHÓM CHIỀU CAO; Cây lá màu: H &gt; 150cm</t>
  </si>
  <si>
    <t>CAY-I.40.1</t>
  </si>
  <si>
    <t>NHÓM CHIỀU CAO; Cây đinh lăng: H ≤ 5cm</t>
  </si>
  <si>
    <t>CAY-I.40.2</t>
  </si>
  <si>
    <t>NHÓM CHIỀU CAO; Cây đinh lăng: 5cm &lt; H ≤ 15cm</t>
  </si>
  <si>
    <t>CAY-I.40.3</t>
  </si>
  <si>
    <t>NHÓM CHIỀU CAO; Cây đinh lăng: 15cm &lt; H ≤ 30cm</t>
  </si>
  <si>
    <t>CAY-I.40.4</t>
  </si>
  <si>
    <t>NHÓM CHIỀU CAO; Cây đinh lăng: 30cm &lt; H ≤ 60cm</t>
  </si>
  <si>
    <t>CAY-I.40.5</t>
  </si>
  <si>
    <t>NHÓM CHIỀU CAO; Cây đinh lăng: H &gt; 60cm</t>
  </si>
  <si>
    <t>CAY-I.40.7</t>
  </si>
  <si>
    <t>NHÓM CHIỀU CAO; Cây mai trắng: H ≤ 40cm</t>
  </si>
  <si>
    <t>CAY-I.40.8</t>
  </si>
  <si>
    <t>NHÓM CHIỀU CAO; Cây mai trắng: 40cm &lt; H ≤ 70cm</t>
  </si>
  <si>
    <t>CAY-I.41</t>
  </si>
  <si>
    <t>NHÓM CHIỀU CAO; Cây mai trắng: 70cm &lt; H ≤ 100cm</t>
  </si>
  <si>
    <t>CAY-I.41.1</t>
  </si>
  <si>
    <t>NHÓM CHIỀU CAO; Cây mai trắng: 100cm &lt; H ≤ 150cm</t>
  </si>
  <si>
    <t>CAY-I.41.2</t>
  </si>
  <si>
    <t>NHÓM CHIỀU CAO; Cây mai trắng: H &gt; 150cm</t>
  </si>
  <si>
    <t>CAY-I.41.4</t>
  </si>
  <si>
    <t>NHÓM CHIỀU CAO; Cây bạch thiên hương, bạch ngọc anh: H ≤ 50cm</t>
  </si>
  <si>
    <t>CAY-I.41.5</t>
  </si>
  <si>
    <t>NHÓM CHIỀU CAO; Cây bạch thiên hương, bạch ngọc anh: 50cm &lt; H ≤ 100cm</t>
  </si>
  <si>
    <t>CAY-I.41.6</t>
  </si>
  <si>
    <t>NHÓM CHIỀU CAO; Cây bạch thiên hương, bạch ngọc anh: H &gt; 100cm</t>
  </si>
  <si>
    <t>CAY-I.41.8</t>
  </si>
  <si>
    <t>NHÓM CHIỀU CAO; Cây trạng nguyên: H ≤ 50cm</t>
  </si>
  <si>
    <t>CAY-I.42</t>
  </si>
  <si>
    <t>NHÓM CHIỀU CAO; Cây trạng nguyên: 50cm &lt; H ≤ 100cm</t>
  </si>
  <si>
    <t>CAY-I.42.1</t>
  </si>
  <si>
    <t>NHÓM CHIỀU CAO; Cây trạng nguyên: H &gt; 100cm</t>
  </si>
  <si>
    <t>CAY-I.42.3</t>
  </si>
  <si>
    <t>NHÓM CHIỀU CAO; Cây ngô đồng cảnh: H ≤ 30cm</t>
  </si>
  <si>
    <t>CAY-I.42.4</t>
  </si>
  <si>
    <t>NHÓM CHIỀU CAO; Cây ngô đồng cảnh: 30cm &lt; H ≤ 50cm</t>
  </si>
  <si>
    <t>CAY-I.42.5</t>
  </si>
  <si>
    <t>NHÓM CHIỀU CAO; Cây ngô đồng cảnh: H &gt; 50cm</t>
  </si>
  <si>
    <t>CAY-I.42.7</t>
  </si>
  <si>
    <t>NHÓM CHIỀU CAO; Cây agao sọc: H ≤ 30cm</t>
  </si>
  <si>
    <t>CAY-I.42.8</t>
  </si>
  <si>
    <t>NHÓM CHIỀU CAO; Cây agao sọc: 30cm &lt; H ≤ 50cm</t>
  </si>
  <si>
    <t>CAY-I.43</t>
  </si>
  <si>
    <t>NHÓM CHIỀU CAO; Cây agao sọc: H &gt; 50cm</t>
  </si>
  <si>
    <t>CAY-I.43.2</t>
  </si>
  <si>
    <t>NHÓM CHIỀU CAO; Cây huyết dụ: H ≤ 30cm</t>
  </si>
  <si>
    <t>CAY-I.43.3</t>
  </si>
  <si>
    <t>NHÓM CHIỀU CAO; Cây huyết dụ: 30cm &lt; H ≤ 60cm</t>
  </si>
  <si>
    <t>CAY-I.43.4</t>
  </si>
  <si>
    <t>NHÓM CHIỀU CAO; Cây huyết dụ: H &gt; 60cm</t>
  </si>
  <si>
    <t>CAY-I.43.7</t>
  </si>
  <si>
    <t>NHÓM CHIỀU CAO; Cây chuối: H ≤ 60cm</t>
  </si>
  <si>
    <t>CAY-I.43.8</t>
  </si>
  <si>
    <t>NHÓM CHIỀU CAO; Cây chuối: 60cm &lt; H ≤ 120cm</t>
  </si>
  <si>
    <t>CAY-I.44</t>
  </si>
  <si>
    <t>NHÓM CHIỀU CAO; Cây chuối: H &gt; 120cm</t>
  </si>
  <si>
    <t>CAY-I.44.1</t>
  </si>
  <si>
    <t>NHÓM CHIỀU CAO; Cây chuối: Cây có quả</t>
  </si>
  <si>
    <t>CAY-I.44.3</t>
  </si>
  <si>
    <t>NHÓM CHIỀU CAO; Cây khổ sâm: H ≤ 30cm</t>
  </si>
  <si>
    <t>CAY-I.44.4</t>
  </si>
  <si>
    <t>NHÓM CHIỀU CAO; Cây khổ sâm: 30cm &lt; H ≤ 70cm</t>
  </si>
  <si>
    <t>CAY-I.44.5</t>
  </si>
  <si>
    <t>NHÓM CHIỀU CAO; Cây khổ sâm: 70cm &lt; H ≤ 100cm</t>
  </si>
  <si>
    <t>CAY-I.44.6</t>
  </si>
  <si>
    <t>NHÓM CHIỀU CAO; Cây khổ sâm: H &gt; 100cm</t>
  </si>
  <si>
    <t>CAY-I.45</t>
  </si>
  <si>
    <t>NHÓM CHIỀU CAO; Cây hoa phù dung, dã quỳ: H ≤ 30cm</t>
  </si>
  <si>
    <t>CAY-I.45.1</t>
  </si>
  <si>
    <t>NHÓM CHIỀU CAO; Cây hoa phù dung, dã quỳ: 30cm &lt; H ≤ 70cm</t>
  </si>
  <si>
    <t>CAY-I.45.2</t>
  </si>
  <si>
    <t>NHÓM CHIỀU CAO; Cây hoa phù dung, dã quỳ: 70cm &lt; H ≤ 100cm</t>
  </si>
  <si>
    <t>CAY-I.45.3</t>
  </si>
  <si>
    <t>NHÓM CHIỀU CAO; Cây hoa phù dung, dã quỳ: H &gt; 100cm</t>
  </si>
  <si>
    <t>CAY-I.45.5</t>
  </si>
  <si>
    <t>NHÓM CHIỀU CAO; Cây lam tiền (lan tuyết): H ≤ 20cm</t>
  </si>
  <si>
    <t>CAY-I.45.6</t>
  </si>
  <si>
    <t>NHÓM CHIỀU CAO; Cây lam tiền (lan tuyết): 20cm &lt; H ≤ 50cm</t>
  </si>
  <si>
    <t>CAY-I.45.7</t>
  </si>
  <si>
    <t>NHÓM CHIỀU CAO; Cây lam tiền (lan tuyết): H &gt;50cm</t>
  </si>
  <si>
    <t>CAY-I.45.9</t>
  </si>
  <si>
    <t>NHÓM CHIỀU CAO; Cây ngọc lan, hoàng lan: H ≤ 10cm</t>
  </si>
  <si>
    <t>CAY-I.46</t>
  </si>
  <si>
    <t>NHÓM CHIỀU CAO; Cây ngọc lan, hoàng lan: 10cm &lt; H ≤ 20cm</t>
  </si>
  <si>
    <t>CAY-I.46.1</t>
  </si>
  <si>
    <t>NHÓM CHIỀU CAO; Cây ngọc lan, hoàng lan: 20cm &lt; H ≤ 30cm</t>
  </si>
  <si>
    <t>CAY-I.46.2</t>
  </si>
  <si>
    <t>NHÓM CHIỀU CAO; Cây ngọc lan, hoàng lan: 30cm &lt; H ≤ 45cm</t>
  </si>
  <si>
    <t>CAY-I.46.3</t>
  </si>
  <si>
    <t>NHÓM CHIỀU CAO; Cây ngọc lan, hoàng lan: 45cm &lt; H ≤ 60cm</t>
  </si>
  <si>
    <t>CAY-I.46.4</t>
  </si>
  <si>
    <t>NHÓM CHIỀU CAO; Cây ngọc lan, hoàng lan: 60cm &lt; H ≤ 75cm</t>
  </si>
  <si>
    <t>CAY-I.46.5</t>
  </si>
  <si>
    <t>NHÓM CHIỀU CAO; Cây ngọc lan, hoàng lan: 75cm &lt; H ≤ 90cm</t>
  </si>
  <si>
    <t>CAY-I.46.6</t>
  </si>
  <si>
    <t>NHÓM CHIỀU CAO; Cây ngọc lan, hoàng lan: 90cm &lt; H ≤ 150cm</t>
  </si>
  <si>
    <t>CAY-I.46.7</t>
  </si>
  <si>
    <t>NHÓM CHIỀU CAO; Cây ngọc lan, hoàng lan: 150cm &lt; H ≤ 250cm</t>
  </si>
  <si>
    <t>CAY-I.47</t>
  </si>
  <si>
    <t>NHÓM CHIỀU CAO; Cây ngọc lan, hoàng lan: H &gt; 250cm</t>
  </si>
  <si>
    <t>CAY-I.47.2</t>
  </si>
  <si>
    <t>NHÓM CHIỀU CAO; Cây chùm ngây: H ≤ 10cm</t>
  </si>
  <si>
    <t>CAY-I.47.3</t>
  </si>
  <si>
    <t>NHÓM CHIỀU CAO; Cây chùm ngây: 10cm &lt; H ≤ 50cm</t>
  </si>
  <si>
    <t>CAY-I.47.4</t>
  </si>
  <si>
    <t>NHÓM CHIỀU CAO; Cây chùm ngây: 50cm &lt; H ≤ 100cm</t>
  </si>
  <si>
    <t>CAY-I.47.5</t>
  </si>
  <si>
    <t>NHÓM CHIỀU CAO; Cây chùm ngây: 100cm &lt; H ≤ 150cm</t>
  </si>
  <si>
    <t>CAY-I.47.6</t>
  </si>
  <si>
    <t>NHÓM CHIỀU CAO; Cây chùm ngây: H &gt; 150cm</t>
  </si>
  <si>
    <t>CAY-I.47.8</t>
  </si>
  <si>
    <t>NHÓM ĐƯỜNG KÍNH THÂN; Cây bưởi, bòng: ĐK thân ≤ 1,5cm</t>
  </si>
  <si>
    <t>CAY-I.47.9</t>
  </si>
  <si>
    <t>NHÓM ĐƯỜNG KÍNH THÂN; Cây bưởi, bòng: 1,5cm &lt; ĐK thân ≤ 3cm</t>
  </si>
  <si>
    <t>CAY-I.48</t>
  </si>
  <si>
    <t>NHÓM ĐƯỜNG KÍNH THÂN; Cây bưởi, bòng: 3cm&lt; ĐK thân ≤ 5cm</t>
  </si>
  <si>
    <t>CAY-I.48.1</t>
  </si>
  <si>
    <t>NHÓM ĐƯỜNG KÍNH THÂN; Cây bưởi, bòng: 5cm &lt; ĐK thân ≤ 10cm</t>
  </si>
  <si>
    <t>CAY-I.48.2</t>
  </si>
  <si>
    <t>NHÓM ĐƯỜNG KÍNH THÂN; Cây bưởi, bòng: 10cm &lt; ĐK thân ≤ 15cm</t>
  </si>
  <si>
    <t>CAY-I.48.3</t>
  </si>
  <si>
    <t>NHÓM ĐƯỜNG KÍNH THÂN; Cây bưởi, bòng: 15cm &lt; ĐK thân ≤ 20cm</t>
  </si>
  <si>
    <t>CAY-I.48.4</t>
  </si>
  <si>
    <t>NHÓM ĐƯỜNG KÍNH THÂN; Cây bưởi, bòng: 20cm &lt; ĐK thân ≤ 25cm</t>
  </si>
  <si>
    <t>CAY-I.48.5</t>
  </si>
  <si>
    <t>NHÓM ĐƯỜNG KÍNH THÂN; Cây bưởi, bòng: 25cm &lt; ĐK thân ≤ 30cm</t>
  </si>
  <si>
    <t>CAY-I.48.6</t>
  </si>
  <si>
    <t>NHÓM ĐƯỜNG KÍNH THÂN; Cây bưởi, bòng: 30cm &lt; ĐK thân ≤ 40cm</t>
  </si>
  <si>
    <t>CAY-I.48.7</t>
  </si>
  <si>
    <t>NHÓM ĐƯỜNG KÍNH THÂN; Cây bưởi, bòng: ĐK thân &gt; 40cm</t>
  </si>
  <si>
    <t>CAY-I.49</t>
  </si>
  <si>
    <t>NHÓM ĐƯỜNG KÍNH THÂN; Cây mít, chay: ĐK thân ≤ 1,5cm</t>
  </si>
  <si>
    <t>CAY-I.49.1</t>
  </si>
  <si>
    <t>NHÓM ĐƯỜNG KÍNH THÂN; Cây mít, chay: 1,5cm &lt; ĐK thân ≤ 3cm</t>
  </si>
  <si>
    <t>CAY-I.49.2</t>
  </si>
  <si>
    <t>NHÓM ĐƯỜNG KÍNH THÂN; Cây mít, chay: 3cm &lt; ĐK thân ≤ 5cm</t>
  </si>
  <si>
    <t>CAY-I.49.3</t>
  </si>
  <si>
    <t>NHÓM ĐƯỜNG KÍNH THÂN; Cây mít, chay: 5cm &lt; ĐK thân ≤ 10cm</t>
  </si>
  <si>
    <t>CAY-I.49.4</t>
  </si>
  <si>
    <t>NHÓM ĐƯỜNG KÍNH THÂN; Cây mít, chay: 10cm &lt; ĐK thân ≤ 15cm</t>
  </si>
  <si>
    <t>CAY-I.49.5</t>
  </si>
  <si>
    <t>NHÓM ĐƯỜNG KÍNH THÂN; Cây mít, chay: 15cm &lt; ĐK thân ≤ 20cm</t>
  </si>
  <si>
    <t>CAY-I.49.6</t>
  </si>
  <si>
    <t>NHÓM ĐƯỜNG KÍNH THÂN; Cây mít, chay: 20cm &lt; ĐK thân ≤ 30cm</t>
  </si>
  <si>
    <t>CAY-I.49.7</t>
  </si>
  <si>
    <t>NHÓM ĐƯỜNG KÍNH THÂN; Cây mít, chay: 30cm &lt; ĐK thân ≤ 40cm</t>
  </si>
  <si>
    <t>CAY-I.49.8</t>
  </si>
  <si>
    <t>NHÓM ĐƯỜNG KÍNH THÂN; Cây mít, chay: ĐK thân &gt; 40cm</t>
  </si>
  <si>
    <t>CAY-I.50</t>
  </si>
  <si>
    <t>NHÓM ĐƯỜNG KÍNH THÂN; Cây táo: ĐK thân ≤ 1cm</t>
  </si>
  <si>
    <t>CAY-I.50.1</t>
  </si>
  <si>
    <t>NHÓM ĐƯỜNG KÍNH THÂN; Cây táo: 1cm&lt; ĐK thân ≤ 3cm</t>
  </si>
  <si>
    <t>CAY-I.50.2</t>
  </si>
  <si>
    <t>NHÓM ĐƯỜNG KÍNH THÂN; Cây táo: 3cm &lt; ĐK thân ≤ 5cm</t>
  </si>
  <si>
    <t>CAY-I.50.3</t>
  </si>
  <si>
    <t>NHÓM ĐƯỜNG KÍNH THÂN; Cây táo: 5cm &lt; ĐK thân ≤ 7cm</t>
  </si>
  <si>
    <t>CAY-I.50.4</t>
  </si>
  <si>
    <t>NHÓM ĐƯỜNG KÍNH THÂN; Cây táo: 7cm &lt; ĐK thân ≤ 11cm</t>
  </si>
  <si>
    <t>CAY-I.50.5</t>
  </si>
  <si>
    <t>NHÓM ĐƯỜNG KÍNH THÂN; Cây táo: 11cm &lt; ĐK thân ≤ 15cm</t>
  </si>
  <si>
    <t>CAY-I.50.6</t>
  </si>
  <si>
    <t>NHÓM ĐƯỜNG KÍNH THÂN; Cây táo: 15cm &lt; ĐK thân ≤ 20cm</t>
  </si>
  <si>
    <t>CAY-I.50.7</t>
  </si>
  <si>
    <t>NHÓM ĐƯỜNG KÍNH THÂN; Cây táo: 20cm &lt; ĐK thân ≤ 25cm</t>
  </si>
  <si>
    <t>CAY-I.50.8</t>
  </si>
  <si>
    <t>NHÓM ĐƯỜNG KÍNH THÂN; Cây táo: ĐK thân &gt; 25cm</t>
  </si>
  <si>
    <t>CAY-I.51.1</t>
  </si>
  <si>
    <t>NHÓM ĐƯỜNG KÍNH THÂN; Cây xoài, cây quéo: ĐK thân ≤ 1,5cm</t>
  </si>
  <si>
    <t>CAY-I.51.2</t>
  </si>
  <si>
    <t>NHÓM ĐƯỜNG KÍNH THÂN; Cây xoài, cây quéo: 1,5cm &lt; ĐK thân ≤ 3cm</t>
  </si>
  <si>
    <t>CAY-I.51.3</t>
  </si>
  <si>
    <t>NHÓM ĐƯỜNG KÍNH THÂN; Cây xoài, cây quéo: 3cm &lt; ĐK thân ≤ 5cm</t>
  </si>
  <si>
    <t>CAY-I.51.4</t>
  </si>
  <si>
    <t>NHÓM ĐƯỜNG KÍNH THÂN; Cây xoài, cây quéo: 5cm &lt; ĐK thân ≤ 10cm</t>
  </si>
  <si>
    <t>CAY-I.51.5</t>
  </si>
  <si>
    <t>NHÓM ĐƯỜNG KÍNH THÂN; Cây xoài, cây quéo: 10cm &lt; ĐK thân ≤ 15cm</t>
  </si>
  <si>
    <t>CAY-I.52</t>
  </si>
  <si>
    <t>NHÓM ĐƯỜNG KÍNH THÂN; Cây xoài, cây quéo: 15cm &lt; ĐK thân ≤ 20cm</t>
  </si>
  <si>
    <t>CAY-I.52.1</t>
  </si>
  <si>
    <t>NHÓM ĐƯỜNG KÍNH THÂN; Cây xoài, cây quéo: 20cm &lt; ĐK thân ≤ 30cm</t>
  </si>
  <si>
    <t>CAY-I.52.2</t>
  </si>
  <si>
    <t>NHÓM ĐƯỜNG KÍNH THÂN; Cây xoài, cây quéo: 30cm &lt; ĐK thân ≤ 40cm</t>
  </si>
  <si>
    <t>CAY-I.52.3</t>
  </si>
  <si>
    <t>NHÓM ĐƯỜNG KÍNH THÂN; Cây xoài, cây quéo: ĐK thân &gt; 40cm</t>
  </si>
  <si>
    <t>CAY-I.52.5</t>
  </si>
  <si>
    <t>NHÓM ĐƯỜNG KÍNH THÂN; Cây vú sữa: ĐK thân ≤ 1,5cm</t>
  </si>
  <si>
    <t>CAY-I.52.6</t>
  </si>
  <si>
    <t>NHÓM ĐƯỜNG KÍNH THÂN; Cây vú sữa: 1,5cm &lt; ĐK thân ≤ 3cm</t>
  </si>
  <si>
    <t>CAY-I.52.7</t>
  </si>
  <si>
    <t>NHÓM ĐƯỜNG KÍNH THÂN; Cây vú sữa: 3cm &lt; ĐK thân ≤ 5cm</t>
  </si>
  <si>
    <t>CAY-I.53</t>
  </si>
  <si>
    <t>NHÓM ĐƯỜNG KÍNH THÂN; Cây vú sữa: 5cm &lt; ĐK thân ≤ 10cm</t>
  </si>
  <si>
    <t>CAY-I.53.1</t>
  </si>
  <si>
    <t>NHÓM ĐƯỜNG KÍNH THÂN; Cây vú sữa: 10cm &lt; ĐK thân ≤ 15cm</t>
  </si>
  <si>
    <t>CAY-I.53.2</t>
  </si>
  <si>
    <t>NHÓM ĐƯỜNG KÍNH THÂN; Cây vú sữa: 15cm &lt; ĐK thân ≤ 20cm</t>
  </si>
  <si>
    <t>CAY-I.53.3</t>
  </si>
  <si>
    <t>NHÓM ĐƯỜNG KÍNH THÂN; Cây vú sữa: 20cm &lt; ĐK thân ≤ 30cm</t>
  </si>
  <si>
    <t>CAY-I.53.4</t>
  </si>
  <si>
    <t>NHÓM ĐƯỜNG KÍNH THÂN; Cây vú sữa: ĐK thân &gt; 30cm</t>
  </si>
  <si>
    <t>CAY-I.53.6</t>
  </si>
  <si>
    <t>NHÓM ĐƯỜNG KÍNH THÂN; Cây vú sữa hoàng kim: ĐK thân ≤ 1,5cm</t>
  </si>
  <si>
    <t>CAY-I.53.7</t>
  </si>
  <si>
    <t>NHÓM ĐƯỜNG KÍNH THÂN; Cây vú sữa hoàng kim: 1,5cm &lt; ĐK thân ≤ 3cm</t>
  </si>
  <si>
    <t>CAY-I.53.8</t>
  </si>
  <si>
    <t>NHÓM ĐƯỜNG KÍNH THÂN; Cây vú sữa hoàng kim: 3cm &lt; ĐK thân ≤ 5cm</t>
  </si>
  <si>
    <t>CAY-I.54</t>
  </si>
  <si>
    <t>NHÓM ĐƯỜNG KÍNH THÂN; Cây vú sữa hoàng kim: 5cm &lt; ĐK thân ≤ 10cm</t>
  </si>
  <si>
    <t>CAY-I.54.1</t>
  </si>
  <si>
    <t>NHÓM ĐƯỜNG KÍNH THÂN; Cây vú sữa hoàng kim: 10cm &lt; ĐK thân ≤ 15cm</t>
  </si>
  <si>
    <t>CAY-I.54.2</t>
  </si>
  <si>
    <t>NHÓM ĐƯỜNG KÍNH THÂN; Cây vú sữa hoàng kim: 15cm &lt; ĐK thân ≤ 20cm</t>
  </si>
  <si>
    <t>CAY-I.54.3</t>
  </si>
  <si>
    <t>NHÓM ĐƯỜNG KÍNH THÂN; Cây vú sữa hoàng kim: 20cm &lt; ĐK thân ≤ 30cm</t>
  </si>
  <si>
    <t>CAY-I.54.4</t>
  </si>
  <si>
    <t>NHÓM ĐƯỜNG KÍNH THÂN; Cây vú sữa hoàng kim: ĐK thân &gt;30cm</t>
  </si>
  <si>
    <t>CAY-I.54.6</t>
  </si>
  <si>
    <t>NHÓM ĐƯỜNG KÍNH THÂN; Cây na (na dai, na bở): ĐK thân ≤ 1,5cm</t>
  </si>
  <si>
    <t>CAY-I.55</t>
  </si>
  <si>
    <t>NHÓM ĐƯỜNG KÍNH THÂN; Cây na (na dai, na bở): 1,5cm &lt; ĐK thân ≤ 3cm</t>
  </si>
  <si>
    <t>CAY-I.55.1</t>
  </si>
  <si>
    <t>NHÓM ĐƯỜNG KÍNH THÂN; Cây na (na dai, na bở): 3cm &lt; ĐK thân ≤ 5cm</t>
  </si>
  <si>
    <t>CAY-I.55.2</t>
  </si>
  <si>
    <t>NHÓM ĐƯỜNG KÍNH THÂN; Cây na (na dai, na bở): 5cm &lt; ĐK thân ≤ 7cm</t>
  </si>
  <si>
    <t>CAY-I.55.3</t>
  </si>
  <si>
    <t>NHÓM ĐƯỜNG KÍNH THÂN; Cây na (na dai, na bở): 7cm &lt; ĐK thân ≤ 10cm</t>
  </si>
  <si>
    <t>CAY-I.55.4</t>
  </si>
  <si>
    <t>NHÓM ĐƯỜNG KÍNH THÂN; Cây na (na dai, na bở): 10cm &lt; ĐK thân ≤ 15cm</t>
  </si>
  <si>
    <t>CAY-I.55.5</t>
  </si>
  <si>
    <t>NHÓM ĐƯỜNG KÍNH THÂN; Cây na (na dai, na bở): ĐK thân &gt; 15cm</t>
  </si>
  <si>
    <t>CAY-I.56</t>
  </si>
  <si>
    <t>NHÓM ĐƯỜNG KÍNH THÂN; Cây khế: ĐK thân ≤ 1,5cm</t>
  </si>
  <si>
    <t>CAY-I.56.1</t>
  </si>
  <si>
    <t>NHÓM ĐƯỜNG KÍNH THÂN; Cây khế: 1,5cm &lt; ĐK thân ≤ 3cm</t>
  </si>
  <si>
    <t>CAY-I.56.2</t>
  </si>
  <si>
    <t>NHÓM ĐƯỜNG KÍNH THÂN; Cây khế: 3cm &lt; ĐK thân ≤ 5cm</t>
  </si>
  <si>
    <t>CAY-I.56.3</t>
  </si>
  <si>
    <t>NHÓM ĐƯỜNG KÍNH THÂN; Cây khế: 5cm &lt; ĐK thân ≤ 10cm</t>
  </si>
  <si>
    <t>CAY-I.56.4</t>
  </si>
  <si>
    <t>NHÓM ĐƯỜNG KÍNH THÂN; Cây khế: 10cm &lt; ĐK thân ≤ 15cm</t>
  </si>
  <si>
    <t>CAY-I.56.5</t>
  </si>
  <si>
    <t>NHÓM ĐƯỜNG KÍNH THÂN; Cây khế: 15cm &lt; ĐK thân ≤ 20cm</t>
  </si>
  <si>
    <t>CAY-I.56.6</t>
  </si>
  <si>
    <t>NHÓM ĐƯỜNG KÍNH THÂN; Cây khế: 20cm &lt; ĐK thân ≤ 25cm</t>
  </si>
  <si>
    <t>CAY-I.57</t>
  </si>
  <si>
    <t>NHÓM ĐƯỜNG KÍNH THÂN; Cây khế: ĐK thân &gt; 25cm</t>
  </si>
  <si>
    <t>CAY-I.57.2</t>
  </si>
  <si>
    <t>NHÓM ĐƯỜNG KÍNH THÂN; Cây ổi: ĐK thân ≤ 1,5cm</t>
  </si>
  <si>
    <t>CAY-I.57.3</t>
  </si>
  <si>
    <t>NHÓM ĐƯỜNG KÍNH THÂN; Cây ổi: 1,5cm &lt; ĐK thân ≤ 3cm</t>
  </si>
  <si>
    <t>CAY-I.57.4</t>
  </si>
  <si>
    <t>NHÓM ĐƯỜNG KÍNH THÂN; Cây ổi: 3cm &lt; ĐK thân ≤ 5cm</t>
  </si>
  <si>
    <t>CAY-I.57.5</t>
  </si>
  <si>
    <t>NHÓM ĐƯỜNG KÍNH THÂN; Cây ổi: 5cm &lt; ĐK thân ≤ 10cm</t>
  </si>
  <si>
    <t>CAY-I.58</t>
  </si>
  <si>
    <t>NHÓM ĐƯỜNG KÍNH THÂN; Cây ổi: 10cm &lt; ĐK thân ≤ 15cm</t>
  </si>
  <si>
    <t>CAY-I.58.1</t>
  </si>
  <si>
    <t>NHÓM ĐƯỜNG KÍNH THÂN; Cây ổi: 15cm &lt; ĐK thân ≤ 20cm</t>
  </si>
  <si>
    <t>CAY-I.58.2</t>
  </si>
  <si>
    <t>NHÓM ĐƯỜNG KÍNH THÂN; Cây ổi: ĐK thân &gt; 20cm</t>
  </si>
  <si>
    <t>CAY-I.58.4</t>
  </si>
  <si>
    <t>NHÓM ĐƯỜNG KÍNH THÂN; Cây nhãn, cây vải: ĐK thân ≤ 1,5 cm</t>
  </si>
  <si>
    <t>CAY-I.58.5</t>
  </si>
  <si>
    <t>NHÓM ĐƯỜNG KÍNH THÂN; Cây nhãn, cây vải: 1,5cm &lt; ĐK thân ≤ 3cm</t>
  </si>
  <si>
    <t>CAY-I.59</t>
  </si>
  <si>
    <t>NHÓM ĐƯỜNG KÍNH THÂN; Cây nhãn, cây vải: 3cm &lt; ĐK thân ≤ 5cm</t>
  </si>
  <si>
    <t>CAY-I.59.1</t>
  </si>
  <si>
    <t>NHÓM ĐƯỜNG KÍNH THÂN; Cây nhãn, cây vải: 5cm &lt; ĐK thân ≤ 10cm</t>
  </si>
  <si>
    <t>CAY-I.59.2</t>
  </si>
  <si>
    <t>NHÓM ĐƯỜNG KÍNH THÂN; Cây nhãn, cây vải: 10cm &lt; ĐK thân ≤ 15cm</t>
  </si>
  <si>
    <t>CAY-I.59.3</t>
  </si>
  <si>
    <t>NHÓM ĐƯỜNG KÍNH THÂN; Cây nhãn, cây vải: 15cm &lt; ĐK thân ≤ 20cm</t>
  </si>
  <si>
    <t>CAY-I.59.4</t>
  </si>
  <si>
    <t>NHÓM ĐƯỜNG KÍNH THÂN; Cây nhãn, cây vải: 20cm &lt; ĐK thân ≤ 25cm</t>
  </si>
  <si>
    <t>CAY-I.59.5</t>
  </si>
  <si>
    <t>NHÓM ĐƯỜNG KÍNH THÂN; Cây nhãn, cây vải: 25cm &lt; ĐK thân ≤ 30cm</t>
  </si>
  <si>
    <t>CAY-I.59.6</t>
  </si>
  <si>
    <t>NHÓM ĐƯỜNG KÍNH THÂN; Cây nhãn, cây vải: 30cm &lt; ĐK thân ≤ 40cm</t>
  </si>
  <si>
    <t>CAY-I.60</t>
  </si>
  <si>
    <t>NHÓM ĐƯỜNG KÍNH THÂN; Cây nhãn, cây vải: ĐK thân &gt; 40cm</t>
  </si>
  <si>
    <t>CAY-I.60.2</t>
  </si>
  <si>
    <t>NHÓM ĐƯỜNG KÍNH THÂN; Cây đu đủ: ĐK thân ≤ 1cm</t>
  </si>
  <si>
    <t>CAY-I.60.3</t>
  </si>
  <si>
    <t>NHÓM ĐƯỜNG KÍNH THÂN; Cây đu đủ: 1cm &lt; ĐK thân ≤ 3cm</t>
  </si>
  <si>
    <t>CAY-I.60.4</t>
  </si>
  <si>
    <t>NHÓM ĐƯỜNG KÍNH THÂN; Cây đu đủ: 3cm &lt; ĐK thân ≤ 5cm</t>
  </si>
  <si>
    <t>CAY-I.60.5</t>
  </si>
  <si>
    <t>NHÓM ĐƯỜNG KÍNH THÂN; Cây đu đủ: 5cm &lt; ĐK thân ≤ 7cm</t>
  </si>
  <si>
    <t>CAY-I.60.6</t>
  </si>
  <si>
    <t>NHÓM ĐƯỜNG KÍNH THÂN; Cây đu đủ: 7cm &lt; ĐK thân ≤ 10cm</t>
  </si>
  <si>
    <t>CAY-I.61</t>
  </si>
  <si>
    <t>NHÓM ĐƯỜNG KÍNH THÂN; Cây đu đủ: ĐK thân &gt; 10cm</t>
  </si>
  <si>
    <t>CAY-I.61.2</t>
  </si>
  <si>
    <t>NHÓM ĐƯỜNG KÍNH THÂN; Cây trứng gà: ĐK thân ≤ 1,5cm</t>
  </si>
  <si>
    <t>CAY-I.61.3</t>
  </si>
  <si>
    <t>NHÓM ĐƯỜNG KÍNH THÂN; Cây trứng gà: 1,5cm &lt; ĐK thân ≤ 3cm</t>
  </si>
  <si>
    <t>CAY-I.61.4</t>
  </si>
  <si>
    <t>NHÓM ĐƯỜNG KÍNH THÂN; Cây trứng gà: 3cm &lt; ĐK thân ≤ 5cm</t>
  </si>
  <si>
    <t>CAY-I.61.5</t>
  </si>
  <si>
    <t>NHÓM ĐƯỜNG KÍNH THÂN; Cây trứng gà: 5cm &lt; ĐK thân ≤ 10cm</t>
  </si>
  <si>
    <t>CAY-I.61.6</t>
  </si>
  <si>
    <t>NHÓM ĐƯỜNG KÍNH THÂN; Cây trứng gà: 10cm &lt; ĐK thân ≤ 15cm</t>
  </si>
  <si>
    <t>CAY-I.61.7</t>
  </si>
  <si>
    <t>NHÓM ĐƯỜNG KÍNH THÂN; Cây trứng gà: 15cm &lt; ĐK thân ≤ 20cm</t>
  </si>
  <si>
    <t>CAY-I.61.8</t>
  </si>
  <si>
    <t>NHÓM ĐƯỜNG KÍNH THÂN; Cây trứng gà: 20cm &lt; ĐK thân ≤ 25cm</t>
  </si>
  <si>
    <t>CAY-I.62</t>
  </si>
  <si>
    <t>NHÓM ĐƯỜNG KÍNH THÂN; Cây trứng gà: ĐK thân &gt; 25cm</t>
  </si>
  <si>
    <t>CAY-I.62.2</t>
  </si>
  <si>
    <t>NHÓM ĐƯỜNG KÍNH THÂN; Cây dừa: ĐK thân ≤ 3cm</t>
  </si>
  <si>
    <t>CAY-I.62.3</t>
  </si>
  <si>
    <t>NHÓM ĐƯỜNG KÍNH THÂN; Cây dừa: 3cm &lt; ĐK thân ≤ 5cm</t>
  </si>
  <si>
    <t>CAY-I.62.4</t>
  </si>
  <si>
    <t>NHÓM ĐƯỜNG KÍNH THÂN; Cây dừa: 5cm &lt; ĐK thân ≤ 10cm</t>
  </si>
  <si>
    <t>CAY-I.62.5</t>
  </si>
  <si>
    <t>NHÓM ĐƯỜNG KÍNH THÂN; Cây dừa: 10cm &lt; ĐK thân ≤ 15cm</t>
  </si>
  <si>
    <t>CAY-I.62.6</t>
  </si>
  <si>
    <t>NHÓM ĐƯỜNG KÍNH THÂN; Cây dừa: 15cm &lt; ĐK thân ≤ 25cm</t>
  </si>
  <si>
    <t>CAY-I.63</t>
  </si>
  <si>
    <t>NHÓM ĐƯỜNG KÍNH THÂN; Cây dừa: 25cm &lt; ĐK thân ≤ 40cm</t>
  </si>
  <si>
    <t>CAY-I.63.1</t>
  </si>
  <si>
    <t>NHÓM ĐƯỜNG KÍNH THÂN; Cây dừa: 40cm &lt; ĐK thân ≤ 55cm</t>
  </si>
  <si>
    <t>CAY-I.63.2</t>
  </si>
  <si>
    <t>NHÓM ĐƯỜNG KÍNH THÂN; Cây dừa: ĐK thân &gt; 55cm</t>
  </si>
  <si>
    <t>CAY-I.63.4</t>
  </si>
  <si>
    <t>NHÓM ĐƯỜNG KÍNH THÂN; Cây me: ĐK thân ≤ 1,5cm</t>
  </si>
  <si>
    <t>CAY-I.63.5</t>
  </si>
  <si>
    <t>NHÓM ĐƯỜNG KÍNH THÂN; Cây me: 1,5cm &lt; ĐK thân ≤ 3cm</t>
  </si>
  <si>
    <t>CAY-I.63.6</t>
  </si>
  <si>
    <t>NHÓM ĐƯỜNG KÍNH THÂN; Cây me: 3cm &lt; ĐK thân ≤ 5cm</t>
  </si>
  <si>
    <t>CAY-I.64</t>
  </si>
  <si>
    <t>NHÓM ĐƯỜNG KÍNH THÂN; Cây me: 5cm &lt; ĐK thân ≤ 10cm</t>
  </si>
  <si>
    <t>CAY-I.64.1</t>
  </si>
  <si>
    <t>NHÓM ĐƯỜNG KÍNH THÂN; Cây me: 10cm &lt; ĐK thân ≤ 20cm</t>
  </si>
  <si>
    <t>CAY-I.64.2</t>
  </si>
  <si>
    <t>NHÓM ĐƯỜNG KÍNH THÂN; Cây me: 20cm &lt; ĐK thân ≤ 30cm</t>
  </si>
  <si>
    <t>CAY-I.64.3</t>
  </si>
  <si>
    <t>NHÓM ĐƯỜNG KÍNH THÂN; Cây me: ĐK thân &gt; 30cm</t>
  </si>
  <si>
    <t>CAY-I.64.5</t>
  </si>
  <si>
    <t>NHÓM ĐƯỜNG KÍNH THÂN; Cây sấu: ĐK thân ≤ 1,5cm</t>
  </si>
  <si>
    <t>CAY-I.64.6</t>
  </si>
  <si>
    <t>NHÓM ĐƯỜNG KÍNH THÂN; Cây sấu: 1,5cm &lt; ĐK thân ≤ 3cm</t>
  </si>
  <si>
    <t>CAY-I.64.7</t>
  </si>
  <si>
    <t>NHÓM ĐƯỜNG KÍNH THÂN; Cây sấu: 3cm &lt; ĐK thân ≤ 5cm</t>
  </si>
  <si>
    <t>CAY-I.64.8</t>
  </si>
  <si>
    <t>NHÓM ĐƯỜNG KÍNH THÂN; Cây sấu: 5cm &lt; ĐK thân ≤ 10cm</t>
  </si>
  <si>
    <t>CAY-I.65</t>
  </si>
  <si>
    <t>NHÓM ĐƯỜNG KÍNH THÂN; Cây sấu: 10cm &lt; ĐK thân ≤ 15cm</t>
  </si>
  <si>
    <t>CAY-I.65.1</t>
  </si>
  <si>
    <t>NHÓM ĐƯỜNG KÍNH THÂN; Cây sấu: 15cm &lt; ĐK thân ≤ 20cm</t>
  </si>
  <si>
    <t>CAY-I.65.2</t>
  </si>
  <si>
    <t>NHÓM ĐƯỜNG KÍNH THÂN; Cây sấu: 20cm &lt; ĐK thân ≤ 30cm</t>
  </si>
  <si>
    <t>CAY-I.65.3</t>
  </si>
  <si>
    <t>NHÓM ĐƯỜNG KÍNH THÂN; Cây sấu: 30cm &lt; ĐK thân ≤ 40cm</t>
  </si>
  <si>
    <t>CAY-I.65.4</t>
  </si>
  <si>
    <t>NHÓM ĐƯỜNG KÍNH THÂN; Cây sấu: ĐK thân &gt; 40cm</t>
  </si>
  <si>
    <t>CAY-I.65.6</t>
  </si>
  <si>
    <t>NHÓM ĐƯỜNG KÍNH THÂN; Cây vối: ĐK thân ≤ 1,5cm</t>
  </si>
  <si>
    <t>CAY-I.65.7</t>
  </si>
  <si>
    <t>NHÓM ĐƯỜNG KÍNH THÂN; Cây vối: 1,5cm &lt; ĐK thân ≤ 3cm</t>
  </si>
  <si>
    <t>CAY-I.65.8</t>
  </si>
  <si>
    <t>NHÓM ĐƯỜNG KÍNH THÂN; Cây vối: 3cm &lt; ĐK thân ≤ 5cm</t>
  </si>
  <si>
    <t>CAY-I.65.9</t>
  </si>
  <si>
    <t>NHÓM ĐƯỜNG KÍNH THÂN; Cây vối: 5cm &lt; ĐK thân ≤ 10cm</t>
  </si>
  <si>
    <t>CAY-I.66</t>
  </si>
  <si>
    <t>NHÓM ĐƯỜNG KÍNH THÂN; Cây vối: 10cm &lt; ĐK thân ≤ 15cm</t>
  </si>
  <si>
    <t>CAY-I.66.1</t>
  </si>
  <si>
    <t>NHÓM ĐƯỜNG KÍNH THÂN; Cây vối: 15cm &lt; ĐK thân ≤ 25cm</t>
  </si>
  <si>
    <t>CAY-I.66.2</t>
  </si>
  <si>
    <t>NHÓM ĐƯỜNG KÍNH THÂN; Cây vối: ĐK thân &gt; 25cm</t>
  </si>
  <si>
    <t>CAY-I.66.4</t>
  </si>
  <si>
    <t>NHÓM ĐƯỜNG KÍNH THÂN; Cây bơ: ĐK thân ≤ 1,5cm</t>
  </si>
  <si>
    <t>CAY-I.66.5</t>
  </si>
  <si>
    <t>NHÓM ĐƯỜNG KÍNH THÂN; Cây bơ: 1,5cm &lt; ĐK thân ≤ 3cm</t>
  </si>
  <si>
    <t>CAY-I.66.6</t>
  </si>
  <si>
    <t>NHÓM ĐƯỜNG KÍNH THÂN; Cây bơ: 3cm &lt; ĐK thân ≤ 5cm</t>
  </si>
  <si>
    <t>CAY-I.66.7</t>
  </si>
  <si>
    <t>NHÓM ĐƯỜNG KÍNH THÂN; Cây bơ: 5cm &lt; ĐK thân ≤ 10cm</t>
  </si>
  <si>
    <t>CAY-I.66.8</t>
  </si>
  <si>
    <t>NHÓM ĐƯỜNG KÍNH THÂN; Cây bơ: 10cm &lt; ĐK thân ≤ 15cm</t>
  </si>
  <si>
    <t>CAY-I.67</t>
  </si>
  <si>
    <t>NHÓM ĐƯỜNG KÍNH THÂN; Cây bơ: ĐK thân &gt; 15cm</t>
  </si>
  <si>
    <t>CAY-I.67.1.1</t>
  </si>
  <si>
    <t>NHÓM ĐƯỜNG KÍNH THÂN; Cây cóc: ĐK thân ≤ 3cm</t>
  </si>
  <si>
    <t>CAY-I.67.1.2</t>
  </si>
  <si>
    <t>NHÓM ĐƯỜNG KÍNH THÂN; Cây cóc: 3cm &lt; ĐK thân ≤ 5cm</t>
  </si>
  <si>
    <t>CAY-I.67.1.3</t>
  </si>
  <si>
    <t>NHÓM ĐƯỜNG KÍNH THÂN; Cây cóc: 5cm &lt; ĐK thân ≤ 10cm</t>
  </si>
  <si>
    <t>CAY-I.67.1.4</t>
  </si>
  <si>
    <t>NHÓM ĐƯỜNG KÍNH THÂN; Cây cóc: 10cm &lt; ĐK thân ≤ 15cm</t>
  </si>
  <si>
    <t>CAY-I.67.1.5</t>
  </si>
  <si>
    <t>NHÓM ĐƯỜNG KÍNH THÂN; Cây cóc: 15cm &lt; ĐK thân ≤ 20cm</t>
  </si>
  <si>
    <t>CAY-I.67.1.6</t>
  </si>
  <si>
    <t>NHÓM ĐƯỜNG KÍNH THÂN; Cây cóc: 20cm &lt; ĐK thân ≤ 30cm</t>
  </si>
  <si>
    <t>CAY-I.67.2</t>
  </si>
  <si>
    <t>NHÓM ĐƯỜNG KÍNH THÂN; Cây cóc: 30cm &lt; ĐK thân ≤ 40cm</t>
  </si>
  <si>
    <t>CAY-I.67.2.1</t>
  </si>
  <si>
    <t>NHÓM ĐƯỜNG KÍNH THÂN; Cây cóc: ĐK thân &gt; 40cm</t>
  </si>
  <si>
    <t>CAY-I.67.2.3</t>
  </si>
  <si>
    <t>NHÓM ĐƯỜNG KÍNH THÂN; Cây quất hồng bì: ĐK thân ≤ 3cm</t>
  </si>
  <si>
    <t>CAY-I.68</t>
  </si>
  <si>
    <t>NHÓM ĐƯỜNG KÍNH THÂN; Cây quất hồng bì: 3cm &lt; ĐK thân ≤ 5cm</t>
  </si>
  <si>
    <t>CAY-I.68.1</t>
  </si>
  <si>
    <t>NHÓM ĐƯỜNG KÍNH THÂN; Cây quất hồng bì: 5cm &lt; ĐK thân ≤ 10cm</t>
  </si>
  <si>
    <t>CAY-I.68.2</t>
  </si>
  <si>
    <t>NHÓM ĐƯỜNG KÍNH THÂN; Cây quất hồng bì: 10cm &lt; ĐK thân ≤ 15cm</t>
  </si>
  <si>
    <t>CAY-I.68.3</t>
  </si>
  <si>
    <t>NHÓM ĐƯỜNG KÍNH THÂN; Cây quất hồng bì: 15cm &lt; ĐK thân ≤ 20cm</t>
  </si>
  <si>
    <t>CAY-I.68.4</t>
  </si>
  <si>
    <t>NHÓM ĐƯỜNG KÍNH THÂN; Cây quất hồng bì: 20cm &lt; ĐK thân ≤ 30cm</t>
  </si>
  <si>
    <t>CAY-I.68.5</t>
  </si>
  <si>
    <t>NHÓM ĐƯỜNG KÍNH THÂN; Cây quất hồng bì: 30cm &lt; ĐK thân ≤ 40cm</t>
  </si>
  <si>
    <t>CAY-I.68.6</t>
  </si>
  <si>
    <t>NHÓM ĐƯỜNG KÍNH THÂN; Cây quất hồng bì: ĐK thân &gt; 40cm</t>
  </si>
  <si>
    <t>CAY-I.68.8</t>
  </si>
  <si>
    <t>NHÓM ĐƯỜNG KÍNH THÂN; Cây sung quả: ĐK thân ≤ 3cm</t>
  </si>
  <si>
    <t>CAY-I.68.9</t>
  </si>
  <si>
    <t>NHÓM ĐƯỜNG KÍNH THÂN; Cây sung quả: 3cm &lt; ĐK thân ≤ 5cm</t>
  </si>
  <si>
    <t>CAY-I.68.10</t>
  </si>
  <si>
    <t>NHÓM ĐƯỜNG KÍNH THÂN; Cây sung quả: 5cm &lt; ĐK thân ≤ 10cm</t>
  </si>
  <si>
    <t>CAY-I.69</t>
  </si>
  <si>
    <t>NHÓM ĐƯỜNG KÍNH THÂN; Cây sung quả: 10cm &lt; ĐK thân ≤ 15cm</t>
  </si>
  <si>
    <t>CAY-I.69.1</t>
  </si>
  <si>
    <t>NHÓM ĐƯỜNG KÍNH THÂN; Cây sung quả: 15cm &lt; ĐK thân ≤ 25cm</t>
  </si>
  <si>
    <t>CAY-I.69.2</t>
  </si>
  <si>
    <t>NHÓM ĐƯỜNG KÍNH THÂN; Cây sung quả: 25cm &lt; ĐK thân ≤ 40cm</t>
  </si>
  <si>
    <t>CAY-I.69.3</t>
  </si>
  <si>
    <t>NHÓM ĐƯỜNG KÍNH THÂN; Cây sung quả: ĐK thân &gt; 40cm</t>
  </si>
  <si>
    <t>CAY-I.69.5</t>
  </si>
  <si>
    <t>NHÓM ĐƯỜNG KÍNH THÂN; Cây thị: ĐK thân ≤ 3cm</t>
  </si>
  <si>
    <t>CAY-I.69.6</t>
  </si>
  <si>
    <t>NHÓM ĐƯỜNG KÍNH THÂN; Cây thị: 3cm &lt; ĐK thân ≤ 5cm</t>
  </si>
  <si>
    <t>CAY-I.70</t>
  </si>
  <si>
    <t>NHÓM ĐƯỜNG KÍNH THÂN; Cây thị: 5cm &lt; ĐK thân ≤ 10cm</t>
  </si>
  <si>
    <t>CAY-I.70.1</t>
  </si>
  <si>
    <t>NHÓM ĐƯỜNG KÍNH THÂN; Cây thị: 10cm &lt; ĐK thân ≤ 15cm</t>
  </si>
  <si>
    <t>CAY-I.70.2</t>
  </si>
  <si>
    <t>NHÓM ĐƯỜNG KÍNH THÂN; Cây thị: 15cm &lt; ĐK thân ≤ 25cm</t>
  </si>
  <si>
    <t>CAY-I.70.3</t>
  </si>
  <si>
    <t>NHÓM ĐƯỜNG KÍNH THÂN; Cây thị: 25cm &lt; ĐK thân ≤ 35cm</t>
  </si>
  <si>
    <t>CAY-I.70.4</t>
  </si>
  <si>
    <t>NHÓM ĐƯỜNG KÍNH THÂN; Cây thị: 35cm &lt; ĐK thân ≤ 50cm</t>
  </si>
  <si>
    <t>CAY-I.70.5</t>
  </si>
  <si>
    <t>NHÓM ĐƯỜNG KÍNH THÂN; Cây thị: ĐK thân &gt; 50cm</t>
  </si>
  <si>
    <t>CAY-I.70.7</t>
  </si>
  <si>
    <t>NHÓM ĐƯỜNG KÍNH THÂN; Cây dâu da xoan: ĐK thân ≤ 1,5cm</t>
  </si>
  <si>
    <t>CAY-I.70.8</t>
  </si>
  <si>
    <t>NHÓM ĐƯỜNG KÍNH THÂN; Cây dâu da xoan: 1,5cm &lt; ĐK thân ≤ 3cm</t>
  </si>
  <si>
    <t>CAY-I.70.9</t>
  </si>
  <si>
    <t>NHÓM ĐƯỜNG KÍNH THÂN; Cây dâu da xoan: 3cm &lt; ĐK thân ≤ 5cm</t>
  </si>
  <si>
    <t>CAY-I.71</t>
  </si>
  <si>
    <t>NHÓM ĐƯỜNG KÍNH THÂN; Cây dâu da xoan: 5cm &lt; ĐK thân ≤ 10cm</t>
  </si>
  <si>
    <t>CAY-I.71.1</t>
  </si>
  <si>
    <t>NHÓM ĐƯỜNG KÍNH THÂN; Cây dâu da xoan: 10cm &lt; ĐK thân ≤ 15cm</t>
  </si>
  <si>
    <t>CAY-I.71.2</t>
  </si>
  <si>
    <t>NHÓM ĐƯỜNG KÍNH THÂN; Cây dâu da xoan: 15cm &lt; ĐK thân ≤ 25cm</t>
  </si>
  <si>
    <t>CAY-I.71.3</t>
  </si>
  <si>
    <t>NHÓM ĐƯỜNG KÍNH THÂN; Cây dâu da xoan: 25cm &lt; ĐK thân ≤ 40cm</t>
  </si>
  <si>
    <t>CAY-I.71.4</t>
  </si>
  <si>
    <t>NHÓM ĐƯỜNG KÍNH THÂN; Cây dâu da xoan: 40cm &lt; ĐK thân ≤ 60cm</t>
  </si>
  <si>
    <t>CAY-I.71.5</t>
  </si>
  <si>
    <t>NHÓM ĐƯỜNG KÍNH THÂN; Cây dâu da xoan: ĐK thân &gt; 60cm</t>
  </si>
  <si>
    <t>CAY-I.71.7</t>
  </si>
  <si>
    <t>NHÓM ĐƯỜNG KÍNH THÂN; Cây dâu tằm lấy quả: ĐK thân ≤ 2cm</t>
  </si>
  <si>
    <t>CAY-I.71.8</t>
  </si>
  <si>
    <t>NHÓM ĐƯỜNG KÍNH THÂN; Cây dâu tằm lấy quả: 2cm &lt; ĐK thân ≤ 4cm</t>
  </si>
  <si>
    <t>CAY-I.71.9</t>
  </si>
  <si>
    <t>NHÓM ĐƯỜNG KÍNH THÂN; Cây dâu tằm lấy quả: 4cm &lt; ĐK thân ≤ 6cm</t>
  </si>
  <si>
    <t>CAY-I.72</t>
  </si>
  <si>
    <t>NHÓM ĐƯỜNG KÍNH THÂN; Cây dâu tằm lấy quả: 6cm &lt; ĐK thân ≤ 10cm</t>
  </si>
  <si>
    <t>CAY-I.72.1</t>
  </si>
  <si>
    <t>NHÓM ĐƯỜNG KÍNH THÂN; Cây dâu tằm lấy quả: ĐK thân &gt; 10cm</t>
  </si>
  <si>
    <t>CAY-I.72.3</t>
  </si>
  <si>
    <t>NHÓM ĐƯỜNG KÍNH THÂN; Cây Hoa hồng: ĐK thân ≤ 0,5cm</t>
  </si>
  <si>
    <t>CAY-I.72.4</t>
  </si>
  <si>
    <t>NHÓM ĐƯỜNG KÍNH THÂN; Cây Hoa hồng: 0,5cm &lt; ĐK thân ≤ 1cm</t>
  </si>
  <si>
    <t>CAY-I.72.5</t>
  </si>
  <si>
    <t>NHÓM ĐƯỜNG KÍNH THÂN; Cây Hoa hồng: 1cm &lt; ĐK thân ≤ 2cm</t>
  </si>
  <si>
    <t>CAY-I.72.6</t>
  </si>
  <si>
    <t>NHÓM ĐƯỜNG KÍNH THÂN; Cây Hoa hồng: 2cm &lt; ĐK thân ≤ 3cm</t>
  </si>
  <si>
    <t>CAY-I.72.7</t>
  </si>
  <si>
    <t>NHÓM ĐƯỜNG KÍNH THÂN; Cây Hoa hồng: 3cm &lt; ĐK thân ≤ 5cm</t>
  </si>
  <si>
    <t>CAY-I.72.8</t>
  </si>
  <si>
    <t>NHÓM ĐƯỜNG KÍNH THÂN; Cây Hoa hồng: ĐK thân &gt; 5cm</t>
  </si>
  <si>
    <t>CAY-I.72.10</t>
  </si>
  <si>
    <t>NHÓM ĐƯỜNG KÍNH THÂN; Cây lê: ĐK thân ≤ 1,5cm</t>
  </si>
  <si>
    <t>CAY-I.72.11</t>
  </si>
  <si>
    <t>NHÓM ĐƯỜNG KÍNH THÂN; Cây lê: 1,5cm &lt; ĐK thân ≤ 3cm</t>
  </si>
  <si>
    <t>CAY-I.72.12</t>
  </si>
  <si>
    <t>NHÓM ĐƯỜNG KÍNH THÂN; Cây lê: 3cm &lt; ĐK thân ≤ 5cm</t>
  </si>
  <si>
    <t>CAY-I.72.13</t>
  </si>
  <si>
    <t>NHÓM ĐƯỜNG KÍNH THÂN; Cây lê: 5cm &lt; ĐK thân ≤ 7cm</t>
  </si>
  <si>
    <t>CAY-I.73</t>
  </si>
  <si>
    <t>NHÓM ĐƯỜNG KÍNH THÂN; Cây lê: 7cm &lt; ĐK thân ≤ 11cm</t>
  </si>
  <si>
    <t>CAY-I.73.1</t>
  </si>
  <si>
    <t>NHÓM ĐƯỜNG KÍNH THÂN; Cây lê: 11cm &lt; ĐK thân ≤ 15cm</t>
  </si>
  <si>
    <t>CAY-I.73.2</t>
  </si>
  <si>
    <t>NHÓM ĐƯỜNG KÍNH THÂN; Cây lê: 15cm &lt; ĐK thân ≤ 20cm</t>
  </si>
  <si>
    <t>CAY-I.73.3</t>
  </si>
  <si>
    <t>NHÓM ĐƯỜNG KÍNH THÂN; Cây lê: 20cm &lt; ĐK thân ≤ 25cm</t>
  </si>
  <si>
    <t>CAY-I.73.4</t>
  </si>
  <si>
    <t>NHÓM ĐƯỜNG KÍNH THÂN; Cây lê: ĐK thân &gt; 25cm</t>
  </si>
  <si>
    <t>CAY-I.73.6</t>
  </si>
  <si>
    <t>NHÓM ĐƯỜNG KÍNH THÂN; Nho thân gỗ: ĐK thân ≤ 1,5cm</t>
  </si>
  <si>
    <t>CAY-I.73.7</t>
  </si>
  <si>
    <t>NHÓM ĐƯỜNG KÍNH THÂN; Nho thân gỗ: 1,5cm &lt; ĐK thân ≤ 3cm</t>
  </si>
  <si>
    <t>CAY-I.74</t>
  </si>
  <si>
    <t>NHÓM ĐƯỜNG KÍNH THÂN; Nho thân gỗ: 3cm &lt; ĐK thân ≤ 5cm</t>
  </si>
  <si>
    <t>CAY-I.74.1</t>
  </si>
  <si>
    <t>NHÓM ĐƯỜNG KÍNH THÂN; Nho thân gỗ: 5cm &lt; ĐK thân ≤ 10cm</t>
  </si>
  <si>
    <t>CAY-I.74.2</t>
  </si>
  <si>
    <t>NHÓM ĐƯỜNG KÍNH THÂN; Nho thân gỗ: 10cm &lt; ĐK thân ≤ 15cm</t>
  </si>
  <si>
    <t>CAY-I.74.3</t>
  </si>
  <si>
    <t>NHÓM ĐƯỜNG KÍNH THÂN; Nho thân gỗ: 15cm &lt; ĐK thân ≤ 25cm</t>
  </si>
  <si>
    <t>CAY-I.74.4</t>
  </si>
  <si>
    <t>NHÓM ĐƯỜNG KÍNH THÂN; Nho thân gỗ: ĐK thân &gt; 25cm</t>
  </si>
  <si>
    <t>CAY-I.74.6</t>
  </si>
  <si>
    <t>NHÓM ĐƯỜNG KÍNH THÂN; Cây mãng cầu, cây sa kê: ĐK thân ≤ 1,5cm</t>
  </si>
  <si>
    <t>CAY-I.74.7</t>
  </si>
  <si>
    <t>NHÓM ĐƯỜNG KÍNH THÂN; Cây mãng cầu, cây sa kê: 1,5cm &lt; ĐK thân ≤ 3cm</t>
  </si>
  <si>
    <t>CAY-I.74.8</t>
  </si>
  <si>
    <t>NHÓM ĐƯỜNG KÍNH THÂN; Cây mãng cầu, cây sa kê: 3cm &lt; ĐK thân ≤ 5cm</t>
  </si>
  <si>
    <t>CAY-I.74.9</t>
  </si>
  <si>
    <t>NHÓM ĐƯỜNG KÍNH THÂN; Cây mãng cầu, cây sa kê: 5cm &lt; ĐK thân ≤ 7cm</t>
  </si>
  <si>
    <t>CAY-I.75</t>
  </si>
  <si>
    <t>NHÓM ĐƯỜNG KÍNH THÂN; Cây mãng cầu, cây sa kê: 7cm &lt; ĐK thân ≤ 10cm</t>
  </si>
  <si>
    <t>CAY-I.75.1</t>
  </si>
  <si>
    <t>NHÓM ĐƯỜNG KÍNH THÂN; Cây mãng cầu, cây sa kê: ĐK thân &gt; 10cm</t>
  </si>
  <si>
    <t>CAY-I.75.3</t>
  </si>
  <si>
    <t>NHÓM ĐƯỜNG KÍNH THÂN; Cây phật thủ: ĐK thân ≤ 3cm</t>
  </si>
  <si>
    <t>CAY-I.75.4</t>
  </si>
  <si>
    <t>NHÓM ĐƯỜNG KÍNH THÂN; Cây phật thủ: 3cm &lt; ĐK thân ≤ 5cm</t>
  </si>
  <si>
    <t>CAY-I.75.5</t>
  </si>
  <si>
    <t>NHÓM ĐƯỜNG KÍNH THÂN; Cây phật thủ: 5cm &lt; ĐK thân ≤ 10cm</t>
  </si>
  <si>
    <t>CAY-I.75.6</t>
  </si>
  <si>
    <t>NHÓM ĐƯỜNG KÍNH THÂN; Cây phật thủ: 10cm &lt; ĐK thân ≤ 15cm</t>
  </si>
  <si>
    <t>CAY-I.76</t>
  </si>
  <si>
    <t>NHÓM ĐƯỜNG KÍNH THÂN; Cây phật thủ: 15cm &lt; ĐK thân ≤ 20cm</t>
  </si>
  <si>
    <t>CAY-I.76.1</t>
  </si>
  <si>
    <t>NHÓM ĐƯỜNG KÍNH THÂN; Cây phật thủ: 20cm &lt; ĐK thân ≤ 30cm</t>
  </si>
  <si>
    <t>CAY-I.76.2</t>
  </si>
  <si>
    <t>NHÓM ĐƯỜNG KÍNH THÂN; Cây phật thủ: ĐK thân &gt; 30cm</t>
  </si>
  <si>
    <t>CAY-I.76.4</t>
  </si>
  <si>
    <t>NHÓM ĐƯỜNG KÍNH THÂN; Cây đào tiên: ĐK thân ≤ 1cm</t>
  </si>
  <si>
    <t>CAY-I.76.5</t>
  </si>
  <si>
    <t>NHÓM ĐƯỜNG KÍNH THÂN; Cây đào tiên: 1cm &lt; ĐK thân ≤ 2cm</t>
  </si>
  <si>
    <t>CAY-I.76.6</t>
  </si>
  <si>
    <t>NHÓM ĐƯỜNG KÍNH THÂN; Cây đào tiên: 2cm &lt; ĐK thân ≤ 5cm</t>
  </si>
  <si>
    <t>CAY-I.77</t>
  </si>
  <si>
    <t>NHÓM ĐƯỜNG KÍNH THÂN; Cây đào tiên: 5cm &lt; ĐK thân ≤ 10cm</t>
  </si>
  <si>
    <t>CAY-I.77.1</t>
  </si>
  <si>
    <t>NHÓM ĐƯỜNG KÍNH THÂN; Cây đào tiên: 10cm &lt; ĐK thân ≤ 20cm</t>
  </si>
  <si>
    <t>CAY-I.77.2</t>
  </si>
  <si>
    <t>NHÓM ĐƯỜNG KÍNH THÂN; Cây đào tiên: ĐK thân &gt; 20cm</t>
  </si>
  <si>
    <t>CAY-I.77.4</t>
  </si>
  <si>
    <t>NHÓM ĐƯỜNG KÍNH THÂN; Cây hoa sữa, hoa gạo: ĐK thân ≤ 1,5cm</t>
  </si>
  <si>
    <t>CAY-I.77.5</t>
  </si>
  <si>
    <t>NHÓM ĐƯỜNG KÍNH THÂN; Cây hoa sữa, hoa gạo: 1,5cm &lt; ĐK thân ≤ 3cm</t>
  </si>
  <si>
    <t>CAY-I.77.6</t>
  </si>
  <si>
    <t>NHÓM ĐƯỜNG KÍNH THÂN; Cây hoa sữa, hoa gạo: 3cm &lt; ĐK thân ≤ 5cm</t>
  </si>
  <si>
    <t>CAY-I.78</t>
  </si>
  <si>
    <t>NHÓM ĐƯỜNG KÍNH THÂN; Cây hoa sữa, hoa gạo: 5cm &lt; ĐK thân ≤ 10cm</t>
  </si>
  <si>
    <t>CAY-I.78.1</t>
  </si>
  <si>
    <t>NHÓM ĐƯỜNG KÍNH THÂN; Cây hoa sữa, hoa gạo: 10cm &lt; ĐK thân ≤ 15cm</t>
  </si>
  <si>
    <t>CAY-I.78.2</t>
  </si>
  <si>
    <t>NHÓM ĐƯỜNG KÍNH THÂN; Cây hoa sữa, hoa gạo: 15cm &lt; ĐK thân ≤ 25cm</t>
  </si>
  <si>
    <t>CAY-I.78.3</t>
  </si>
  <si>
    <t>NHÓM ĐƯỜNG KÍNH THÂN; Cây hoa sữa, hoa gạo: 25cm &lt; ĐK thân ≤ 40cm</t>
  </si>
  <si>
    <t>CAY-I.78.4</t>
  </si>
  <si>
    <t>NHÓM ĐƯỜNG KÍNH THÂN; Cây hoa sữa, hoa gạo: ĐK thân &gt; 40cm</t>
  </si>
  <si>
    <t>CAY-I.78.6</t>
  </si>
  <si>
    <t>NHÓM ĐƯỜNG KÍNH THÂN; Cây hoa đại: ĐK thân ≤ 1,5cm</t>
  </si>
  <si>
    <t>CAY-I.78.7</t>
  </si>
  <si>
    <t>NHÓM ĐƯỜNG KÍNH THÂN; Cây hoa đại: 1,5cm &lt; ĐK thân ≤ 3cm</t>
  </si>
  <si>
    <t>CAY-I.78.8</t>
  </si>
  <si>
    <t>NHÓM ĐƯỜNG KÍNH THÂN; Cây hoa đại: 3cm &lt; ĐK thân ≤ 5cm</t>
  </si>
  <si>
    <t>CAY-I.78.9</t>
  </si>
  <si>
    <t>NHÓM ĐƯỜNG KÍNH THÂN; Cây hoa đại: 5cm &lt; ĐK thân ≤ 10cm</t>
  </si>
  <si>
    <t>CAY-I.79</t>
  </si>
  <si>
    <t>NHÓM ĐƯỜNG KÍNH THÂN; Cây hoa đại: 10cm &lt; ĐK thân ≤ 15cm</t>
  </si>
  <si>
    <t>CAY-I.79.1</t>
  </si>
  <si>
    <t>NHÓM ĐƯỜNG KÍNH THÂN; Cây hoa đại: 15cm &lt; ĐK thân ≤ 25cm</t>
  </si>
  <si>
    <t>CAY-I.79.2</t>
  </si>
  <si>
    <t>NHÓM ĐƯỜNG KÍNH THÂN; Cây hoa đại: 25cm &lt; ĐK thân ≤ 40cm</t>
  </si>
  <si>
    <t>CAY-I.79.3</t>
  </si>
  <si>
    <t>NHÓM ĐƯỜNG KÍNH THÂN; Cây hoa đại: ĐK thân &gt; 40cm</t>
  </si>
  <si>
    <t>CAY-I.79.5</t>
  </si>
  <si>
    <t>NHÓM ĐƯỜNG KÍNH THÂN; Cây hoa ban, móng bò: ĐK thân ≤ 1,5cm</t>
  </si>
  <si>
    <t>CAY-I.79.6</t>
  </si>
  <si>
    <t>NHÓM ĐƯỜNG KÍNH THÂN; Cây hoa ban, móng bò: 1,5cm &lt; ĐK thân ≤ 3cm</t>
  </si>
  <si>
    <t>CAY-I.79.7</t>
  </si>
  <si>
    <t>NHÓM ĐƯỜNG KÍNH THÂN; Cây hoa ban, móng bò: 3cm &lt; ĐK thân ≤ 5cm</t>
  </si>
  <si>
    <t>CAY-I.80</t>
  </si>
  <si>
    <t>NHÓM ĐƯỜNG KÍNH THÂN; Cây hoa ban, móng bò: 5cm &lt; ĐK thân ≤ 10cm</t>
  </si>
  <si>
    <t>CAY-I.80.1</t>
  </si>
  <si>
    <t>NHÓM ĐƯỜNG KÍNH THÂN; Cây hoa ban, móng bò: 10cm &lt; ĐK thân ≤ 15cm</t>
  </si>
  <si>
    <t>CAY-I.80.2</t>
  </si>
  <si>
    <t>NHÓM ĐƯỜNG KÍNH THÂN; Cây hoa ban, móng bò: 15cm &lt; ĐK thân ≤ 25cm</t>
  </si>
  <si>
    <t>CAY-I.80.3</t>
  </si>
  <si>
    <t>NHÓM ĐƯỜNG KÍNH THÂN; Cây hoa ban, móng bò: 25cm &lt; ĐK thân ≤ 40cm</t>
  </si>
  <si>
    <t>CAY-I.80.4</t>
  </si>
  <si>
    <t>NHÓM ĐƯỜNG KÍNH THÂN; Cây hoa ban, móng bò: ĐK thân &gt; 40cm</t>
  </si>
  <si>
    <t>CAY-I.80.6</t>
  </si>
  <si>
    <t>NHÓM ĐƯỜNG KÍNH THÂN; Cây phượng vĩ, bằng lăng, muồng, lim xẹt: ĐK thân ≤ 1,5cm</t>
  </si>
  <si>
    <t>CAY-I.81</t>
  </si>
  <si>
    <t>NHÓM ĐƯỜNG KÍNH THÂN; Cây phượng vĩ, bằng lăng, muồng, lim xẹt: 1,5cm &lt; ĐK thân ≤ 3cm</t>
  </si>
  <si>
    <t>CAY-I.81.1</t>
  </si>
  <si>
    <t>NHÓM ĐƯỜNG KÍNH THÂN; Cây phượng vĩ, bằng lăng, muồng, lim xẹt: 3cm &lt; ĐK thân ≤ 5cm</t>
  </si>
  <si>
    <t>CAY-I.81.2</t>
  </si>
  <si>
    <t>NHÓM ĐƯỜNG KÍNH THÂN; Cây phượng vĩ, bằng lăng, muồng, lim xẹt: 5cm &lt; ĐK thân ≤ 10cm</t>
  </si>
  <si>
    <t>CAY-I.81.3</t>
  </si>
  <si>
    <t>NHÓM ĐƯỜNG KÍNH THÂN; Cây phượng vĩ, bằng lăng, muồng, lim xẹt: 10cm &lt; ĐK thân ≤ 15cm</t>
  </si>
  <si>
    <t>CAY-I.81.4</t>
  </si>
  <si>
    <t>NHÓM ĐƯỜNG KÍNH THÂN; Cây phượng vĩ, bằng lăng, muồng, lim xẹt: 15cm &lt; ĐK thân ≤ 25cm</t>
  </si>
  <si>
    <t>CAY-I.81.5</t>
  </si>
  <si>
    <t>NHÓM ĐƯỜNG KÍNH THÂN; Cây phượng vĩ, bằng lăng, muồng, lim xẹt: 25cm &lt; ĐK thân ≤ 40cm</t>
  </si>
  <si>
    <t>CAY-I.81.6</t>
  </si>
  <si>
    <t>NHÓM ĐƯỜNG KÍNH THÂN; Cây phượng vĩ, bằng lăng, muồng, lim xẹt: 40cm &lt; ĐK thân ≤ 60cm</t>
  </si>
  <si>
    <t>CAY-I.81.7</t>
  </si>
  <si>
    <t>NHÓM ĐƯỜNG KÍNH THÂN; Cây phượng vĩ, bằng lăng, muồng, lim xẹt: ĐK thân &gt; 60cm</t>
  </si>
  <si>
    <t>CAY-I.82.1</t>
  </si>
  <si>
    <t>NHÓM ĐƯỜNG KÍNH THÂN; Cây quế: ĐK thân ≤ 2cm</t>
  </si>
  <si>
    <t>CAY-I.82.2</t>
  </si>
  <si>
    <t>NHÓM ĐƯỜNG KÍNH THÂN; Cây quế: 2cm &lt; ĐK thân ≤ 5cm</t>
  </si>
  <si>
    <t>CAY-I.82.3</t>
  </si>
  <si>
    <t>NHÓM ĐƯỜNG KÍNH THÂN; Cây quế: 5cm &lt; ĐK thân ≤ 10cm</t>
  </si>
  <si>
    <t>CAY-I.82.4</t>
  </si>
  <si>
    <t>NHÓM ĐƯỜNG KÍNH THÂN; Cây quế: 10cm &lt; ĐK thân ≤ 20cm</t>
  </si>
  <si>
    <t>CAY-I.82.5</t>
  </si>
  <si>
    <t>NHÓM ĐƯỜNG KÍNH THÂN; Cây quế: ĐK thân &gt; 20cm</t>
  </si>
  <si>
    <t>CAY-I.82.7</t>
  </si>
  <si>
    <t>NHÓM ĐƯỜNG KÍNH THÂN; Cây kim giao: ĐK thân ≤ 1,5cm</t>
  </si>
  <si>
    <t>CAY-I.82.8</t>
  </si>
  <si>
    <t>NHÓM ĐƯỜNG KÍNH THÂN; Cây kim giao: 1,5cm &lt; ĐK thân ≤ 3cm</t>
  </si>
  <si>
    <t>CAY-I.82.9</t>
  </si>
  <si>
    <t>NHÓM ĐƯỜNG KÍNH THÂN; Cây kim giao: 3cm &lt; ĐK thân ≤ 5cm</t>
  </si>
  <si>
    <t>CAY-III</t>
  </si>
  <si>
    <t>NHÓM ĐƯỜNG KÍNH THÂN; Cây kim giao: 5cm &lt; ĐK thân ≤ 10cm</t>
  </si>
  <si>
    <t>CAY-III.1</t>
  </si>
  <si>
    <t>NHÓM ĐƯỜNG KÍNH THÂN; Cây kim giao: 10cm &lt; ĐK thân ≤ 20cm</t>
  </si>
  <si>
    <t>CAY-III.1.1</t>
  </si>
  <si>
    <t>NHÓM ĐƯỜNG KÍNH THÂN; Cây kim giao: ĐK thân &gt; 20cm</t>
  </si>
  <si>
    <t>CAY-III.1.3</t>
  </si>
  <si>
    <t>NHÓM ĐƯỜNG KÍNH THÂN; Cây sưa: ĐK thân ≤ 1,5cm</t>
  </si>
  <si>
    <t>CAY-III.1.4</t>
  </si>
  <si>
    <t>NHÓM ĐƯỜNG KÍNH THÂN; Cây sưa: 1,5cm &lt; ĐK thân ≤ 3cm</t>
  </si>
  <si>
    <t>CAY-III.1.5</t>
  </si>
  <si>
    <t>NHÓM ĐƯỜNG KÍNH THÂN; Cây sưa: 3cm &lt; ĐK thân ≤ 5cm</t>
  </si>
  <si>
    <t>CAY-III.1.6</t>
  </si>
  <si>
    <t>NHÓM ĐƯỜNG KÍNH THÂN; Cây sưa: 5cm &lt; ĐK thân ≤ 10cm</t>
  </si>
  <si>
    <t>CAY-III.1.7</t>
  </si>
  <si>
    <t>NHÓM ĐƯỜNG KÍNH THÂN; Cây sưa: 10cm &lt; ĐK thân ≤ 15cm</t>
  </si>
  <si>
    <t>CAY-III.1.8</t>
  </si>
  <si>
    <t>NHÓM ĐƯỜNG KÍNH THÂN; Cây sưa: 15cm &lt; ĐK thân ≤ 25cm</t>
  </si>
  <si>
    <t>CAY-III.1.9</t>
  </si>
  <si>
    <t>NHÓM ĐƯỜNG KÍNH THÂN; Cây sưa: 25cm &lt; ĐK thân ≤ 40cm</t>
  </si>
  <si>
    <t>CAY-III.1.10</t>
  </si>
  <si>
    <t>NHÓM ĐƯỜNG KÍNH THÂN; Cây sưa: 40cm &lt; ĐK thân ≤ 60cm</t>
  </si>
  <si>
    <t>CAY-III.2</t>
  </si>
  <si>
    <t>NHÓM ĐƯỜNG KÍNH THÂN; Cây sưa: ĐK thân &gt; 60cm</t>
  </si>
  <si>
    <t>CAY-III.2.2</t>
  </si>
  <si>
    <t>NHÓM ĐƯỜNG KÍNH THÂN; Cây trám: ĐK thân ≤ 1cm</t>
  </si>
  <si>
    <t>CAY-III.2.3</t>
  </si>
  <si>
    <t>NHÓM ĐƯỜNG KÍNH THÂN; Cây trám: 1cm &lt; ĐK thân ≤ 2cm</t>
  </si>
  <si>
    <t>CAY-III.2.4</t>
  </si>
  <si>
    <t>NHÓM ĐƯỜNG KÍNH THÂN; Cây trám: 2cm &lt; ĐK thân ≤ 3cm</t>
  </si>
  <si>
    <t>CAY-III.2.5</t>
  </si>
  <si>
    <t>NHÓM ĐƯỜNG KÍNH THÂN; Cây trám: 3cm &lt; ĐK thân ≤ 5cm</t>
  </si>
  <si>
    <t>CAY-III.2.6</t>
  </si>
  <si>
    <t>NHÓM ĐƯỜNG KÍNH THÂN; Cây trám: 5cm &lt; ĐK thân ≤ 10cm</t>
  </si>
  <si>
    <t>CAY-III.2.7</t>
  </si>
  <si>
    <t>NHÓM ĐƯỜNG KÍNH THÂN; Cây trám: 10cm &lt; ĐK thân ≤ 15cm</t>
  </si>
  <si>
    <t>CAY-III.2.8</t>
  </si>
  <si>
    <t>NHÓM ĐƯỜNG KÍNH THÂN; Cây trám: 15cm &lt; ĐK thân ≤ 20cm</t>
  </si>
  <si>
    <t>CAY-III.2.9</t>
  </si>
  <si>
    <t>NHÓM ĐƯỜNG KÍNH THÂN; Cây trám: 20cm &lt; ĐK thân ≤ 25cm</t>
  </si>
  <si>
    <t>CAY-III.2.10</t>
  </si>
  <si>
    <t>NHÓM ĐƯỜNG KÍNH THÂN; Cây trám: 25cm &lt; ĐK thân ≤ 30cm</t>
  </si>
  <si>
    <t>CAY-III.2.11</t>
  </si>
  <si>
    <t>NHÓM ĐƯỜNG KÍNH THÂN; Cây trám: ĐK thân &gt; 30cm</t>
  </si>
  <si>
    <t>CAY-III.2.13</t>
  </si>
  <si>
    <t>NHÓM ĐƯỜNG KÍNH THÂN; Cây xoan: ĐK thân ≤ 1cm</t>
  </si>
  <si>
    <t>CAY-III.3</t>
  </si>
  <si>
    <t>NHÓM ĐƯỜNG KÍNH THÂN; Cây xoan: 1cm &lt; ĐK thân ≤ 2cm</t>
  </si>
  <si>
    <t>CAY-III.3.1</t>
  </si>
  <si>
    <t>NHÓM ĐƯỜNG KÍNH THÂN; Cây xoan: 2cm &lt; ĐK thân ≤ 5cm</t>
  </si>
  <si>
    <t>CAY-III.3.2</t>
  </si>
  <si>
    <t>NHÓM ĐƯỜNG KÍNH THÂN; Cây xoan: 5cm &lt; ĐK thân ≤ 10cm</t>
  </si>
  <si>
    <t>CAY-III.3.3</t>
  </si>
  <si>
    <t>NHÓM ĐƯỜNG KÍNH THÂN; Cây xoan: 10cm &lt; ĐK thân ≤ 15cm</t>
  </si>
  <si>
    <t>CAY-III.3.4</t>
  </si>
  <si>
    <t>NHÓM ĐƯỜNG KÍNH THÂN; Cây xoan: 15cm &lt; ĐK thân ≤ 20cm</t>
  </si>
  <si>
    <t>CAY-III.3.5</t>
  </si>
  <si>
    <t>NHÓM ĐƯỜNG KÍNH THÂN; Cây xoan: 20cm &lt; ĐK thân ≤ 30cm</t>
  </si>
  <si>
    <t>CAY-III.3.6</t>
  </si>
  <si>
    <t>NHÓM ĐƯỜNG KÍNH THÂN; Cây xoan: ĐK thân &gt; 30cm</t>
  </si>
  <si>
    <t>CAY-III.3.8</t>
  </si>
  <si>
    <t>NHÓM ĐƯỜNG KÍNH THÂN; Cây xà cừ, lát, sồi, lim xanh: ĐK thân ≤ 1cm</t>
  </si>
  <si>
    <t>CAY-III.3.9</t>
  </si>
  <si>
    <t>NHÓM ĐƯỜNG KÍNH THÂN; Cây xà cừ, lát, sồi, lim xanh: 1cm &lt; ĐK thân ≤ 2cm</t>
  </si>
  <si>
    <t>CAY-III.3.10</t>
  </si>
  <si>
    <t>NHÓM ĐƯỜNG KÍNH THÂN; Cây xà cừ, lát, sồi, lim xanh: 2cm &lt; ĐK thân ≤ 5cm</t>
  </si>
  <si>
    <t>CAY-III.4</t>
  </si>
  <si>
    <t>NHÓM ĐƯỜNG KÍNH THÂN; Cây xà cừ, lát, sồi, lim xanh: 5cm &lt; ĐK thân ≤ 10cm</t>
  </si>
  <si>
    <t>CAY-III.4.1</t>
  </si>
  <si>
    <t>NHÓM ĐƯỜNG KÍNH THÂN; Cây xà cừ, lát, sồi, lim xanh: 10cm &lt; ĐK thân ≤ 15cm</t>
  </si>
  <si>
    <t>CAY-III.4.2</t>
  </si>
  <si>
    <t>NHÓM ĐƯỜNG KÍNH THÂN; Cây xà cừ, lát, sồi, lim xanh: 15cm &lt; ĐK thân ≤ 25cm</t>
  </si>
  <si>
    <t>CAY-III.4.3</t>
  </si>
  <si>
    <t>NHÓM ĐƯỜNG KÍNH THÂN; Cây xà cừ, lát, sồi, lim xanh: 25cm &lt; ĐK thân ≤ 40cm</t>
  </si>
  <si>
    <t>CAY-III.4.4</t>
  </si>
  <si>
    <t>NHÓM ĐƯỜNG KÍNH THÂN; Cây xà cừ, lát, sồi, lim xanh: 40cm &lt; ĐK thân ≤ 60cm</t>
  </si>
  <si>
    <t>CAY-III.4.5</t>
  </si>
  <si>
    <t>NHÓM ĐƯỜNG KÍNH THÂN; Cây xà cừ, lát, sồi, lim xanh: ĐK thân &gt; 60cm</t>
  </si>
  <si>
    <t>CAY-III.4.7</t>
  </si>
  <si>
    <t>NHÓM ĐƯỜNG KÍNH THÂN; Cây bàng, trứng cá: ĐK thân ≤ 1cm</t>
  </si>
  <si>
    <t>CAY-III.5</t>
  </si>
  <si>
    <t>NHÓM ĐƯỜNG KÍNH THÂN; Cây bàng, trứng cá: 1cm &lt; ĐK thân ≤ 2cm</t>
  </si>
  <si>
    <t>CAY-III.5.1</t>
  </si>
  <si>
    <t>NHÓM ĐƯỜNG KÍNH THÂN; Cây bàng, trứng cá: 2cm &lt; ĐK thân ≤ 5cm</t>
  </si>
  <si>
    <t>CAY-III.5.2</t>
  </si>
  <si>
    <t>NHÓM ĐƯỜNG KÍNH THÂN; Cây bàng, trứng cá: 5cm &lt; ĐK thân ≤ 10cm</t>
  </si>
  <si>
    <t>CAY-III.5.3</t>
  </si>
  <si>
    <t>NHÓM ĐƯỜNG KÍNH THÂN; Cây bàng, trứng cá: 10cm &lt; ĐK thân ≤ 15cm</t>
  </si>
  <si>
    <t>CAY-III.5.4</t>
  </si>
  <si>
    <t>NHÓM ĐƯỜNG KÍNH THÂN; Cây bàng, trứng cá: 15cm &lt; ĐK thân ≤ 20cm</t>
  </si>
  <si>
    <t>CAY-III.5.5</t>
  </si>
  <si>
    <t>NHÓM ĐƯỜNG KÍNH THÂN; Cây bàng, trứng cá: 20cm &lt; ĐK thân ≤ 30cm</t>
  </si>
  <si>
    <t>CAY-III.5.6</t>
  </si>
  <si>
    <t>NHÓM ĐƯỜNG KÍNH THÂN; Cây bàng, trứng cá: ĐK thân &gt; 30cm</t>
  </si>
  <si>
    <t>CAY-III.5.8</t>
  </si>
  <si>
    <t>NHÓM ĐƯỜNG KÍNH THÂN; Cây bạch đàn: ĐK thân ≤ 1cm</t>
  </si>
  <si>
    <t>CAY-III.6</t>
  </si>
  <si>
    <t>NHÓM ĐƯỜNG KÍNH THÂN; Cây bạch đàn: 1cm &lt; ĐK thân ≤ 2cm</t>
  </si>
  <si>
    <t>CAY-III.6.1</t>
  </si>
  <si>
    <t>NHÓM ĐƯỜNG KÍNH THÂN; Cây bạch đàn: 2cm &lt; ĐK thân ≤ 5cm</t>
  </si>
  <si>
    <t>CAY-III.6.2</t>
  </si>
  <si>
    <t>NHÓM ĐƯỜNG KÍNH THÂN; Cây bạch đàn: 5cm &lt; ĐK thân ≤ 10cm</t>
  </si>
  <si>
    <t>CAY-III.6.3</t>
  </si>
  <si>
    <t>NHÓM ĐƯỜNG KÍNH THÂN; Cây bạch đàn: 10cm &lt; ĐK thân ≤ 20cm</t>
  </si>
  <si>
    <t>CAY-III.6.4</t>
  </si>
  <si>
    <t>NHÓM ĐƯỜNG KÍNH THÂN; Cây bạch đàn: 20cm &lt; ĐK thân ≤ 30cm</t>
  </si>
  <si>
    <t>CAY-III.6.5</t>
  </si>
  <si>
    <t>NHÓM ĐƯỜNG KÍNH THÂN; Cây bạch đàn: 30cm &lt; ĐK thân ≤ 40cm</t>
  </si>
  <si>
    <t>CAY-III.6.6</t>
  </si>
  <si>
    <t>NHÓM ĐƯỜNG KÍNH THÂN; Cây bạch đàn: ĐK thân &gt; 40cm</t>
  </si>
  <si>
    <t>CAY-III.6.8</t>
  </si>
  <si>
    <t>NHÓM ĐƯỜNG KÍNH THÂN; Cây phi lao, thông: ĐK thân ≤ 1cm</t>
  </si>
  <si>
    <t>CAY-III.7</t>
  </si>
  <si>
    <t>NHÓM ĐƯỜNG KÍNH THÂN; Cây phi lao, thông: 1cm &lt; ĐK thân ≤ 2cm</t>
  </si>
  <si>
    <t>CAY-III.7.1</t>
  </si>
  <si>
    <t>NHÓM ĐƯỜNG KÍNH THÂN; Cây phi lao, thông: 2cm &lt; ĐK thân ≤ 5cm</t>
  </si>
  <si>
    <t>CAY-III.7.2</t>
  </si>
  <si>
    <t>NHÓM ĐƯỜNG KÍNH THÂN; Cây phi lao, thông: 5cm &lt; ĐK thân ≤ 10cm</t>
  </si>
  <si>
    <t>CAY-III.7.3</t>
  </si>
  <si>
    <t>NHÓM ĐƯỜNG KÍNH THÂN; Cây phi lao, thông: 10cm &lt; ĐK thân ≤ 20cm</t>
  </si>
  <si>
    <t>CAY-III.7.4</t>
  </si>
  <si>
    <t>NHÓM ĐƯỜNG KÍNH THÂN; Cây phi lao, thông: 20cm &lt; ĐK thân ≤ 30cm</t>
  </si>
  <si>
    <t>CAY-III.7.5</t>
  </si>
  <si>
    <t>NHÓM ĐƯỜNG KÍNH THÂN; Cây phi lao, thông: 30cm &lt; ĐK thân ≤ 40cm</t>
  </si>
  <si>
    <t>CAY-III.7.6</t>
  </si>
  <si>
    <t>NHÓM ĐƯỜNG KÍNH THÂN; Cây phi lao, thông: ĐK thân &gt; 40cm</t>
  </si>
  <si>
    <t>CAY-III.8.1</t>
  </si>
  <si>
    <t>NHÓM ĐƯỜNG KÍNH THÂN; Cây keo tai tượng: ĐK thân ≤ 1cm</t>
  </si>
  <si>
    <t>CAY-III.8.2</t>
  </si>
  <si>
    <t>NHÓM ĐƯỜNG KÍNH THÂN; Cây keo tai tượng: 1cm &lt; ĐK thân ≤ 2cm</t>
  </si>
  <si>
    <t>CAY-III.8.3</t>
  </si>
  <si>
    <t>NHÓM ĐƯỜNG KÍNH THÂN; Cây keo tai tượng: 2cm &lt; ĐK thân ≤ 5cm</t>
  </si>
  <si>
    <t>CAY-III.8.4</t>
  </si>
  <si>
    <t>NHÓM ĐƯỜNG KÍNH THÂN; Cây keo tai tượng: 5cm &lt; ĐK thân ≤ 10cm</t>
  </si>
  <si>
    <t>CAY-III.8.5</t>
  </si>
  <si>
    <t>NHÓM ĐƯỜNG KÍNH THÂN; Cây keo tai tượng: 10cm &lt; ĐK thân ≤ 20cm</t>
  </si>
  <si>
    <t>CAY-III.8.6</t>
  </si>
  <si>
    <t>NHÓM ĐƯỜNG KÍNH THÂN; Cây keo tai tượng: 20cm &lt; ĐK thân ≤ 30cm</t>
  </si>
  <si>
    <t>CAY-III.8.7</t>
  </si>
  <si>
    <t>NHÓM ĐƯỜNG KÍNH THÂN; Cây keo tai tượng: 30cm &lt; ĐK thân ≤ 40cm</t>
  </si>
  <si>
    <t>CAY-III.8.8</t>
  </si>
  <si>
    <t>NHÓM ĐƯỜNG KÍNH THÂN; Cây keo tai tượng: ĐK thân &gt; 40cm</t>
  </si>
  <si>
    <t>CAY-III.9.1</t>
  </si>
  <si>
    <t>NHÓM ĐƯỜNG KÍNH THÂN; Cây liễu: ĐK thân ≤ 1cm</t>
  </si>
  <si>
    <t>CAY-III.9.2</t>
  </si>
  <si>
    <t>NHÓM ĐƯỜNG KÍNH THÂN; Cây liễu: 1cm &lt; ĐK thân ≤ 2cm</t>
  </si>
  <si>
    <t>CAY-III.9.3</t>
  </si>
  <si>
    <t>NHÓM ĐƯỜNG KÍNH THÂN; Cây liễu: 2cm &lt; ĐK thân ≤ 5cm</t>
  </si>
  <si>
    <t>CAY-III.9.4</t>
  </si>
  <si>
    <t>NHÓM ĐƯỜNG KÍNH THÂN; Cây liễu: 5cm &lt; ĐK thân ≤ 10cm</t>
  </si>
  <si>
    <t>CAY-III.9.5</t>
  </si>
  <si>
    <t>NHÓM ĐƯỜNG KÍNH THÂN; Cây liễu: 10cm &lt; ĐK thân ≤ 15cm</t>
  </si>
  <si>
    <t>CAY-III.9.6</t>
  </si>
  <si>
    <t>NHÓM ĐƯỜNG KÍNH THÂN; Cây liễu: 15cm &lt; ĐK thân ≤ 25cm</t>
  </si>
  <si>
    <t>CAY-III.9.7</t>
  </si>
  <si>
    <t>NHÓM ĐƯỜNG KÍNH THÂN; Cây liễu: ĐK thân &gt; 25cm</t>
  </si>
  <si>
    <t>CAY-III.10.1</t>
  </si>
  <si>
    <t>NHÓM ĐƯỜNG KÍNH THÂN; Cây lộc vừng: ĐK thân ≤ 1cm</t>
  </si>
  <si>
    <t>CAY-III.10.2</t>
  </si>
  <si>
    <t>NHÓM ĐƯỜNG KÍNH THÂN; Cây lộc vừng: 1cm &lt; ĐK thân ≤ 2cm</t>
  </si>
  <si>
    <t>CAY-III.10.3</t>
  </si>
  <si>
    <t>NHÓM ĐƯỜNG KÍNH THÂN; Cây lộc vừng: 2cm &lt; ĐK thân ≤ 5cm</t>
  </si>
  <si>
    <t>CAY-III.10.4</t>
  </si>
  <si>
    <t>NHÓM ĐƯỜNG KÍNH THÂN; Cây lộc vừng: 5cm &lt; ĐK thân ≤ 10cm</t>
  </si>
  <si>
    <t>CAY-III.10.5</t>
  </si>
  <si>
    <t>NHÓM ĐƯỜNG KÍNH THÂN; Cây lộc vừng: 10cm &lt; ĐK thân ≤ 15cm</t>
  </si>
  <si>
    <t>CAY-III.10.6</t>
  </si>
  <si>
    <t>NHÓM ĐƯỜNG KÍNH THÂN; Cây lộc vừng: 15cm &lt; ĐK thân ≤ 20cm</t>
  </si>
  <si>
    <t>CAY-III.10.7</t>
  </si>
  <si>
    <t>NHÓM ĐƯỜNG KÍNH THÂN; Cây lộc vừng: 20cm &lt; ĐK thân ≤ 25cm</t>
  </si>
  <si>
    <t>CAY-III.11</t>
  </si>
  <si>
    <t>NHÓM ĐƯỜNG KÍNH THÂN; Cây lộc vừng: 25cm &lt; ĐK thân ≤ 30cm</t>
  </si>
  <si>
    <t>CAY-III.11.1</t>
  </si>
  <si>
    <t>NHÓM ĐƯỜNG KÍNH THÂN; Cây lộc vừng: ĐK thân &gt; 30cm</t>
  </si>
  <si>
    <t>CAY-III.11.3</t>
  </si>
  <si>
    <t>NHÓM ĐƯỜNG KÍNH THÂN; Cây móng rồng: ĐK thân ≤ 1cm</t>
  </si>
  <si>
    <t>CAY-III.11.4</t>
  </si>
  <si>
    <t>NHÓM ĐƯỜNG KÍNH THÂN; Cây móng rồng: 1cm &lt; ĐK thân ≤ 2cm</t>
  </si>
  <si>
    <t>CAY-III.11.5</t>
  </si>
  <si>
    <t>NHÓM ĐƯỜNG KÍNH THÂN; Cây móng rồng: 2cm &lt; ĐK thân ≤ 3cm</t>
  </si>
  <si>
    <t>CAY-III.11.6</t>
  </si>
  <si>
    <t>NHÓM ĐƯỜNG KÍNH THÂN; Cây móng rồng: 3cm &lt; ĐK thân ≤ 5cm</t>
  </si>
  <si>
    <t>CAY-III.12</t>
  </si>
  <si>
    <t>NHÓM ĐƯỜNG KÍNH THÂN; Cây móng rồng: 5cm &lt; ĐK thân ≤ 10cm</t>
  </si>
  <si>
    <t>CAY-III.12.1</t>
  </si>
  <si>
    <t>NHÓM ĐƯỜNG KÍNH THÂN; Cây móng rồng: 10cm &lt; ĐK thân ≤ 15cm</t>
  </si>
  <si>
    <t>CAY-III.12.2</t>
  </si>
  <si>
    <t>NHÓM ĐƯỜNG KÍNH THÂN; Cây móng rồng: ĐK thân &gt; 15cm</t>
  </si>
  <si>
    <t>CAY-III.12.4</t>
  </si>
  <si>
    <t>NHÓM ĐƯỜNG KÍNH THÂN; Cây đa, sanh, si, duối, bồ đề: ĐK thân ≤ 1cm</t>
  </si>
  <si>
    <t>CAY-III.12.5</t>
  </si>
  <si>
    <t>NHÓM ĐƯỜNG KÍNH THÂN; Cây đa, sanh, si, duối, bồ đề: 1cm &lt; ĐK thân ≤ 2cm</t>
  </si>
  <si>
    <t>CAY-III.13</t>
  </si>
  <si>
    <t>NHÓM ĐƯỜNG KÍNH THÂN; Cây đa, sanh, si, duối, bồ đề: 2cm &lt; ĐK thân ≤ 5cm</t>
  </si>
  <si>
    <t>CAY-III.13.1</t>
  </si>
  <si>
    <t>NHÓM ĐƯỜNG KÍNH THÂN; Cây đa, sanh, si, duối, bồ đề: 5cm &lt; ĐK thân ≤ 10cm</t>
  </si>
  <si>
    <t>CAY-III.13.2</t>
  </si>
  <si>
    <t>NHÓM ĐƯỜNG KÍNH THÂN; Cây đa, sanh, si, duối, bồ đề: 10cm &lt; ĐK thân ≤ 15cm</t>
  </si>
  <si>
    <t>CAY-III.13.3</t>
  </si>
  <si>
    <t>NHÓM ĐƯỜNG KÍNH THÂN; Cây đa, sanh, si, duối, bồ đề: 15cm &lt; ĐK thân ≤ 25cm</t>
  </si>
  <si>
    <t>CAY-III.13.4</t>
  </si>
  <si>
    <t>NHÓM ĐƯỜNG KÍNH THÂN; Cây đa, sanh, si, duối, bồ đề: 25cm &lt; ĐK thân ≤ 40cm</t>
  </si>
  <si>
    <t>CAY-III.13.5</t>
  </si>
  <si>
    <t>NHÓM ĐƯỜNG KÍNH THÂN; Cây đa, sanh, si, duối, bồ đề: 40cm &lt; ĐK thân ≤ 60cm</t>
  </si>
  <si>
    <t>CAY-III.13.6</t>
  </si>
  <si>
    <t>NHÓM ĐƯỜNG KÍNH THÂN; Cây đa, sanh, si, duối, bồ đề: ĐK thân &gt; 60cm</t>
  </si>
  <si>
    <t>CAY-III.14.1</t>
  </si>
  <si>
    <t>NHÓM ĐƯỜNG KÍNH THÂN; Cây sộp (Túc): ĐK thân ≤ 3cm</t>
  </si>
  <si>
    <t>CAY-III.14.2</t>
  </si>
  <si>
    <t>NHÓM ĐƯỜNG KÍNH THÂN; Cây sộp (Túc): 3cm &lt; ĐK thân ≤ 5cm</t>
  </si>
  <si>
    <t>CAY-III.14.3</t>
  </si>
  <si>
    <t>NHÓM ĐƯỜNG KÍNH THÂN; Cây sộp (Túc): 5cm &lt; ĐK thân ≤ 10cm</t>
  </si>
  <si>
    <t>CAY-III.14.4</t>
  </si>
  <si>
    <t>NHÓM ĐƯỜNG KÍNH THÂN; Cây sộp (Túc): 10cm &lt; ĐK thân ≤ 15cm</t>
  </si>
  <si>
    <t>CAY-III.14.5</t>
  </si>
  <si>
    <t>NHÓM ĐƯỜNG KÍNH THÂN; Cây sộp (Túc): 15cm &lt; ĐK thân ≤ 20cm</t>
  </si>
  <si>
    <t>CAY-III.15</t>
  </si>
  <si>
    <t>NHÓM ĐƯỜNG KÍNH THÂN; Cây sộp (Túc): 20cm &lt; ĐK thân ≤ 30cm</t>
  </si>
  <si>
    <t>CAY-III.15.1</t>
  </si>
  <si>
    <t>NHÓM ĐƯỜNG KÍNH THÂN; Cây sộp (Túc): 30cm &lt; ĐK thân ≤ 40cm</t>
  </si>
  <si>
    <t>CAY-III.15.2</t>
  </si>
  <si>
    <t>NHÓM ĐƯỜNG KÍNH THÂN; Cây sộp (Túc): ĐK thân &gt; 40cm</t>
  </si>
  <si>
    <t>CAY-III.15.4</t>
  </si>
  <si>
    <t>NHÓM ĐƯỜNG KÍNH THÂN; Cây vọng cách: ĐK thân ≤ 1cm</t>
  </si>
  <si>
    <t>CAY-III.15.5</t>
  </si>
  <si>
    <t>NHÓM ĐƯỜNG KÍNH THÂN; Cây vọng cách: 1cm &lt; ĐK thân ≤ 2cm</t>
  </si>
  <si>
    <t>CAY-III.16</t>
  </si>
  <si>
    <t>NHÓM ĐƯỜNG KÍNH THÂN; Cây vọng cách: 2cm &lt; ĐK thân ≤ 5cm</t>
  </si>
  <si>
    <t>CAY-III.16.1</t>
  </si>
  <si>
    <t>NHÓM ĐƯỜNG KÍNH THÂN; Cây vọng cách: 5cm &lt; ĐK thân ≤ 10cm</t>
  </si>
  <si>
    <t>CAY-III.16.2</t>
  </si>
  <si>
    <t>NHÓM ĐƯỜNG KÍNH THÂN; Cây vọng cách: 10cm &lt; ĐK thân ≤ 15cm</t>
  </si>
  <si>
    <t>CAY-III.16.3</t>
  </si>
  <si>
    <t>NHÓM ĐƯỜNG KÍNH THÂN; Cây vọng cách: 15cm &lt; ĐK thân ≤ 20cm</t>
  </si>
  <si>
    <t>CAY-III.16.4</t>
  </si>
  <si>
    <t>NHÓM ĐƯỜNG KÍNH THÂN; Cây vọng cách: 20cm &lt; ĐK thân ≤ 30cm</t>
  </si>
  <si>
    <t>CAY-III.16.5</t>
  </si>
  <si>
    <t>NHÓM ĐƯỜNG KÍNH THÂN; Cây vọng cách: 30cm &lt; ĐK thân ≤ 40cm</t>
  </si>
  <si>
    <t>CAY-III.16.6</t>
  </si>
  <si>
    <t>NHÓM ĐƯỜNG KÍNH THÂN; Cây vọng cách: ĐK thân &gt; 40cm</t>
  </si>
  <si>
    <t>CAY-III.17.1</t>
  </si>
  <si>
    <t>NHÓM ĐƯỜNG KÍNH THÂN; Cây vông: ĐK thân ≤ 3cm</t>
  </si>
  <si>
    <t>CAY-III.17.2</t>
  </si>
  <si>
    <t>NHÓM ĐƯỜNG KÍNH THÂN; Cây vông: 3cm &lt; ĐK thân ≤ 5cm</t>
  </si>
  <si>
    <t>CAY-III.17.3</t>
  </si>
  <si>
    <t>NHÓM ĐƯỜNG KÍNH THÂN; Cây vông: 5cm &lt; ĐK thân ≤ 10cm</t>
  </si>
  <si>
    <t>CAY-III.17.4</t>
  </si>
  <si>
    <t>NHÓM ĐƯỜNG KÍNH THÂN; Cây vông: 10cm &lt; ĐK thân ≤ 15cm</t>
  </si>
  <si>
    <t>CAY-III.17.5</t>
  </si>
  <si>
    <t>NHÓM ĐƯỜNG KÍNH THÂN; Cây vông: 15cm &lt; ĐK thân ≤ 25cm</t>
  </si>
  <si>
    <t>CAY-III.17.6</t>
  </si>
  <si>
    <t>NHÓM ĐƯỜNG KÍNH THÂN; Cây vông: 25cm &lt; ĐK thân ≤ 40cm</t>
  </si>
  <si>
    <t>CAY-III.18</t>
  </si>
  <si>
    <t>NHÓM ĐƯỜNG KÍNH THÂN; Cây vông: 40cm &lt; ĐK thân ≤ 60cm</t>
  </si>
  <si>
    <t>CAY-III.18.1</t>
  </si>
  <si>
    <t>NHÓM ĐƯỜNG KÍNH THÂN; Cây vông: ĐK thân &gt; 60cm</t>
  </si>
  <si>
    <t>CAY-III.18.3</t>
  </si>
  <si>
    <t>NHÓM ĐƯỜNG KÍNH THÂN; Cây tre hóa: ĐK thân ≤ 1cm</t>
  </si>
  <si>
    <t>CAY-III.18.4</t>
  </si>
  <si>
    <t>NHÓM ĐƯỜNG KÍNH THÂN; Cây tre hóa: 1cm &lt; ĐK thân ≤ 2cm</t>
  </si>
  <si>
    <t>CAY-III.18.5</t>
  </si>
  <si>
    <t>NHÓM ĐƯỜNG KÍNH THÂN; Cây tre hóa: 2cm &lt; ĐK thân ≤ 5cm</t>
  </si>
  <si>
    <t>CAY-III.18.6</t>
  </si>
  <si>
    <t>NHÓM ĐƯỜNG KÍNH THÂN; Cây tre hóa: 5cm &lt; ĐK thân ≤ 10cm</t>
  </si>
  <si>
    <t>CAY-III.18.7</t>
  </si>
  <si>
    <t>NHÓM ĐƯỜNG KÍNH THÂN; Cây tre hóa: ĐK thân &gt; 10cm</t>
  </si>
  <si>
    <t>CAY-III.18.9</t>
  </si>
  <si>
    <t>NHÓM ĐƯỜNG KÍNH THÂN; Cây cau bụng: ĐK thân ≤ 3cm</t>
  </si>
  <si>
    <t>CAY-III.19</t>
  </si>
  <si>
    <t>NHÓM ĐƯỜNG KÍNH THÂN; Cây cau bụng: 3cm &lt; ĐK thân ≤ 5cm</t>
  </si>
  <si>
    <t>CAY-III.19.1</t>
  </si>
  <si>
    <t>NHÓM ĐƯỜNG KÍNH THÂN; Cây cau bụng: 5cm &lt; ĐK thân ≤ 10cm</t>
  </si>
  <si>
    <t>CAY-III.19.2</t>
  </si>
  <si>
    <t>NHÓM ĐƯỜNG KÍNH THÂN; Cây cau bụng: 10cm &lt; ĐK thân ≤ 15cm</t>
  </si>
  <si>
    <t>CAY-III.19.3</t>
  </si>
  <si>
    <t>NHÓM ĐƯỜNG KÍNH THÂN; Cây cau bụng: 15cm &lt; ĐK thân ≤ 25cm</t>
  </si>
  <si>
    <t>CAY-III.19.4</t>
  </si>
  <si>
    <t>NHÓM ĐƯỜNG KÍNH THÂN; Cây cau bụng: 25cm &lt; ĐK thân ≤ 40cm</t>
  </si>
  <si>
    <t>CAY-III.20</t>
  </si>
  <si>
    <t>NHÓM ĐƯỜNG KÍNH THÂN; Cây cau bụng: ĐK thân &gt; 40cm</t>
  </si>
  <si>
    <t>CAY-III.20.2</t>
  </si>
  <si>
    <t>NHÓM ĐƯỜNG KÍNH THÂN; Cây cau sâm panh: ĐK thân ≤ 3cm</t>
  </si>
  <si>
    <t>CAY-III.20.3</t>
  </si>
  <si>
    <t>NHÓM ĐƯỜNG KÍNH THÂN; Cây cau sâm panh: 3cm &lt; ĐK thân ≤ 5cm</t>
  </si>
  <si>
    <t>CAY-III.20.4</t>
  </si>
  <si>
    <t>NHÓM ĐƯỜNG KÍNH THÂN; Cây cau sâm panh: 5cm &lt; ĐK thân ≤ 10cm</t>
  </si>
  <si>
    <t>CAY-III.21</t>
  </si>
  <si>
    <t>NHÓM ĐƯỜNG KÍNH THÂN; Cây cau sâm panh: 10cm &lt; ĐK thân ≤ 15cm</t>
  </si>
  <si>
    <t>CAY-III.21.1</t>
  </si>
  <si>
    <t>NHÓM ĐƯỜNG KÍNH THÂN; Cây cau sâm panh: 15cm &lt; ĐK thân ≤ 25cm</t>
  </si>
  <si>
    <t>CAY-III.21.2</t>
  </si>
  <si>
    <t>NHÓM ĐƯỜNG KÍNH THÂN; Cây cau sâm panh: 25cm &lt; ĐK thân ≤ 40cm</t>
  </si>
  <si>
    <t>CAY-III.21.3</t>
  </si>
  <si>
    <t>NHÓM ĐƯỜNG KÍNH THÂN; Cây cau sâm panh: 40cm &lt; ĐK thân ≤ 60cm</t>
  </si>
  <si>
    <t>CAY-III.21.4</t>
  </si>
  <si>
    <t>NHÓM ĐƯỜNG KÍNH THÂN; Cây cau sâm panh: ĐK thân &gt; 60cm</t>
  </si>
  <si>
    <t>CAY-III.22</t>
  </si>
  <si>
    <t>NHÓM ĐƯỜNG KÍNH THÂN; Cây cần thăng: ĐK thân ≤ 1cm</t>
  </si>
  <si>
    <t>CAY-III.22.1</t>
  </si>
  <si>
    <t>NHÓM ĐƯỜNG KÍNH THÂN; Cây cần thăng: 1cm &lt; ĐK thân ≤ 2cm</t>
  </si>
  <si>
    <t>CAY-III.22.2</t>
  </si>
  <si>
    <t>NHÓM ĐƯỜNG KÍNH THÂN; Cây cần thăng: 2cm &lt; ĐK thân ≤ 5cm</t>
  </si>
  <si>
    <t>CAY-III.22.3</t>
  </si>
  <si>
    <t>NHÓM ĐƯỜNG KÍNH THÂN; Cây cần thăng: 5cm &lt; ĐK thân ≤ 10cm</t>
  </si>
  <si>
    <t>CAY-III.22.4</t>
  </si>
  <si>
    <t>NHÓM ĐƯỜNG KÍNH THÂN; Cây cần thăng: 10cm &lt; ĐK thân ≤ 15cm</t>
  </si>
  <si>
    <t>CAY-III.22.5</t>
  </si>
  <si>
    <t>NHÓM ĐƯỜNG KÍNH THÂN; Cây cần thăng: ĐK thân &gt; 15cm</t>
  </si>
  <si>
    <t>CAY-III.22.7</t>
  </si>
  <si>
    <t>NHÓM ĐƯỜNG KÍNH THÂN; Cây hoa trà: ĐK thân ≤ 0,5cm</t>
  </si>
  <si>
    <t>CAY-III.22.8</t>
  </si>
  <si>
    <t>NHÓM ĐƯỜNG KÍNH THÂN; Cây hoa trà: 0,5cm &lt; ĐK thân ≤ 1,5cm</t>
  </si>
  <si>
    <t>CAY-III.22.9</t>
  </si>
  <si>
    <t>NHÓM ĐƯỜNG KÍNH THÂN; Cây hoa trà: 1,5cm &lt; ĐK thân ≤ 3cm</t>
  </si>
  <si>
    <t>CAY-III.22.10</t>
  </si>
  <si>
    <t>NHÓM ĐƯỜNG KÍNH THÂN; Cây hoa trà: 3cm &lt; ĐK thân ≤ 5cm</t>
  </si>
  <si>
    <t>CAY-III.22.11</t>
  </si>
  <si>
    <t>NHÓM ĐƯỜNG KÍNH THÂN; Cây hoa trà: 5cm &lt; ĐK thân ≤ 8cm</t>
  </si>
  <si>
    <t>CAY-III.22.12</t>
  </si>
  <si>
    <t>NHÓM ĐƯỜNG KÍNH THÂN; Cây hoa trà: ĐK thân &gt; 8cm</t>
  </si>
  <si>
    <t>CAY-III.22.14</t>
  </si>
  <si>
    <t>NHÓM ĐƯỜNG KÍNH THÂN; Cây hải đường: ĐK thân ≤ 0,5cm</t>
  </si>
  <si>
    <t>CAY-III.23</t>
  </si>
  <si>
    <t>NHÓM ĐƯỜNG KÍNH THÂN; Cây hải đường: 0,5cm &lt; ĐK thân ≤ 1,5cm</t>
  </si>
  <si>
    <t>CAY-III.23.1</t>
  </si>
  <si>
    <t>NHÓM ĐƯỜNG KÍNH THÂN; Cây hải đường: 1,5cm &lt; ĐK thân ≤ 3cm</t>
  </si>
  <si>
    <t>CAY-III.23.2</t>
  </si>
  <si>
    <t>NHÓM ĐƯỜNG KÍNH THÂN; Cây hải đường: 3cm &lt; ĐK thân ≤ 5cm</t>
  </si>
  <si>
    <t>CAY-III.23.3</t>
  </si>
  <si>
    <t>NHÓM ĐƯỜNG KÍNH THÂN; Cây hải đường: 5cm &lt; ĐK thân ≤ 8cm</t>
  </si>
  <si>
    <t>CAY-III.23.4</t>
  </si>
  <si>
    <t>NHÓM ĐƯỜNG KÍNH THÂN; Cây hải đường: ĐK thân &gt; 8cm</t>
  </si>
  <si>
    <t>CAY-III.23.6</t>
  </si>
  <si>
    <t>NHÓM ĐƯỜNG KÍNH THÂN; Cây tường vi: ĐK thân ≤ 1,5cm</t>
  </si>
  <si>
    <t>CAY-III.23.7</t>
  </si>
  <si>
    <t>NHÓM ĐƯỜNG KÍNH THÂN; Cây tường vi: 1,5cm &lt; ĐK thân ≤ 3cm</t>
  </si>
  <si>
    <t>CAY-III.23.8</t>
  </si>
  <si>
    <t>NHÓM ĐƯỜNG KÍNH THÂN; Cây tường vi: 3cm &lt; ĐK thân ≤ 5cm</t>
  </si>
  <si>
    <t>CAY-III.24</t>
  </si>
  <si>
    <t>NHÓM ĐƯỜNG KÍNH THÂN; Cây tường vi: 5cm &lt; ĐK thân ≤ 10cm</t>
  </si>
  <si>
    <t>CAY-III.24.1</t>
  </si>
  <si>
    <t>NHÓM ĐƯỜNG KÍNH THÂN; Cây tường vi: ĐK thân &gt; 10cm</t>
  </si>
  <si>
    <t>CAY-III.24.3</t>
  </si>
  <si>
    <t>NHÓM ĐƯỜNG KÍNH THÂN; Cây mai tứ quý: ĐK thân ≤ 3cm</t>
  </si>
  <si>
    <t>CAY-III.24.4</t>
  </si>
  <si>
    <t>NHÓM ĐƯỜNG KÍNH THÂN; Cây mai tứ quý: 3cm &lt; ĐK thân ≤ 5cm</t>
  </si>
  <si>
    <t>CAY-III.24.5</t>
  </si>
  <si>
    <t>NHÓM ĐƯỜNG KÍNH THÂN; Cây mai tứ quý: 5cm &lt; ĐK thân ≤ 10cm</t>
  </si>
  <si>
    <t>CAY-III.24.6</t>
  </si>
  <si>
    <t>NHÓM ĐƯỜNG KÍNH THÂN; Cây mai tứ quý: 10cm &lt; ĐK thân ≤ 15cm</t>
  </si>
  <si>
    <t>CAY-III.25</t>
  </si>
  <si>
    <t>NHÓM ĐƯỜNG KÍNH THÂN; Cây mai tứ quý: ĐK thân &gt; 15cm</t>
  </si>
  <si>
    <t>CAY-III.25.2</t>
  </si>
  <si>
    <t>NHÓM ĐƯỜNG KÍNH THÂN; Cây mai chiếu thủy: ĐK thân ≤ 1,5cm</t>
  </si>
  <si>
    <t>CAY-III.25.3</t>
  </si>
  <si>
    <t>NHÓM ĐƯỜNG KÍNH THÂN; Cây mai chiếu thủy: 1,5cm &lt; ĐK thân ≤ 3cm</t>
  </si>
  <si>
    <t>CAY-III.25.4</t>
  </si>
  <si>
    <t>NHÓM ĐƯỜNG KÍNH THÂN; Cây mai chiếu thủy: 3cm &lt; ĐK thân ≤ 5cm</t>
  </si>
  <si>
    <t>CAY-III.25.5</t>
  </si>
  <si>
    <t>NHÓM ĐƯỜNG KÍNH THÂN; Cây mai chiếu thủy: 5cm &lt; ĐK thân ≤ 10cm</t>
  </si>
  <si>
    <t>CAY-III.25.6</t>
  </si>
  <si>
    <t>NHÓM ĐƯỜNG KÍNH THÂN; Cây mai chiếu thủy: 10cm &lt; ĐK thân ≤ 15cm</t>
  </si>
  <si>
    <t>CAY-IV</t>
  </si>
  <si>
    <t>NHÓM ĐƯỜNG KÍNH THÂN; Cây mai chiếu thủy: ĐK thân &gt; 15cm</t>
  </si>
  <si>
    <t>CAY-IV.1.1</t>
  </si>
  <si>
    <t>NHÓM ĐƯỜNG KÍNH THÂN; Cây mộc hương, cây hạnh phúc: ĐK thân ≤ 1,5cm</t>
  </si>
  <si>
    <t>CAY-IV.1.2</t>
  </si>
  <si>
    <t>NHÓM ĐƯỜNG KÍNH THÂN; Cây mộc hương, cây hạnh phúc: 1,5cm &lt; ĐK thân ≤ 3cm</t>
  </si>
  <si>
    <t>CAY-IV.1.3</t>
  </si>
  <si>
    <t>NHÓM ĐƯỜNG KÍNH THÂN; Cây mộc hương, cây hạnh phúc: 3cm &lt; ĐK thân ≤ 5cm</t>
  </si>
  <si>
    <t>CAY-IV.2</t>
  </si>
  <si>
    <t>NHÓM ĐƯỜNG KÍNH THÂN; Cây mộc hương, cây hạnh phúc: 5cm &lt; ĐK thân ≤ 10cm</t>
  </si>
  <si>
    <t>CAY-IV.3</t>
  </si>
  <si>
    <t>NHÓM ĐƯỜNG KÍNH THÂN; Cây mộc hương, cây hạnh phúc: 10cm &lt; ĐK thân ≤ 15cm</t>
  </si>
  <si>
    <t>CAY-IV.3.1</t>
  </si>
  <si>
    <t>NHÓM ĐƯỜNG KÍNH THÂN; Cây mộc hương, cây hạnh phúc: ĐK thân &gt; 15cm</t>
  </si>
  <si>
    <t>CAY-IV.3.3</t>
  </si>
  <si>
    <t>NHÓM ĐƯỜNG KÍNH THÂN; Cây hoa giấy: ĐK thân ≤ 1,5cm</t>
  </si>
  <si>
    <t>CAY-IV.4</t>
  </si>
  <si>
    <t>NHÓM ĐƯỜNG KÍNH THÂN; Cây hoa giấy: 1,5cm &lt; ĐK thân ≤ 3cm</t>
  </si>
  <si>
    <t>CAY-IV.4.1</t>
  </si>
  <si>
    <t>NHÓM ĐƯỜNG KÍNH THÂN; Cây hoa giấy: 3cm &lt; ĐK thân ≤ 5cm</t>
  </si>
  <si>
    <t>CAY-IV.4.2</t>
  </si>
  <si>
    <t>NHÓM ĐƯỜNG KÍNH THÂN; Cây hoa giấy: 5cm &lt; ĐK thân ≤ 10cm</t>
  </si>
  <si>
    <t>CAY-IV.4.3</t>
  </si>
  <si>
    <t>NHÓM ĐƯỜNG KÍNH THÂN; Cây hoa giấy: 10cm &lt; ĐK thân ≤ 15cm</t>
  </si>
  <si>
    <t>CAY-IV.5</t>
  </si>
  <si>
    <t>NHÓM ĐƯỜNG KÍNH THÂN; Cây hoa giấy: 15cm &lt; ĐK thân ≤ 20cm</t>
  </si>
  <si>
    <t>CAY-IV.5.1</t>
  </si>
  <si>
    <t>NHÓM ĐƯỜNG KÍNH THÂN; Cây hoa giấy: 20cm&lt; ĐK thân ≤ 25cm</t>
  </si>
  <si>
    <t>CAY-IV.5.2</t>
  </si>
  <si>
    <t>NHÓM ĐƯỜNG KÍNH THÂN; Cây hoa giấy: ĐK thân &gt; 25cm</t>
  </si>
  <si>
    <t>CAY-IV.6</t>
  </si>
  <si>
    <t>NHÓM ĐƯỜNG KÍNH THÂN; Cây lan bình rượu (náng đế): ĐK thân ≤ 2cm</t>
  </si>
  <si>
    <t>CAY-IV.7</t>
  </si>
  <si>
    <t>NHÓM ĐƯỜNG KÍNH THÂN; Cây lan bình rượu (náng đế): 2cm &lt; ĐK thân ≤ 5cm</t>
  </si>
  <si>
    <t>CAY-IV.7.1</t>
  </si>
  <si>
    <t>NHÓM ĐƯỜNG KÍNH THÂN; Cây lan bình rượu (náng đế): 5cm &lt; ĐK thân ≤ 10cm</t>
  </si>
  <si>
    <t>CAY-IV.7.2</t>
  </si>
  <si>
    <t>NHÓM ĐƯỜNG KÍNH THÂN; Cây lan bình rượu (náng đế): 10cm &lt; ĐK thân ≤ 15cm</t>
  </si>
  <si>
    <t>CAY-IV.7.3</t>
  </si>
  <si>
    <t>NHÓM ĐƯỜNG KÍNH THÂN; Cây lan bình rượu (náng đế): 15cm &lt; ĐK thân ≤ 25cm</t>
  </si>
  <si>
    <t>CAY-IV.7.4</t>
  </si>
  <si>
    <t>NHÓM ĐƯỜNG KÍNH THÂN; Cây lan bình rượu (náng đế): ĐK thân &gt; 25cm</t>
  </si>
  <si>
    <t>CAY-IV.8.1</t>
  </si>
  <si>
    <t>NHÓM ĐƯỜNG KÍNH THÂN; Cây sim: ĐK thân ≤ 1,5cm</t>
  </si>
  <si>
    <t>CAY-IV.8.2</t>
  </si>
  <si>
    <t>NHÓM ĐƯỜNG KÍNH THÂN; Cây sim: 1,5cm &lt; ĐK thân ≤ 3cm</t>
  </si>
  <si>
    <t>CAY-IV.8.3</t>
  </si>
  <si>
    <t>NHÓM ĐƯỜNG KÍNH THÂN; Cây sim: 3cm &lt; ĐK thân ≤ 5cm</t>
  </si>
  <si>
    <t>CAY-IV.8.4</t>
  </si>
  <si>
    <t>NHÓM ĐƯỜNG KÍNH THÂN; Cây sim: 5cm &lt; ĐK thân ≤ 7cm</t>
  </si>
  <si>
    <t>CAY-IV.9</t>
  </si>
  <si>
    <t>NHÓM ĐƯỜNG KÍNH THÂN; Cây sim: 7cm &lt; ĐK thân ≤ 10cm</t>
  </si>
  <si>
    <t>CAY-IV.9.1</t>
  </si>
  <si>
    <t>NHÓM ĐƯỜNG KÍNH THÂN; Cây sim: ĐK thân &gt; 10cm</t>
  </si>
  <si>
    <t>CAY-IV.9.3</t>
  </si>
  <si>
    <t>NHÓM ĐƯỜNG KÍNH THÂN; Cây tùng bách tán: ĐK thân ≤ 1cm</t>
  </si>
  <si>
    <t>CAY-IV.10</t>
  </si>
  <si>
    <t>NHÓM ĐƯỜNG KÍNH THÂN; Cây tùng bách tán: 1cm &lt; ĐK thân ≤ 2cm</t>
  </si>
  <si>
    <t>CAY-IV.10.1</t>
  </si>
  <si>
    <t>NHÓM ĐƯỜNG KÍNH THÂN; Cây tùng bách tán: 2cm &lt; ĐK thân ≤ 5cm</t>
  </si>
  <si>
    <t>CAY-IV.10.2</t>
  </si>
  <si>
    <t>NHÓM ĐƯỜNG KÍNH THÂN; Cây tùng bách tán: 5cm &lt; ĐK thân ≤ 10cm</t>
  </si>
  <si>
    <t>CAY-IV.11</t>
  </si>
  <si>
    <t>NHÓM ĐƯỜNG KÍNH THÂN; Cây tùng bách tán: 10cm &lt; ĐK thân ≤ 15cm</t>
  </si>
  <si>
    <t>CAY-IV.12</t>
  </si>
  <si>
    <t>NHÓM ĐƯỜNG KÍNH THÂN; Cây tùng bách tán: 15cm &lt; ĐK thân ≤ 20cm</t>
  </si>
  <si>
    <t>CAY-IV.13</t>
  </si>
  <si>
    <t>NHÓM ĐƯỜNG KÍNH THÂN; Cây tùng bách tán: 20cm &lt; ĐK thân ≤ 25cm</t>
  </si>
  <si>
    <t>CAY-IV.14</t>
  </si>
  <si>
    <t>NHÓM ĐƯỜNG KÍNH THÂN; Cây tùng bách tán: ĐK thân &gt; 25cm</t>
  </si>
  <si>
    <t>CAY-IV.16</t>
  </si>
  <si>
    <t>NHÓM ĐƯỜNG KÍNH THÂN; Cây tùng la hán: ĐK thân &lt; 0,5cm</t>
  </si>
  <si>
    <t>CAY-IV.16.1</t>
  </si>
  <si>
    <t>NHÓM ĐƯỜNG KÍNH THÂN; Cây tùng la hán: 0,5cm ≤ ĐK thân ≤ 1cm</t>
  </si>
  <si>
    <t>CAY-IV.16.2</t>
  </si>
  <si>
    <t>NHÓM ĐƯỜNG KÍNH THÂN; Cây tùng la hán: 1cm &lt; ĐK thân ≤ 3cm</t>
  </si>
  <si>
    <t>CAY-IV.17</t>
  </si>
  <si>
    <t>NHÓM ĐƯỜNG KÍNH THÂN; Cây tùng la hán: 3cm &lt; ĐK thân ≤ 5cm</t>
  </si>
  <si>
    <t>CAY-IV.17.1</t>
  </si>
  <si>
    <t>NHÓM ĐƯỜNG KÍNH THÂN; Cây tùng la hán: 5cm &lt; ĐK thân ≤ 10cm</t>
  </si>
  <si>
    <t>CAY-IV.17.2</t>
  </si>
  <si>
    <t>NHÓM ĐƯỜNG KÍNH THÂN; Cây tùng la hán: 10cm &lt; ĐK thân ≤ 15cm</t>
  </si>
  <si>
    <t>CAY-IV.18</t>
  </si>
  <si>
    <t>NHÓM ĐƯỜNG KÍNH THÂN; Cây tùng la hán: 15cm &lt; ĐK thân ≤ 20cm</t>
  </si>
  <si>
    <t>CAY-IV.18.1</t>
  </si>
  <si>
    <t>NHÓM ĐƯỜNG KÍNH THÂN; Cây tùng la hán: 20cm &lt; ĐK thân ≤ 25cm</t>
  </si>
  <si>
    <t>CAY-IV.18.2</t>
  </si>
  <si>
    <t>NHÓM ĐƯỜNG KÍNH THÂN; Cây tùng la hán: ĐK thân &gt; 25cm</t>
  </si>
  <si>
    <t>CAY-IV.20</t>
  </si>
  <si>
    <t>NHÓM ĐƯỜNG KÍNH THÂN; Cây tùng kim: ĐK thân ≤ 1cm</t>
  </si>
  <si>
    <t>CAY-IV.21</t>
  </si>
  <si>
    <t>NHÓM ĐƯỜNG KÍNH THÂN; Cây tùng kim: 1cm &lt; ĐK thân ≤ 2cm</t>
  </si>
  <si>
    <t>CAY-IV.21.1</t>
  </si>
  <si>
    <t>NHÓM ĐƯỜNG KÍNH THÂN; Cây tùng kim: 2cm &lt; ĐK thân ≤ 5cm</t>
  </si>
  <si>
    <t>CAY-IV.21.2</t>
  </si>
  <si>
    <t>NHÓM ĐƯỜNG KÍNH THÂN; Cây tùng kim: 5cm &lt; ĐK thân ≤ 10cm</t>
  </si>
  <si>
    <t>CAY-IV.22</t>
  </si>
  <si>
    <t>NHÓM ĐƯỜNG KÍNH THÂN; Cây tùng kim: 10cm &lt; ĐK thân ≤ 15cm</t>
  </si>
  <si>
    <t>CAY-IV.23</t>
  </si>
  <si>
    <t>NHÓM ĐƯỜNG KÍNH THÂN; Cây tùng kim: 15cm &lt; ĐK thân ≤ 20cm</t>
  </si>
  <si>
    <t>CAY-IV.24</t>
  </si>
  <si>
    <t>NHÓM ĐƯỜNG KÍNH THÂN; Cây tùng kim: 20cm &lt; ĐK thân ≤ 25cm</t>
  </si>
  <si>
    <t>CAY-IV.25</t>
  </si>
  <si>
    <t>NHÓM ĐƯỜNG KÍNH THÂN; Cây tùng kim: ĐK thân &gt; 25cm</t>
  </si>
  <si>
    <t>CAY-IV.27</t>
  </si>
  <si>
    <t>NHÓM ĐƯỜNG KÍNH THÂN; Gió bầu: ĐK thân &lt; 3cm</t>
  </si>
  <si>
    <t>CAY-IV.29</t>
  </si>
  <si>
    <t>NHÓM ĐƯỜNG KÍNH THÂN; Gió bầu: 3cm ≤ ĐK thân &lt;5cm chia ra: - Cây có chiều cao ≤ 0,5m</t>
  </si>
  <si>
    <t>CAY-IV.30</t>
  </si>
  <si>
    <t>NHÓM ĐƯỜNG KÍNH THÂN; Gió bầu: 3cm ≤ ĐK thân &lt;5cm chia ra: - Cây có chiều cao &gt; 0,5m – 1m</t>
  </si>
  <si>
    <t>CAY-IV.31</t>
  </si>
  <si>
    <t>NHÓM ĐƯỜNG KÍNH THÂN; Gió bầu: 3cm ≤ ĐK thân &lt;5cm chia ra: - Cây có chiều cao &gt; 1m – 2m</t>
  </si>
  <si>
    <t>CAY-IV.31.1</t>
  </si>
  <si>
    <t>NHÓM ĐƯỜNG KÍNH THÂN; Gió bầu: 3cm ≤ ĐK thân &lt;5cm chia ra: - Cây có chiều cao &gt; 2m – 3m</t>
  </si>
  <si>
    <t>CAY-IV.31.2</t>
  </si>
  <si>
    <t>NHÓM ĐƯỜNG KÍNH THÂN; Gió bầu: 3cm ≤ ĐK thân &lt;5cm chia ra: - Cây có chiều cao &gt; 3m</t>
  </si>
  <si>
    <t>CAY-IV.32.1</t>
  </si>
  <si>
    <t>NHÓM ĐƯỜNG KÍNH THÂN; Gió bầu: ĐK thân ≥ 5,0cm trở lên: - 5cm ≤ ĐK thân &lt; 10cm</t>
  </si>
  <si>
    <t>CAY-IV.32.2</t>
  </si>
  <si>
    <t>NHÓM ĐƯỜNG KÍNH THÂN; Gió bầu: ĐK thân ≥ 5,0cm trở lên: - 10cm ≤ ĐK thân &lt; 15cm</t>
  </si>
  <si>
    <t>CAY-IV.33</t>
  </si>
  <si>
    <t>NHÓM ĐƯỜNG KÍNH THÂN; Gió bầu: ĐK thân ≥ 5,0cm trở lên: - ĐK thân ≥ 15cm</t>
  </si>
  <si>
    <t>CAY-IV.33.2</t>
  </si>
  <si>
    <t>NHÓM ĐƯỜNG KÍNH GỐC; Cây long não: ĐK gốc &lt; 1cm</t>
  </si>
  <si>
    <t>CAY-IV.34</t>
  </si>
  <si>
    <t>NHÓM ĐƯỜNG KÍNH GỐC; Cây long não: 1cm ≤ ĐK gốc &lt; 2cm</t>
  </si>
  <si>
    <t>CAY-IV.35</t>
  </si>
  <si>
    <t>NHÓM ĐƯỜNG KÍNH GỐC; Cây long não: 2cm ≤ ĐK gốc &lt; 3cm</t>
  </si>
  <si>
    <t>CAY-IV.35.1</t>
  </si>
  <si>
    <t>NHÓM ĐƯỜNG KÍNH GỐC; Cây long não: 3cm ≤ ĐK gốc &lt; 5cm</t>
  </si>
  <si>
    <t>CAY-IV.35.2</t>
  </si>
  <si>
    <t>NHÓM ĐƯỜNG KÍNH GỐC; Cây long não: 5cm ≤ ĐK gốc &lt; 10cm</t>
  </si>
  <si>
    <t>CAY-IV.36</t>
  </si>
  <si>
    <t>NHÓM ĐƯỜNG KÍNH GỐC; Cây long não: 10cm ≤ ĐK gốc &lt; 15cm</t>
  </si>
  <si>
    <t>CAY-IV.36.1</t>
  </si>
  <si>
    <t>NHÓM ĐƯỜNG KÍNH GỐC; Cây long não: 15cm ≤ ĐK gốc &lt; 20cm</t>
  </si>
  <si>
    <t>CAY-IV.36.2</t>
  </si>
  <si>
    <t>NHÓM ĐƯỜNG KÍNH GỐC; Cây long não: 20cm ≤ ĐK gốc &lt; 30cm</t>
  </si>
  <si>
    <t>CAY-IV.37</t>
  </si>
  <si>
    <t>NHÓM ĐƯỜNG KÍNH GỐC; Cây long não: 30cm ≤ ĐK gốc &lt; 40cm</t>
  </si>
  <si>
    <t>CAY-IV.37.1</t>
  </si>
  <si>
    <t>NHÓM ĐƯỜNG KÍNH GỐC; Cây long não: ĐK gốc ≥ 40cm</t>
  </si>
  <si>
    <t>CAY-IV.38</t>
  </si>
  <si>
    <t>NHÓM ĐƯỜNG KÍNH GỐC; Sao đen: ĐK gốc &lt; 1cm</t>
  </si>
  <si>
    <t>CAY-IV.38.1</t>
  </si>
  <si>
    <t>NHÓM ĐƯỜNG KÍNH GỐC; Sao đen: 1cm ≤ ĐK gốc &lt; 3cm</t>
  </si>
  <si>
    <t>CAY-IV.38.2</t>
  </si>
  <si>
    <t>NHÓM ĐƯỜNG KÍNH GỐC; Sao đen: 3cm ≤ ĐK gốc &lt; 5cm</t>
  </si>
  <si>
    <t>CAY-IV.39</t>
  </si>
  <si>
    <t>NHÓM ĐƯỜNG KÍNH GỐC; Sao đen: 5cm ≤ ĐK gốc &lt; 7cm</t>
  </si>
  <si>
    <t>CAY-IV.39.1</t>
  </si>
  <si>
    <t>NHÓM ĐƯỜNG KÍNH GỐC; Sao đen: 7cm ≤ ĐK gốc &lt; 9cm</t>
  </si>
  <si>
    <t>CAY-IV.39.2</t>
  </si>
  <si>
    <t>NHÓM ĐƯỜNG KÍNH GỐC; Sao đen: ĐK gốc ≥ 9cm</t>
  </si>
  <si>
    <t>CAY-IV.41</t>
  </si>
  <si>
    <t>NHÓM ĐƯỜNG KÍNH GỐC; Cây gáo: ĐK gốc &lt; 2cm</t>
  </si>
  <si>
    <t>CAY-IV.42</t>
  </si>
  <si>
    <t>NHÓM ĐƯỜNG KÍNH GỐC; Cây gáo: 2cm ≤ ĐK gốc &lt; 3cm</t>
  </si>
  <si>
    <t>CAY-IV.43</t>
  </si>
  <si>
    <t>NHÓM ĐƯỜNG KÍNH GỐC; Cây gáo: 3cm ≤ ĐK gốc &lt; 5cm</t>
  </si>
  <si>
    <t>CAY-IV.44</t>
  </si>
  <si>
    <t>NHÓM ĐƯỜNG KÍNH GỐC; Cây gáo: 5cm ≤ ĐK gốc &lt; 10cm</t>
  </si>
  <si>
    <t>CAY-IV.45</t>
  </si>
  <si>
    <t>NHÓM ĐƯỜNG KÍNH GỐC; Cây gáo: 10cm ≤ ĐK gốc &lt; 15cm</t>
  </si>
  <si>
    <t>CAY-IV.46</t>
  </si>
  <si>
    <t>NHÓM ĐƯỜNG KÍNH GỐC; Cây gáo: 15cm ≤ ĐK gốc &lt; 20cm</t>
  </si>
  <si>
    <t>CAY-IV.47</t>
  </si>
  <si>
    <t>NHÓM ĐƯỜNG KÍNH GỐC; Cây gáo: 20cm ≤ ĐK gốc &lt; 30cm</t>
  </si>
  <si>
    <t>CAY-IV.48</t>
  </si>
  <si>
    <t>NHÓM ĐƯỜNG KÍNH GỐC; Cây gáo: 30cm ≤ ĐK gốc &lt; 40cm</t>
  </si>
  <si>
    <t>CAY-IV.49</t>
  </si>
  <si>
    <t>NHÓM ĐƯỜNG KÍNH GỐC; Cây gáo: ĐK gốc ≥ 40cm</t>
  </si>
  <si>
    <t>CAY-IV.50.1</t>
  </si>
  <si>
    <t>NHÓM ĐƯỜNG KÍNH GỐC; Muồng Hoàng yến (Osaka vàng): ĐK gốc &lt; 2cm</t>
  </si>
  <si>
    <t>CAY-IV.50.2</t>
  </si>
  <si>
    <t>NHÓM ĐƯỜNG KÍNH GỐC; Muồng Hoàng yến (Osaka vàng): 2cm ≤ ĐK gốc &lt; 3cm</t>
  </si>
  <si>
    <t>CAY-IV.50.3</t>
  </si>
  <si>
    <t>NHÓM ĐƯỜNG KÍNH GỐC; Muồng Hoàng yến (Osaka vàng): 3cm ≤ ĐK gốc &lt; 5cm</t>
  </si>
  <si>
    <t>CAY-IV.50.4</t>
  </si>
  <si>
    <t>NHÓM ĐƯỜNG KÍNH GỐC; Muồng Hoàng yến (Osaka vàng): 5cm ≤ ĐK gốc &lt; 10cm</t>
  </si>
  <si>
    <t>CAY-IV.50.5</t>
  </si>
  <si>
    <t>NHÓM ĐƯỜNG KÍNH GỐC; Muồng Hoàng yến (Osaka vàng): 10cm ≤ ĐK gốc &lt; 15cm</t>
  </si>
  <si>
    <t>CAY-IV.51</t>
  </si>
  <si>
    <t>NHÓM ĐƯỜNG KÍNH GỐC; Muồng Hoàng yến (Osaka vàng): 15cm ≤ ĐK gốc &lt; 20cm</t>
  </si>
  <si>
    <t>CAY-IV.52</t>
  </si>
  <si>
    <t>NHÓM ĐƯỜNG KÍNH GỐC; Muồng Hoàng yến (Osaka vàng): 20cm ≤ ĐK gốc &lt; 30cm</t>
  </si>
  <si>
    <t>CAY-IV.53</t>
  </si>
  <si>
    <t>NHÓM ĐƯỜNG KÍNH GỐC; Muồng Hoàng yến (Osaka vàng): 30cm ≤ ĐK gốc &lt; 40cm</t>
  </si>
  <si>
    <t>CAY-IV.53.1</t>
  </si>
  <si>
    <t>NHÓM ĐƯỜNG KÍNH GỐC; Muồng Hoàng yến (Osaka vàng): ĐK gốc ≥ 40cm</t>
  </si>
  <si>
    <t>CAY-IV.53.3</t>
  </si>
  <si>
    <t>NHÓM ĐƯỜNG KÍNH GỐC; Cây bồ kết: ĐK gốc &lt; 1cm</t>
  </si>
  <si>
    <t>CAY-IV.54</t>
  </si>
  <si>
    <t>NHÓM ĐƯỜNG KÍNH GỐC; Cây bồ kết: 1cm ≤ ĐK gốc &lt; 2cm</t>
  </si>
  <si>
    <t>CAY-IV.55</t>
  </si>
  <si>
    <t>NHÓM ĐƯỜNG KÍNH GỐC; Cây bồ kết: 2cm ≤ ĐK gốc &lt; 5cm</t>
  </si>
  <si>
    <t>CAY-V</t>
  </si>
  <si>
    <t>NHÓM ĐƯỜNG KÍNH GỐC; Cây bồ kết: 5cm ≤ ĐK gốc &lt; 7cm</t>
  </si>
  <si>
    <t>CAY-V.1</t>
  </si>
  <si>
    <t>NHÓM ĐƯỜNG KÍNH GỐC; Cây bồ kết: 7cm ≤ ĐK gốc &lt; 9cm</t>
  </si>
  <si>
    <t>CAY-V.1.1</t>
  </si>
  <si>
    <t>NHÓM ĐƯỜNG KÍNH GỐC; Cây bồ kết: 9cm ≤ ĐK gốc &lt; 12cm</t>
  </si>
  <si>
    <t>CAY-V.1.2</t>
  </si>
  <si>
    <t>NHÓM ĐƯỜNG KÍNH GỐC; Cây bồ kết: 12cm ≤ ĐK gốc &lt; 15cm</t>
  </si>
  <si>
    <t>CAY-V.2</t>
  </si>
  <si>
    <t>NHÓM ĐƯỜNG KÍNH GỐC; Cây bồ kết: 15cm ≤ ĐK gốc &lt; 20cm</t>
  </si>
  <si>
    <t>CAY-V.2.1</t>
  </si>
  <si>
    <t>NHÓM ĐƯỜNG KÍNH GỐC; Cây bồ kết: 20cm ≤ ĐK gốc &lt; 25cm</t>
  </si>
  <si>
    <t>CAY-V.2.2</t>
  </si>
  <si>
    <t>NHÓM ĐƯỜNG KÍNH GỐC; Cây bồ kết: 25cm ≤ ĐK gốc &lt; 30cm</t>
  </si>
  <si>
    <t>CAY-V.2.3</t>
  </si>
  <si>
    <t>NHÓM ĐƯỜNG KÍNH GỐC; Cây bồ kết: 30cm ≤ ĐK gốc &lt; 35cm</t>
  </si>
  <si>
    <t>CAY-V.2.4</t>
  </si>
  <si>
    <t>NHÓM ĐƯỜNG KÍNH GỐC; Cây bồ kết: 35cm ≤ ĐK gốc &lt; 50cm</t>
  </si>
  <si>
    <t>CAY-V.3</t>
  </si>
  <si>
    <t>NHÓM ĐƯỜNG KÍNH GỐC; Cây bồ kết: ĐK gốc ≥ 50cm</t>
  </si>
  <si>
    <t>CAY-V.3.2</t>
  </si>
  <si>
    <t>NHÓM ĐƯỜNG KÍNH GỐC; Cây mắc mật (Móc mật): ĐK gốc &lt; 1cm</t>
  </si>
  <si>
    <t>CAY-V.3.3</t>
  </si>
  <si>
    <t>NHÓM ĐƯỜNG KÍNH GỐC; Cây mắc mật (Móc mật): 1cm ≤ ĐK gốc &lt; 2cm</t>
  </si>
  <si>
    <t>CAY-V.3.4</t>
  </si>
  <si>
    <t>NHÓM ĐƯỜNG KÍNH GỐC; Cây mắc mật (Móc mật): 2cm ≤ ĐK gốc &lt; 5cm</t>
  </si>
  <si>
    <t>CAY-V.4</t>
  </si>
  <si>
    <t>NHÓM ĐƯỜNG KÍNH GỐC; Cây mắc mật (Móc mật): 5cm ≤ ĐK gốc &lt; 10cm</t>
  </si>
  <si>
    <t>CAY-V.4.1</t>
  </si>
  <si>
    <t>NHÓM ĐƯỜNG KÍNH GỐC; Cây mắc mật (Móc mật): 10cm ≤ ĐK gốc &lt; 15cm</t>
  </si>
  <si>
    <t>CAY-V.4.2</t>
  </si>
  <si>
    <t>NHÓM ĐƯỜNG KÍNH GỐC; Cây mắc mật (Móc mật): 15cm ≤ ĐK gốc &lt; 20cm</t>
  </si>
  <si>
    <t>CAY-V.5</t>
  </si>
  <si>
    <t>NHÓM ĐƯỜNG KÍNH GỐC; Cây mắc mật (Móc mật): ĐK gốc ≥ 20cm</t>
  </si>
  <si>
    <t>CAY-V.5.2</t>
  </si>
  <si>
    <t>NHÓM ĐƯỜNG KÍNH GỐC; Bàng Đài Loan: ĐK gốc &lt; 1cm</t>
  </si>
  <si>
    <t>CAY-V.5.3</t>
  </si>
  <si>
    <t>NHÓM ĐƯỜNG KÍNH GỐC; Bàng Đài Loan: 1cm ≤ ĐK gốc &lt; 3cm</t>
  </si>
  <si>
    <t>CAY-V.5.4</t>
  </si>
  <si>
    <t>NHÓM ĐƯỜNG KÍNH GỐC; Bàng Đài Loan: 3cm ≤ ĐK gốc &lt; 5cm</t>
  </si>
  <si>
    <t>CAY-V.5.5</t>
  </si>
  <si>
    <t>NHÓM ĐƯỜNG KÍNH GỐC; Bàng Đài Loan: 5cm ≤ ĐK gốc &lt; 7cm</t>
  </si>
  <si>
    <t>CAY-V.5.6</t>
  </si>
  <si>
    <t>NHÓM ĐƯỜNG KÍNH GỐC; Bàng Đài Loan: 7cm ≤ ĐK gốc &lt; 10cm</t>
  </si>
  <si>
    <t>CAY-V.5.7</t>
  </si>
  <si>
    <t>NHÓM ĐƯỜNG KÍNH GỐC; Bàng Đài Loan: 10cm ≤ ĐK gốc &lt; 15cm</t>
  </si>
  <si>
    <t>CAY-V.5.8</t>
  </si>
  <si>
    <t>NHÓM ĐƯỜNG KÍNH GỐC; Bàng Đài Loan: 15cm ≤ ĐK gốc &lt; 20cm</t>
  </si>
  <si>
    <t>CAY-V.5.9</t>
  </si>
  <si>
    <t>NHÓM ĐƯỜNG KÍNH GỐC; Bàng Đài Loan: 20cm ≤ ĐK gốc &lt; 30cm</t>
  </si>
  <si>
    <t>CAY-V.5.10</t>
  </si>
  <si>
    <t>NHÓM ĐƯỜNG KÍNH GỐC; Bàng Đài Loan: ĐK gốc ≥ 30cm</t>
  </si>
  <si>
    <t>CAY-V.5.12</t>
  </si>
  <si>
    <t>NHÓM ĐƯỜNG KÍNH GỐC; Tùng Ấn Độ: ĐK gốc &lt; 1cm</t>
  </si>
  <si>
    <t>CAY-V.5.13</t>
  </si>
  <si>
    <t>NHÓM ĐƯỜNG KÍNH GỐC; Tùng Ấn Độ: 1cm ≤ ĐK gốc &lt; 3cm</t>
  </si>
  <si>
    <t>CAY-V.5.14</t>
  </si>
  <si>
    <t>NHÓM ĐƯỜNG KÍNH GỐC; Tùng Ấn Độ: 3cm ≤ ĐK gốc &lt; 5cm</t>
  </si>
  <si>
    <t>CAY-V.6</t>
  </si>
  <si>
    <t>NHÓM ĐƯỜNG KÍNH GỐC; Tùng Ấn Độ: 5cm ≤ ĐK gốc &lt; 10cm</t>
  </si>
  <si>
    <t>CAY-V.6.1</t>
  </si>
  <si>
    <t>NHÓM ĐƯỜNG KÍNH GỐC; Tùng Ấn Độ: 10cm ≤ ĐK gốc &lt; 15cm</t>
  </si>
  <si>
    <t>CAY-V.6.2</t>
  </si>
  <si>
    <t>NHÓM ĐƯỜNG KÍNH GỐC; Tùng Ấn Độ: ĐK gốc ≥ 15cm</t>
  </si>
  <si>
    <t>CAY-VI.1</t>
  </si>
  <si>
    <t>NHÓM ĐƯỜNG KÍNH GỐC; Sầu riêng: ĐK gốc &lt; 1cm</t>
  </si>
  <si>
    <t>CAY-VI.2</t>
  </si>
  <si>
    <t>NHÓM ĐƯỜNG KÍNH GỐC; Sầu riêng: 1cm ≤ ĐK gốc &lt;5cm</t>
  </si>
  <si>
    <t>CAY-VI.3</t>
  </si>
  <si>
    <t>NHÓM ĐƯỜNG KÍNH GỐC; Sầu riêng: 5cm ≤ ĐK gốc &lt;10cm</t>
  </si>
  <si>
    <t>CAY-VI.4</t>
  </si>
  <si>
    <t>NHÓM ĐƯỜNG KÍNH GỐC; Sầu riêng: 10cm ≤ ĐK gốc &lt; 20cm</t>
  </si>
  <si>
    <t>CAY-VI.5</t>
  </si>
  <si>
    <t>NHÓM ĐƯỜNG KÍNH GỐC; Sầu riêng: 20cm ≤ ĐK gốc &lt; 30cm</t>
  </si>
  <si>
    <t>NHÓM ĐƯỜNG KÍNH GỐC; Sầu riêng: ĐK gốc ≥ 30cm</t>
  </si>
  <si>
    <t>NHÓM ĐƯỜNG KÍNH GỐC; Cây Dẻ lấy quả: ĐK gốc &lt; 2cm</t>
  </si>
  <si>
    <t>NHÓM ĐƯỜNG KÍNH GỐC; Cây Dẻ lấy quả: 2cm ≤ ĐK gốc &lt; 5cm</t>
  </si>
  <si>
    <t>CAY-I.77.3</t>
  </si>
  <si>
    <t>NHÓM ĐƯỜNG KÍNH GỐC; Cây Dẻ lấy quả: 5cm ≤ ĐK gốc &lt; 10cm</t>
  </si>
  <si>
    <t>NHÓM ĐƯỜNG KÍNH GỐC; Cây Dẻ lấy quả: 10cm ≤ ĐK gốc &lt; 20cm</t>
  </si>
  <si>
    <t>NHÓM ĐƯỜNG KÍNH GỐC; Cây Dẻ lấy quả: 20cm ≤ ĐK gốc &lt; 30cm</t>
  </si>
  <si>
    <t>NHÓM ĐƯỜNG KÍNH GỐC; Cây Dẻ lấy quả: ĐK gốc ≥ 30cm</t>
  </si>
  <si>
    <t>NHÓM ĐƯỜNG KÍNH GỐC; Cây lựu: ĐK gốc &lt; 1cm</t>
  </si>
  <si>
    <t>NHÓM ĐƯỜNG KÍNH GỐC; Cây lựu: 1cm ≤ ĐK gốc &lt; 2cm</t>
  </si>
  <si>
    <t>NHÓM ĐƯỜNG KÍNH GỐC; Cây lựu: 2cm ≤ ĐK gốc &lt; 5cm</t>
  </si>
  <si>
    <t>NHÓM ĐƯỜNG KÍNH GỐC; Cây lựu: 5cm ≤ ĐK gốc &lt; 7cm</t>
  </si>
  <si>
    <t>CAY-I.78.5</t>
  </si>
  <si>
    <t>NHÓM ĐƯỜNG KÍNH GỐC; Cây lựu: 7cm ≤ ĐK gốc &lt; 9cm</t>
  </si>
  <si>
    <t>NHÓM ĐƯỜNG KÍNH GỐC; Cây lựu: 9cm ≤ ĐK gốc &lt; 12cm</t>
  </si>
  <si>
    <t>NHÓM ĐƯỜNG KÍNH GỐC; Cây lựu: 12cm ≤ ĐK gốc &lt; 15cm</t>
  </si>
  <si>
    <t>NHÓM ĐƯỜNG KÍNH GỐC; Cây lựu: 15cm ≤ ĐK gốc &lt; 20cm</t>
  </si>
  <si>
    <t>NHÓM ĐƯỜNG KÍNH GỐC; Cây lựu: ĐK gốc ≥ 20cm</t>
  </si>
  <si>
    <t>NHÓM ĐƯỜNG KÍNH GỐC; Cây mai vàng: ĐK gốc &lt; 0,5cm</t>
  </si>
  <si>
    <t>NHÓM ĐƯỜNG KÍNH GỐC; Cây mai vàng: 0,5cm ≤ ĐK gốc &lt; 1cm</t>
  </si>
  <si>
    <t>NHÓM ĐƯỜNG KÍNH GỐC; Cây mai vàng: 1cm ≤ ĐK gốc &lt; 2cm</t>
  </si>
  <si>
    <t>CAY-I.79.4</t>
  </si>
  <si>
    <t>NHÓM ĐƯỜNG KÍNH GỐC; Cây mai vàng: 2cm ≤ ĐK gốc &lt; 4cm</t>
  </si>
  <si>
    <t>NHÓM ĐƯỜNG KÍNH GỐC; Cây mai vàng: 4cm ≤ ĐK gốc &lt; 6cm</t>
  </si>
  <si>
    <t>NHÓM ĐƯỜNG KÍNH GỐC; Cây mai vàng: 6cm ≤ ĐK gốc &lt; 10cm</t>
  </si>
  <si>
    <t>NHÓM ĐƯỜNG KÍNH GỐC; Cây mai vàng: ĐK gốc ≥ 10cm</t>
  </si>
  <si>
    <t>NHÓM ĐƯỜNG KÍNH GỐC; Vạn Tuế: ĐK gốc &lt; 3cm</t>
  </si>
  <si>
    <t>NHÓM ĐƯỜNG KÍNH GỐC; Vạn Tuế: 3cm ≤ ĐK gốc &lt; 5cm</t>
  </si>
  <si>
    <t>NHÓM ĐƯỜNG KÍNH GỐC; Vạn Tuế: 5cm ≤ ĐK gốc &lt; 10cm</t>
  </si>
  <si>
    <t>NHÓM ĐƯỜNG KÍNH GỐC; Vạn Tuế: 10cm ≤ ĐK gốc &lt; 20cm</t>
  </si>
  <si>
    <t>CAY-I.80.5</t>
  </si>
  <si>
    <t>NHÓM ĐƯỜNG KÍNH GỐC; Vạn Tuế: 20cm ≤ ĐK gốc &lt; 30cm</t>
  </si>
  <si>
    <t>NHÓM ĐƯỜNG KÍNH GỐC; Vạn Tuế: ĐK gốc ≥ 30cm</t>
  </si>
  <si>
    <t>NHÓM ĐƯỜNG KÍNH GỐC; Thiết mộc lan: ĐK gốc &lt; 1cm</t>
  </si>
  <si>
    <t>NHÓM ĐƯỜNG KÍNH GỐC; Thiết mộc lan: 1cm ≤ ĐK gốc &lt; 2cm</t>
  </si>
  <si>
    <t>NHÓM ĐƯỜNG KÍNH GỐC; Thiết mộc lan: 2,0cm ≤ ĐK gốc &lt; 5cm</t>
  </si>
  <si>
    <t>NHÓM ĐƯỜNG KÍNH GỐC; Thiết mộc lan: 5cm ≤ ĐK gốc &lt; 10cm</t>
  </si>
  <si>
    <t>NHÓM ĐƯỜNG KÍNH GỐC; Thiết mộc lan: 10cm ≤ ĐK gốc &lt; 30cm</t>
  </si>
  <si>
    <t>NHÓM ĐƯỜNG KÍNH GỐC; Thiết mộc lan: 30cm ≤ ĐK gốc &lt; 40cm</t>
  </si>
  <si>
    <t>NHÓM ĐƯỜNG KÍNH GỐC; Thiết mộc lan: ĐK gốc ≥ 40cm</t>
  </si>
  <si>
    <t>NHÓM ĐƯỜNG KÍNH GỐC; Cây đào cảnh: ĐK gốc &lt;1,5cm</t>
  </si>
  <si>
    <t>NHÓM ĐƯỜNG KÍNH GỐC; Cây đào cảnh: 1,5cm ≤ ĐK gốc &lt;2cm</t>
  </si>
  <si>
    <t>NHÓM ĐƯỜNG KÍNH GỐC; Cây đào cảnh: 2cm ≤ ĐK gốc &lt;5cm</t>
  </si>
  <si>
    <t>NHÓM ĐƯỜNG KÍNH GỐC; Cây đào cảnh: 5cm ≤ ĐK gốc &lt;10cm</t>
  </si>
  <si>
    <t>NHÓM ĐƯỜNG KÍNH GỐC; Cây đào cảnh: 10cm ≤ ĐK gốc &lt;15cm</t>
  </si>
  <si>
    <t>CAY-I.82.6</t>
  </si>
  <si>
    <t>NHÓM ĐƯỜNG KÍNH GỐC; Cây đào cảnh: 15cm ≤ ĐK gốc &lt;20cm</t>
  </si>
  <si>
    <t>NHÓM ĐƯỜNG KÍNH GỐC; Cây đào cảnh: 20cm ≤ ĐK gốc &lt;25cm</t>
  </si>
  <si>
    <t>NHÓM ĐƯỜNG KÍNH GỐC; Cây đào cảnh: 25cm ≤ ĐK gốc &lt;30cm</t>
  </si>
  <si>
    <t>NHÓM ĐƯỜNG KÍNH GỐC; Cây đào cảnh: ĐK gốc ≥ 30 cm</t>
  </si>
  <si>
    <t>NHÓM CÂY TÍNH THEO ĐƯỜNG KÍNH TÁN; Cây hồng xiêm: ĐK tán ≤ 0,5m</t>
  </si>
  <si>
    <t>CAY-III.1.2</t>
  </si>
  <si>
    <t>NHÓM CÂY TÍNH THEO ĐƯỜNG KÍNH TÁN; Cây hồng xiêm: 0,5m &lt; ĐK tán ≤ 1m</t>
  </si>
  <si>
    <t>NHÓM CÂY TÍNH THEO ĐƯỜNG KÍNH TÁN; Cây hồng xiêm: 1m &lt; ĐK tán ≤ 1,5m</t>
  </si>
  <si>
    <t>NHÓM CÂY TÍNH THEO ĐƯỜNG KÍNH TÁN; Cây hồng xiêm: 1,5m &lt; ĐK tán ≤ 2,5m</t>
  </si>
  <si>
    <t>NHÓM CÂY TÍNH THEO ĐƯỜNG KÍNH TÁN; Cây hồng xiêm: 2,5m &lt; ĐK tán ≤ 3,5m</t>
  </si>
  <si>
    <t>NHÓM CÂY TÍNH THEO ĐƯỜNG KÍNH TÁN; Cây hồng xiêm: 3,5m &lt; ĐK tán ≤ 4,5m</t>
  </si>
  <si>
    <t>NHÓM CÂY TÍNH THEO ĐƯỜNG KÍNH TÁN; Cây hồng xiêm: 4,5m &lt; ĐK tán ≤ 5,5m</t>
  </si>
  <si>
    <t>NHÓM CÂY TÍNH THEO ĐƯỜNG KÍNH TÁN; Cây hồng xiêm: 5,5m &lt; ĐK tán ≤ 8m</t>
  </si>
  <si>
    <t>NHÓM CÂY TÍNH THEO ĐƯỜNG KÍNH TÁN; Cây hồng xiêm: 8m &lt; ĐK tán ≤ 10m</t>
  </si>
  <si>
    <t>NHÓM ĐƯỜNG KÍNH TÁN; Cây hồng xiêm: ĐK tán &gt; 10m</t>
  </si>
  <si>
    <t>CAY-III.2.1</t>
  </si>
  <si>
    <t>NHÓM ĐƯỜNG KÍNH TÁN; Cây roi: ĐK tán ≤ 0,5m</t>
  </si>
  <si>
    <t>NHÓM ĐƯỜNG KÍNH TÁN; Cây roi: 0,5m &lt; ĐK tán ≤ 1m</t>
  </si>
  <si>
    <t>NHÓM ĐƯỜNG KÍNH TÁN; Cây roi: 1m &lt; ĐK tán ≤ 1,5m</t>
  </si>
  <si>
    <t>NHÓM ĐƯỜNG KÍNH TÁN; Cây roi: 1,5m &lt; ĐK tán ≤ 2m</t>
  </si>
  <si>
    <t>NHÓM ĐƯỜNG KÍNH TÁN; Cây roi: 2m &lt; ĐK tán ≤ 3m</t>
  </si>
  <si>
    <t>NHÓM ĐƯỜNG KÍNH TÁN; Cây roi: 3m &lt; ĐK tán ≤ 4m</t>
  </si>
  <si>
    <t>NHÓM ĐƯỜNG KÍNH TÁN; Cây roi: 4m &lt; ĐK tán ≤ 5m</t>
  </si>
  <si>
    <t>NHÓM ĐƯỜNG KÍNH TÁN; Cây roi: 5m &lt; ĐK tán ≤ 6m</t>
  </si>
  <si>
    <t>NHÓM ĐƯỜNG KÍNH TÁN; Cây roi: 6m &lt; ĐK tán ≤ 7m</t>
  </si>
  <si>
    <t>NHÓM ĐƯỜNG KÍNH TÁN; Cây roi: 7m &lt; ĐK tán ≤ 8m</t>
  </si>
  <si>
    <t>NHÓM ĐƯỜNG KÍNH TÁN; Cây roi: 8m &lt; ĐK tán ≤ 9m</t>
  </si>
  <si>
    <t>CAY-III.2.12</t>
  </si>
  <si>
    <t>NHÓM ĐƯỜNG KÍNH TÁN; Cây roi: 9m &lt; ĐK tán ≤ 12m</t>
  </si>
  <si>
    <t>NHÓM ĐƯỜNG KÍNH TÁN; Cây roi: ĐK tán &gt; 12m</t>
  </si>
  <si>
    <t>NHÓM ĐƯỜNG KÍNH TÁN; Cây hồng, cây cậy: ĐK tán ≤ 0,5m</t>
  </si>
  <si>
    <t>NHÓM ĐƯỜNG KÍNH TÁN; Cây hồng, cây cậy: 0,5m &lt; ĐK tán ≤ 1m</t>
  </si>
  <si>
    <t>NHÓM ĐƯỜNG KÍNH TÁN; Cây hồng, cây cậy: 1m &lt; ĐK tán ≤ 1,5m</t>
  </si>
  <si>
    <t>NHÓM ĐƯỜNG KÍNH TÁN; Cây hồng, cây cậy: 1,5m &lt; ĐK tán ≤ 2,5m</t>
  </si>
  <si>
    <t>NHÓM ĐƯỜNG KÍNH TÁN; Cây hồng, cây cậy: 2,5m &lt; ĐK tán ≤ 3,5m</t>
  </si>
  <si>
    <t>NHÓM ĐƯỜNG KÍNH TÁN; Cây hồng, cây cậy: 3,5m &lt; ĐK tán ≤ 4,5m</t>
  </si>
  <si>
    <t>CAY-III.3.7</t>
  </si>
  <si>
    <t>NHÓM ĐƯỜNG KÍNH TÁN; Cây hồng, cây cậy: 4,5m &lt; ĐK tán ≤ 5,5m</t>
  </si>
  <si>
    <t>NHÓM ĐƯỜNG KÍNH TÁN; Cây hồng, cây cậy: 5,5m &lt; ĐK tán ≤ 8m</t>
  </si>
  <si>
    <t>NHÓM ĐƯỜNG KÍNH TÁN; Cây hồng, cây cậy: 8m &lt; ĐK tán ≤ 10m</t>
  </si>
  <si>
    <t>NHÓM ĐƯỜNG KÍNH TÁN; Cây hồng, cây cậy: ĐK tán &gt; 10m</t>
  </si>
  <si>
    <t>NHÓM ĐƯỜNG KÍNH TÁN; Cây chanh: ĐK tán ≤ 0,5m</t>
  </si>
  <si>
    <t>NHÓM ĐƯỜNG KÍNH TÁN; Cây chanh: 0,5m &lt; ĐK tán ≤ 1m</t>
  </si>
  <si>
    <t>NHÓM ĐƯỜNG KÍNH TÁN; Cây chanh: 1m &lt; ĐK tán ≤ 1,5m</t>
  </si>
  <si>
    <t>NHÓM ĐƯỜNG KÍNH TÁN; Cây chanh: 1,5m &lt; ĐK tán ≤ 2m</t>
  </si>
  <si>
    <t>NHÓM ĐƯỜNG KÍNH TÁN; Cây chanh: 2m &lt; ĐK tán ≤ 3m</t>
  </si>
  <si>
    <t>CAY-III.4.6</t>
  </si>
  <si>
    <t>NHÓM ĐƯỜNG KÍNH TÁN; Cây chanh: 3m &lt; ĐK tán ≤ 4m</t>
  </si>
  <si>
    <t>NHÓM ĐƯỜNG KÍNH TÁN; Cây chanh: ĐK tán &gt; 4m</t>
  </si>
  <si>
    <t>NHÓM ĐƯỜNG KÍNH TÁN; Cây cam: ĐK tán ≤ 0,2m</t>
  </si>
  <si>
    <t>NHÓM ĐƯỜNG KÍNH TÁN; Cây cam: 0,2m &lt; ĐK tán ≤ 0,5m</t>
  </si>
  <si>
    <t>NHÓM ĐƯỜNG KÍNH TÁN; Cây cam: 0,5m &lt; ĐK tán ≤ 1m</t>
  </si>
  <si>
    <t>NHÓM ĐƯỜNG KÍNH TÁN; Cây cam: 1m &lt; ĐK tán ≤ 1,5m</t>
  </si>
  <si>
    <t>NHÓM ĐƯỜNG KÍNH TÁN; Cây cam: 1,5m &lt; ĐK tán ≤ 2m</t>
  </si>
  <si>
    <t>NHÓM ĐƯỜNG KÍNH TÁN; Cây cam: 2m &lt; ĐK tán ≤ 3m</t>
  </si>
  <si>
    <t>CAY-III.5.7</t>
  </si>
  <si>
    <t>NHÓM ĐƯỜNG KÍNH TÁN; Cây cam: 3m &lt; ĐK tán ≤ 5m</t>
  </si>
  <si>
    <t>NHÓM ĐƯỜNG KÍNH TÁN; Cây cam: ĐK tán &gt; 5m</t>
  </si>
  <si>
    <t>NHÓM ĐƯỜNG KÍNH TÁN; Cây quýt: ĐK tán ≤ 0,2m</t>
  </si>
  <si>
    <t>NHÓM ĐƯỜNG KÍNH TÁN; Cây quýt: 0,2m &lt; ĐK tán ≤ 0,5m</t>
  </si>
  <si>
    <t>NHÓM ĐƯỜNG KÍNH TÁN; Cây quýt: 0,5m&lt; ĐK tán ≤ 1m</t>
  </si>
  <si>
    <t>NHÓM ĐƯỜNG KÍNH TÁN; Cây quýt: 1m &lt; ĐK tán ≤ 1,5m</t>
  </si>
  <si>
    <t>NHÓM ĐƯỜNG KÍNH TÁN; Cây quýt: 1,5m &lt; ĐK tán ≤ 2m</t>
  </si>
  <si>
    <t>NHÓM ĐƯỜNG KÍNH TÁN; Cây quýt: 2m &lt; ĐK tán ≤ 3m</t>
  </si>
  <si>
    <t>CAY-III.6.7</t>
  </si>
  <si>
    <t>NHÓM ĐƯỜNG KÍNH TÁN; Cây quýt: 3m &lt; ĐK tán ≤ 5m</t>
  </si>
  <si>
    <t>NHÓM ĐƯỜNG KÍNH TÁN; Cây quýt: ĐK tán &gt; 5m</t>
  </si>
  <si>
    <t>NHÓM ĐƯỜNG KÍNH TÁN; Cây quất: ĐK tán ≤ 0,2m</t>
  </si>
  <si>
    <t>NHÓM ĐƯỜNG KÍNH TÁN; Cây quất: 0,2m &lt; ĐK tán ≤ 0,5m</t>
  </si>
  <si>
    <t>NHÓM ĐƯỜNG KÍNH TÁN; Cây quất: 0,5m&lt; ĐK tán ≤ 1m</t>
  </si>
  <si>
    <t>NHÓM ĐƯỜNG KÍNH TÁN; Cây quất: 1m&lt; ĐK tán ≤ 1,5m</t>
  </si>
  <si>
    <t>NHÓM ĐƯỜNG KÍNH TÁN; Cây quất: 1,5m &lt; ĐK tán ≤ 2m</t>
  </si>
  <si>
    <t>NHÓM ĐƯỜNG KÍNH TÁN; Cây quất: ĐK tán &gt; 2m</t>
  </si>
  <si>
    <t>NHÓM ĐƯỜNG KÍNH TÁN; Cây đào (lấy quả), cây mận (lấy quả), cây mơ (lấy quả): ĐK tán ≤ 0,2m</t>
  </si>
  <si>
    <t>NHÓM ĐƯỜNG KÍNH TÁN; Cây đào (lấy quả), cây mận (lấy quả), cây mơ (lấy quả): 0,2m &lt; ĐK tán ≤ 0,5m</t>
  </si>
  <si>
    <t>NHÓM ĐƯỜNG KÍNH TÁN; Cây đào (lấy quả), cây mận (lấy quả), cây mơ (lấy quả): 0,5m &lt; ĐK tán ≤ 1m</t>
  </si>
  <si>
    <t>NHÓM ĐƯỜNG KÍNH TÁN; Cây đào (lấy quả), cây mận (lấy quả), cây mơ (lấy quả): 1m &lt; ĐK tán ≤ 1,5m</t>
  </si>
  <si>
    <t>NHÓM ĐƯỜNG KÍNH TÁN; Cây đào (lấy quả), cây mận (lấy quả), cây mơ (lấy quả): 1,5m &lt; ĐK tán ≤ 2m</t>
  </si>
  <si>
    <t>NHÓM ĐƯỜNG KÍNH TÁN; Cây đào (lấy quả), cây mận (lấy quả), cây mơ (lấy quả): 2m &lt; ĐK tán ≤ 3m</t>
  </si>
  <si>
    <t>NHÓM ĐƯỜNG KÍNH TÁN; Cây đào (lấy quả), cây mận (lấy quả), cây mơ (lấy quả): 3m &lt; ĐK tán ≤ 5m</t>
  </si>
  <si>
    <t>NHÓM ĐƯỜNG KÍNH TÁN; Cây đào (lấy quả), cây mận (lấy quả), cây mơ (lấy quả): ĐK tán &gt; 5m</t>
  </si>
  <si>
    <t>NHÓM ĐƯỜNG KÍNH TÁN; Cây thanh trà (chanh trà): ĐK tán ≤ 0,5m</t>
  </si>
  <si>
    <t>NHÓM ĐƯỜNG KÍNH TÁN; Cây thanh trà (chanh trà): 0,5m &lt; ĐK tán ≤ 1m</t>
  </si>
  <si>
    <t>NHÓM ĐƯỜNG KÍNH TÁN; Cây thanh trà (chanh trà): 1m &lt; ĐK tán ≤ 1,5m</t>
  </si>
  <si>
    <t>NHÓM ĐƯỜNG KÍNH TÁN; Cây thanh trà (chanh trà): 1,5m &lt; ĐK tán ≤ 2m</t>
  </si>
  <si>
    <t>NHÓM ĐƯỜNG KÍNH TÁN; Cây thanh trà (chanh trà): 2m &lt; ĐK tán ≤ 3m</t>
  </si>
  <si>
    <t>NHÓM ĐƯỜNG KÍNH TÁN; Cây thanh trà (chanh trà): 3m &lt; ĐK tán ≤ 5m</t>
  </si>
  <si>
    <t>NHÓM ĐƯỜNG KÍNH TÁN; Cây thanh trà (chanh trà): ĐK tán &gt; 5m</t>
  </si>
  <si>
    <t>NHÓM ĐƯỜNG KÍNH TÁN; Cây nhót: ĐK tán ≤ 0,5m</t>
  </si>
  <si>
    <t>NHÓM ĐƯỜNG KÍNH TÁN; Cây nhót: 0,5m &lt; ĐK tán ≤ 1m</t>
  </si>
  <si>
    <t>NHÓM ĐƯỜNG KÍNH TÁN; Cây nhót: 1m &lt; ĐK tán ≤ 1,5m</t>
  </si>
  <si>
    <t>NHÓM ĐƯỜNG KÍNH TÁN; Cây nhót: 1,5m &lt; ĐK tán ≤ 2m</t>
  </si>
  <si>
    <t>NHÓM ĐƯỜNG KÍNH TÁN; Cây nhót: 2m &lt; ĐK tán ≤ 3m</t>
  </si>
  <si>
    <t>NHÓM ĐƯỜNG KÍNH TÁN; Cây nhót: 3m &lt; ĐK tán ≤ 5m</t>
  </si>
  <si>
    <t>NHÓM ĐƯỜNG KÍNH TÁN; Cây nhót: ĐK tán &gt; 5m</t>
  </si>
  <si>
    <t>NHÓM ĐƯỜNG KÍNH TÁN; Cây Thanh long: Cây trồng chưa phân cành cấp 2</t>
  </si>
  <si>
    <t>NHÓM ĐƯỜNG KÍNH TÁN; Cây chè: ĐK tán ≤ 0,2m</t>
  </si>
  <si>
    <t>NHÓM ĐƯỜNG KÍNH TÁN; Cây chè: 0,2m &lt; ĐK tán ≤ 0,8m</t>
  </si>
  <si>
    <t>CAY-III.12.3</t>
  </si>
  <si>
    <t>NHÓM ĐƯỜNG KÍNH TÁN; Cây chè: 0,8m &lt; ĐK tán ≤ 1m</t>
  </si>
  <si>
    <t>NHÓM ĐƯỜNG KÍNH TÁN; Cây chè: 1m &lt; ĐK tán ≤ 1,2m</t>
  </si>
  <si>
    <t>NHÓM ĐƯỜNG KÍNH TÁN; Cây chè: ĐK tán &gt; 1,2m</t>
  </si>
  <si>
    <t>NHÓM ĐƯỜNG KÍNH TÁN; Cây mẫu đơn ta: ĐK tán ≤ 0,2m</t>
  </si>
  <si>
    <t>NHÓM ĐƯỜNG KÍNH TÁN; Cây mẫu đơn ta: 0,2m &lt; ĐK tán ≤ 0,5m</t>
  </si>
  <si>
    <t>NHÓM ĐƯỜNG KÍNH TÁN; Cây mẫu đơn ta: 0,5m &lt; ĐK tán ≤ 1m</t>
  </si>
  <si>
    <t>NHÓM ĐƯỜNG KÍNH TÁN; Cây mẫu đơn ta: 1m &lt; ĐK tán ≤ 1,5m</t>
  </si>
  <si>
    <t>NHÓM ĐƯỜNG KÍNH TÁN; Cây mẫu đơn ta: 1,5m &lt; ĐK tán ≤ 2,5m</t>
  </si>
  <si>
    <t>NHÓM ĐƯỜNG KÍNH TÁN; Cây mẫu đơn ta: ĐK tán &gt; 2,5m</t>
  </si>
  <si>
    <t>NHÓM ĐƯỜNG KÍNH TÁN; Cây thiên phúc (pháo hoa): ĐK tán ≤ 0,2m</t>
  </si>
  <si>
    <t>NHÓM ĐƯỜNG KÍNH TÁN; Cây thiên phúc (pháo hoa): 0,2m &lt; ĐK tán ≤ 0,5m</t>
  </si>
  <si>
    <t>NHÓM ĐƯỜNG KÍNH TÁN; Cây thiên phúc (pháo hoa): 0,5m &lt; ĐK tán ≤ 1m</t>
  </si>
  <si>
    <t>NHÓM ĐƯỜNG KÍNH TÁN; Cây thiên phúc (pháo hoa): 1m &lt; ĐK tán ≤ 2,5m</t>
  </si>
  <si>
    <t>NHÓM ĐƯỜNG KÍNH TÁN; Cây thiên phúc (pháo hoa): ĐK tán &gt; 2,5m</t>
  </si>
  <si>
    <t>NHÓM ĐƯỜNG KÍNH TÁN; Cây mẫu đơn nhật: ĐK tán ≤ 0,5m</t>
  </si>
  <si>
    <t>NHÓM ĐƯỜNG KÍNH TÁN; Cây mẫu đơn nhật: 0,5m &lt; ĐK tán ≤ 1m</t>
  </si>
  <si>
    <t>CAY-III.15.3</t>
  </si>
  <si>
    <t>NHÓM ĐƯỜNG KÍNH TÁN; Cây mẫu đơn nhật: 1m &lt; ĐK tán ≤ 1,5m</t>
  </si>
  <si>
    <t>NHÓM ĐƯỜNG KÍNH TÁN; Cây mẫu đơn nhật: 1,5m &lt; ĐK tán ≤ 2m</t>
  </si>
  <si>
    <t>NHÓM ĐƯỜNG KÍNH TÁN; Cây mẫu đơn nhật: ĐK tán &gt; 2m</t>
  </si>
  <si>
    <t>NHÓM ĐƯỜNG KÍNH TÁN; Cây dâm bụt, cây ngũ sắc, chuông vàng: ĐK tán &lt; 0,5m</t>
  </si>
  <si>
    <t>NHÓM ĐƯỜNG KÍNH TÁN; Cây dâm bụt, cây ngũ sắc, chuông vàng: 0,5m &lt; ĐK tán ≤ 1m</t>
  </si>
  <si>
    <t>NHÓM ĐƯỜNG KÍNH TÁN; Cây dâm bụt, cây ngũ sắc, chuông vàng: 1m &lt; ĐK tán ≤ 1,5m</t>
  </si>
  <si>
    <t>NHÓM ĐƯỜNG KÍNH TÁN; Cây dâm bụt, cây ngũ sắc, chuông vàng: 1,5m &lt; ĐK tán ≤ 2m</t>
  </si>
  <si>
    <t>NHÓM ĐƯỜNG KÍNH TÁN; Cây dâm bụt, cây ngũ sắc, chuông vàng: 2m &lt; ĐK tán ≤ 3m</t>
  </si>
  <si>
    <t>NHÓM ĐƯỜNG KÍNH TÁN; Cây dâm bụt, cây ngũ sắc, chuông vàng: ĐK tán &gt; 3m</t>
  </si>
  <si>
    <t>NHÓM ĐƯỜNG KÍNH TÁN; Cây hoa sứ: ĐK tán &lt; 0,5m</t>
  </si>
  <si>
    <t>NHÓM ĐƯỜNG KÍNH TÁN; Cây hoa sứ: 0,5m &lt; ĐK tán ≤ 1m</t>
  </si>
  <si>
    <t>NHÓM ĐƯỜNG KÍNH TÁN; Cây hoa sứ: 1m &lt; ĐK tán ≤ 2m</t>
  </si>
  <si>
    <t>NHÓM ĐƯỜNG KÍNH TÁN; Cây hoa sứ: 2m &lt; ĐK tán ≤ 3m</t>
  </si>
  <si>
    <t>NHÓM ĐƯỜNG KÍNH TÁN; Cây hoa sứ: 3m &lt; ĐK tán ≤ 4m</t>
  </si>
  <si>
    <t>NHÓM ĐƯỜNG KÍNH TÁN; Cây hoa sứ: ĐK tán &gt; 4m</t>
  </si>
  <si>
    <t>NHÓM ĐƯỜNG KÍNH TÁN; Cây ngâu, cây tứ quý, dành dành: ĐK tán ≤ 0,5m</t>
  </si>
  <si>
    <t>CAY-III.18.2</t>
  </si>
  <si>
    <t>NHÓM ĐƯỜNG KÍNH TÁN; Cây ngâu, cây tứ quý, dành dành: 0,5m &lt; ĐK tán ≤ 1m</t>
  </si>
  <si>
    <t>NHÓM ĐƯỜNG KÍNH TÁN; Cây ngâu, cây tứ quý, dành dành: 1m &lt; ĐK tán ≤ 1,5m</t>
  </si>
  <si>
    <t>NHÓM ĐƯỜNG KÍNH TÁN; Cây ngâu, cây tứ quý, dành dành: 1,5m &lt; ĐK tán ≤ 2m</t>
  </si>
  <si>
    <t>NHÓM ĐƯỜNG KÍNH TÁN; Cây ngâu, cây tứ quý, dành dành: 2m &lt; ĐK tán ≤ 3m</t>
  </si>
  <si>
    <t>NHÓM ĐƯỜNG KÍNH TÁN; Cây ngâu, cây tứ quý, dành dành: 3m &lt; ĐK tán ≤ 4,5m</t>
  </si>
  <si>
    <t>NHÓM ĐƯỜNG KÍNH TÁN; Cây ngâu, cây tứ quý, dành dành: 4,5m &lt; ĐK tán ≤ 6m</t>
  </si>
  <si>
    <t>CAY-III.18.8</t>
  </si>
  <si>
    <t>NHÓM ĐƯỜNG KÍNH TÁN; Cây ngâu, cây tứ quý, dành dành: 6m &lt; ĐK tán ≤ 8m</t>
  </si>
  <si>
    <t>NHÓM ĐƯỜNG KÍNH TÁN; Cây ngâu, cây tứ quý, dành dành: ĐK tán &gt; 8m</t>
  </si>
  <si>
    <t>NHÓM ĐƯỜNG KÍNH TÁN; Cây hoa nhài: ĐK tán ≤ 0,2m</t>
  </si>
  <si>
    <t>NHÓM ĐƯỜNG KÍNH TÁN; Cây hoa nhài: 0,2m &lt; ĐK tán ≤ 0,5m</t>
  </si>
  <si>
    <t>NHÓM ĐƯỜNG KÍNH TÁN; Cây hoa nhài: 0,5m &lt; ĐK tán ≤ 1,5m</t>
  </si>
  <si>
    <t>NHÓM ĐƯỜNG KÍNH TÁN; Cây hoa nhài: ĐK tán &gt;1,5m</t>
  </si>
  <si>
    <t>CAY-III.20.1</t>
  </si>
  <si>
    <t>NHÓM ĐƯỜNG KÍNH TÁN; Cây hương thảo, tuyết sơn phi hồng: ĐK tán ≤ 0,3m</t>
  </si>
  <si>
    <t>NHÓM ĐƯỜNG KÍNH TÁN; Cây hương thảo, tuyết sơn phi hồng: 0,3m &lt; ĐK tán ≤ 0,5m</t>
  </si>
  <si>
    <t>NHÓM ĐƯỜNG KÍNH TÁN; Cây hương thảo, tuyết sơn phi hồng: 0,5m &lt; ĐK tán ≤ 1m</t>
  </si>
  <si>
    <t>NHÓM ĐƯỜNG KÍNH TÁN; Cây hương thảo, tuyết sơn phi hồng: ĐK tán &gt;1m</t>
  </si>
  <si>
    <t>NHÓM ĐƯỜNG KÍNH TÁN; Cây nhàu: ĐK tán ≤ 0,3m</t>
  </si>
  <si>
    <t>NHÓM ĐƯỜNG KÍNH TÁN; Cây nhàu: 0,3m &lt; ĐK tán ≤ 0,5m</t>
  </si>
  <si>
    <t>NHÓM ĐƯỜNG KÍNH TÁN; Cây nhàu: 0,5m &lt; ĐK tán ≤ 1m</t>
  </si>
  <si>
    <t>NHÓM ĐƯỜNG KÍNH TÁN; Cây nhàu: 1m &lt; ĐK tán ≤ 2m</t>
  </si>
  <si>
    <t>CAY-III.21.5</t>
  </si>
  <si>
    <t>NHÓM ĐƯỜNG KÍNH TÁN; Cây nhàu: ĐK tán &gt; 2m</t>
  </si>
  <si>
    <t>NHÓM ĐƯỜNG KÍNH TÁN; Cây hoa hòe: ĐK tán ≤ 0,3m</t>
  </si>
  <si>
    <t>NHÓM ĐƯỜNG KÍNH TÁN; Cây hoa hòe: 0,3m &lt; ĐK tán ≤ 0,5m</t>
  </si>
  <si>
    <t>NHÓM ĐƯỜNG KÍNH TÁN; Cây hoa hòe: 0,5m &lt; ĐK tán ≤ 1m</t>
  </si>
  <si>
    <t>NHÓM ĐƯỜNG KÍNH TÁN; Cây hoa hòe: 1m &lt; ĐK tán ≤ 1,5m</t>
  </si>
  <si>
    <t>NHÓM ĐƯỜNG KÍNH TÁN; Cây hoa hòe: 1,5m &lt; ĐK tán ≤ 2m</t>
  </si>
  <si>
    <t>CAY-III.22.6</t>
  </si>
  <si>
    <t>NHÓM ĐƯỜNG KÍNH TÁN; Cây hoa hòe: 2m &lt; ĐK tán ≤ 3m</t>
  </si>
  <si>
    <t>NHÓM ĐƯỜNG KÍNH TÁN; Cây hoa hòe: 3m &lt; ĐK tán ≤ 4m</t>
  </si>
  <si>
    <t>NHÓM ĐƯỜNG KÍNH TÁN; Cây hoa hòe: 4m &lt; ĐK tán ≤ 5m</t>
  </si>
  <si>
    <t>NHÓM ĐƯỜNG KÍNH TÁN; Cây hoa hòe: 5m &lt; ĐK tán ≤ 6m</t>
  </si>
  <si>
    <t>NHÓM ĐƯỜNG KÍNH TÁN; Cây hoa hòe: 6m &lt; ĐK tán ≤ 7m</t>
  </si>
  <si>
    <t>NHÓM ĐƯỜNG KÍNH TÁN; Cây hoa hòe: 7m &lt; ĐK tán ≤ 8m</t>
  </si>
  <si>
    <t>NHÓM ĐƯỜNG KÍNH TÁN; Cây hoa hòe: 8m &lt; ĐK tán ≤ 9m</t>
  </si>
  <si>
    <t>CAY-III.22.13</t>
  </si>
  <si>
    <t>NHÓM ĐƯỜNG KÍNH TÁN; Cây hoa hòe: 9m &lt; ĐK tán ≤ 12m</t>
  </si>
  <si>
    <t>NHÓM ĐƯỜNG KÍNH TÁN; Cây hoa hòe: ĐK tán &gt; 12m</t>
  </si>
  <si>
    <t>NHÓM ĐƯỜNG KÍNH TÁN; Xạ đen: ĐK tán ≤ 0,25m</t>
  </si>
  <si>
    <t>NHÓM ĐƯỜNG KÍNH TÁN; Xạ đen: 0,25m &lt; ĐK tán ≤ 0,5m</t>
  </si>
  <si>
    <t>NHÓM ĐƯỜNG KÍNH TÁN; Xạ đen: 0,5m &lt; ĐK tán ≤ 1m</t>
  </si>
  <si>
    <t>NHÓM ĐƯỜNG KÍNH TÁN; Xạ đen: 1m &lt; ĐK tán ≤ 1,5m</t>
  </si>
  <si>
    <t>CAY-III.23.5</t>
  </si>
  <si>
    <t>NHÓM ĐƯỜNG KÍNH TÁN; Xạ đen: 1,5m &lt; ĐK tán ≤ 2m</t>
  </si>
  <si>
    <t>NHÓM ĐƯỜNG KÍNH TÁN; Xạ đen: 2m &lt; ĐK tán ≤ 3m</t>
  </si>
  <si>
    <t>NHÓM ĐƯỜNG KÍNH TÁN; Xạ đen: 3m &lt; ĐK tán ≤ 4m</t>
  </si>
  <si>
    <t>NHÓM ĐƯỜNG KÍNH TÁN; Xạ đen: ĐK tán &gt; 4m</t>
  </si>
  <si>
    <t>CAY-III.25.1</t>
  </si>
  <si>
    <t>NHÓM ĐƯỜNG KÍNH TÁN; Nguyệt quế: ĐK tán ≤ 0,25m</t>
  </si>
  <si>
    <t>NHÓM ĐƯỜNG KÍNH TÁN; Nguyệt quế: 0,25m &lt; ĐK tán ≤ 0,5m</t>
  </si>
  <si>
    <t>NHÓM ĐƯỜNG KÍNH TÁN; Nguyệt quế: 0,5m &lt; ĐK tán ≤ 1,0m</t>
  </si>
  <si>
    <t>NHÓM ĐƯỜNG KÍNH TÁN; Nguyệt quế: 1m &lt; ĐK tán ≤ 1,5m</t>
  </si>
  <si>
    <t>NHÓM ĐƯỜNG KÍNH TÁN; Nguyệt quế: 1,5m &lt; ĐK tán ≤ 2m</t>
  </si>
  <si>
    <t>NHÓM ĐƯỜNG KÍNH TÁN; Nguyệt quế: ĐK tán &gt; 2m</t>
  </si>
  <si>
    <t>NHÓM CÂY TÍNH THEO CÁCH TÍNH KHÁC; Cây cọ: Cây chưa bóc bẹ</t>
  </si>
  <si>
    <t>NHÓM CÂY TÍNH THEO CÁCH TÍNH KHÁC; Cây cọ: Cây bóc bẹ từ 1-2 lá</t>
  </si>
  <si>
    <t>NHÓM CÂY TÍNH THEO CÁCH TÍNH KHÁC; Cây cọ: Cây bóc bẹ từ 3-5 lá</t>
  </si>
  <si>
    <t>NHÓM CÂY TÍNH THEO CÁCH TÍNH KHÁC; Cây cọ: Cây bóc bẹ trên 5 lá</t>
  </si>
  <si>
    <t>NHÓM CÂY TÍNH THEO CÁCH TÍNH KHÁC; Cây đỗ quyên: Cây chưa cho hoa</t>
  </si>
  <si>
    <t>NHÓM CÂY TÍNH THEO CÁCH TÍNH KHÁC; Cây đỗ quyên: Cây đã ra hoa</t>
  </si>
  <si>
    <t>NHÓM CÂY TÍNH THEO CÁCH TÍNH KHÁC; Cây trân châu</t>
  </si>
  <si>
    <t>NHÓM CÂY TÍNH THEO CÁCH TÍNH KHÁC; Cây hoa ti gôn, rạng đông (chùm ớt): Cây chưa leo giàn</t>
  </si>
  <si>
    <t>NHÓM CÂY TÍNH THEO CÁCH TÍNH KHÁC; Cây hoa đá</t>
  </si>
  <si>
    <t>NHÓM CÂY TÍNH THEO CÁCH TÍNH KHÁC; Cây ắc ó</t>
  </si>
  <si>
    <t>NHÓM CÂY TÍNH THEO CÁCH TÍNH KHÁC; Cây bướm bạc</t>
  </si>
  <si>
    <t>NHÓM CÂY TÍNH THEO CÁCH TÍNH KHÁC; Cây huỳnh anh</t>
  </si>
  <si>
    <t>CAY-IV.26</t>
  </si>
  <si>
    <t>NHÓM CÂY TÍNH THEO CÁCH TÍNH KHÁC; Cây môn cuống đỏ</t>
  </si>
  <si>
    <t>NHÓM CÂY TÍNH THEO CÁCH TÍNH KHÁC; Cây lan huệ</t>
  </si>
  <si>
    <t>CAY-IV.28</t>
  </si>
  <si>
    <t>NHÓM CÂY TÍNH THEO CÁCH TÍNH KHÁC; Cây ngọc nữ, ngọc dạ minh châu</t>
  </si>
  <si>
    <t>NHÓM CÂY TÍNH THEO CÁCH TÍNH KHÁC; Cây cốt khí</t>
  </si>
  <si>
    <t>NHÓM CÂY TÍNH THEO CÁCH TÍNH KHÁC; Cây náng</t>
  </si>
  <si>
    <t>NHÓM CÂY TÍNH THEO CÁCH TÍNH KHÁC; Cây hoa mào gà, cây bóng nước: Cây chưa có hoa</t>
  </si>
  <si>
    <t>NHÓM CÂY TÍNH THEO CÁCH TÍNH KHÁC; Cây hoa mào gà, cây bóng nước: Cây đã có hoa</t>
  </si>
  <si>
    <t>NHÓM CÂY TÍNH THEO CÁCH TÍNH KHÁC; Cây dứa: Chưa ra quả</t>
  </si>
  <si>
    <t>NHÓM CÂY TÍNH THEO CÁCH TÍNH KHÁC; Cây dứa: Đang ra quả</t>
  </si>
  <si>
    <t>NHÓM CÂY TÍNH THEO CÁCH TÍNH KHÁC; Cây bỏng: Cây chưa ra hoa</t>
  </si>
  <si>
    <t>NHÓM CÂY TÍNH THEO CÁCH TÍNH KHÁC; Cây bỏng: Cây đã ra hoa</t>
  </si>
  <si>
    <t>NHÓM CÂY TÍNH THEO CÁCH TÍNH KHÁC; Cây sống đời (cây phát lộc): Cây chưa ra hoa</t>
  </si>
  <si>
    <t>NHÓM CÂY TÍNH THEO CÁCH TÍNH KHÁC; Cây sống đời (cây phát lộc): Cây đã ra hoa</t>
  </si>
  <si>
    <t>NHÓM CÂY TÍNH THEO CÁCH TÍNH KHÁC; Cây sử quân tử: Cây chưa ra hoa</t>
  </si>
  <si>
    <t>NHÓM CÂY TÍNH THEO CÁCH TÍNH KHÁC; Cây nha đam</t>
  </si>
  <si>
    <t>CÂY GIỐNG; Cây giống đào (trồng thành luống hoặc trong bầu nilon): Cây chưa ghép</t>
  </si>
  <si>
    <t>CÂY GIỐNG; Cây giống đào (trồng thành luống hoặc trong bầu nilon): Cây đã ghép</t>
  </si>
  <si>
    <t>CÂY GIỐNG; Cây giống lộc vừng, sanh, si (trồng thành luống hoặc trong bầu nilon): Chiều cao cây H &lt; 20cm</t>
  </si>
  <si>
    <t>CÂY GIỐNG; Cây giống lộc vừng, sanh, si (trồng thành luống hoặc trong bầu nilon): Chiều cao cây 20cm ≤ H &lt; 50cm</t>
  </si>
  <si>
    <t>CÂY GIỐNG; Cây giống lộc vừng, sanh, si (trồng thành luống hoặc trong bầu nilon): Chiều cao cây 50cm ≤ H &lt; 100cm</t>
  </si>
  <si>
    <t>CÂY GIỐNG; Cây giống lộc vừng, sanh, si (trồng thành luống hoặc trong bầu nilon): Chiều cao cây H ≥100cm</t>
  </si>
  <si>
    <t>CAY-V.3.1</t>
  </si>
  <si>
    <t>CÂY GIỐNG; Cây giống cau cảnh (trồng thành luống hoặc trong bầu nilon): Chiều cao cây H &lt; 20cm</t>
  </si>
  <si>
    <t>CÂY GIỐNG; Cây giống cau cảnh (trồng thành luống hoặc trong bầu nilon): Chiều cao cây 20cm ≤ H &lt; 50cm</t>
  </si>
  <si>
    <t>CÂY GIỐNG; Cây giống cau cảnh (trồng thành luống hoặc trong bầu nilon): Chiều cao cây 50cm ≤ H &lt; 100cm</t>
  </si>
  <si>
    <t>CÂY GIỐNG; Cây giống cau cảnh (trồng thành luống hoặc trong bầu nilon): Chiều cao cây H ≥100cm</t>
  </si>
  <si>
    <t>CÂY GIỐNG; Cây giống cây cảnh khác: Gieo, ươm hạt thành luống chưa ghép</t>
  </si>
  <si>
    <t>CÂY GIỐNG; Cây giống cây cảnh khác: Gieo, ươm hạt thành luống đã ghép</t>
  </si>
  <si>
    <t>CÂY GIỐNG; Cây giống cây ăn quả: Chiều cao cây H ≤ 20cm</t>
  </si>
  <si>
    <t>CÂY GIỐNG; Cây giống cây ăn quả: Chiều cao cây 20cm &lt; H ≤ 40cm</t>
  </si>
  <si>
    <t>CÂY GIỐNG; Cây giống cây ăn quả: Chiều cao cây 40cm &lt; H ≤ 100cm</t>
  </si>
  <si>
    <t>CÂY GIỐNG; Cây giống cây ăn quả: Chiều cao cây H &gt; 100cm</t>
  </si>
  <si>
    <t>CÂY GIỐNG; Cây giống cây ăn quả: Chiều cao cây H &lt; 40cm</t>
  </si>
  <si>
    <t>CÂY GIỐNG; Cây giống cây ăn quả: Chiều cao cây 40cm ≤ H &lt; 100cm</t>
  </si>
  <si>
    <t>CÂY GIỐNG; Cây giống cây ăn quả: Chiều cao cây H ≥ 100cm</t>
  </si>
  <si>
    <t>CÂY GIỐNG; Cây giống cây lấy gỗ, cây lấy lá…ươm gieo hạt thành luống, vạt: Chiều cao cây H &lt; 20cm</t>
  </si>
  <si>
    <t>CÂY GIỐNG; Cây giống cây lấy gỗ, cây lấy lá…ươm gieo hạt thành luống, vạt: Chiều cao cây H ≥ 20cm</t>
  </si>
  <si>
    <t>CAY-III.11.2</t>
  </si>
  <si>
    <t>NHÓM ĐƯỜNG KÍNH TÁN; Cây Thanh long: ĐK tán ≤ 0,5m</t>
  </si>
  <si>
    <t>Trụ</t>
  </si>
  <si>
    <t>NHÓM ĐƯỜNG KÍNH TÁN; Cây Thanh long: 0,5m &lt; ĐK tán ≤ 1m</t>
  </si>
  <si>
    <t>NHÓM ĐƯỜNG KÍNH TÁN; Cây Thanh long: 1m &lt; ĐK tán ≤ 2m</t>
  </si>
  <si>
    <t>NHÓM ĐƯỜNG KÍNH TÁN; Cây Thanh long: 2m &lt; ĐK tán ≤ 3m</t>
  </si>
  <si>
    <t>NHÓM ĐƯỜNG KÍNH TÁN; Cây Thanh long: ĐK tán &gt; 3m</t>
  </si>
  <si>
    <t>NHÓM ĐƯỜNG KÍNH TÁN; Cây cau đẻ/cau bụi (độ cao bóc bẹ): ĐK tán ≤ 0,5m</t>
  </si>
  <si>
    <t>Khóm</t>
  </si>
  <si>
    <t>CAY-III.24.2</t>
  </si>
  <si>
    <t>NHÓM ĐƯỜNG KÍNH TÁN; Cây cau đẻ/cau bụi (độ cao bóc bẹ): 0,5m &lt; ĐK tán ≤ 1m</t>
  </si>
  <si>
    <t>NHÓM ĐƯỜNG KÍNH TÁN; Cây cau đẻ/cau bụi (độ cao bóc bẹ): 1m &lt; ĐK tán ≤ 1,5m</t>
  </si>
  <si>
    <t>NHÓM ĐƯỜNG KÍNH TÁN; Cây cau đẻ/cau bụi (độ cao bóc bẹ): 1,5m &lt; ĐK tán ≤ 2m</t>
  </si>
  <si>
    <t>NHÓM ĐƯỜNG KÍNH TÁN; Cây cau đẻ/cau bụi (độ cao bóc bẹ): 2m &lt; ĐK tán ≤ 2,5m</t>
  </si>
  <si>
    <t>NHÓM ĐƯỜNG KÍNH TÁN; Cây cau đẻ/cau bụi (độ cao bóc bẹ): ĐK tán &gt; 2,5m</t>
  </si>
  <si>
    <t>NHÓM CÂY TÍNH THEO CÁCH TÍNH KHÁC; Tre lấy măng: Loại 1 thân</t>
  </si>
  <si>
    <t>NHÓM CÂY TÍNH THEO CÁCH TÍNH KHÁC; Tre lấy măng: Loại 2-3 thân</t>
  </si>
  <si>
    <t>NHÓM CÂY TÍNH THEO CÁCH TÍNH KHÁC; Tre lấy măng: Loại từ 4 thân trở lên</t>
  </si>
  <si>
    <t>NHÓM CÂY TÍNH THEO CÁCH TÍNH KHÁC; Cây ngũ gia bì, kim ngân</t>
  </si>
  <si>
    <t>NHÓM CÂY TÍNH THEO CÁCH TÍNH KHÁC; Cây trúc mây, trúc nhật: Khóm từ 1-2 cây</t>
  </si>
  <si>
    <t>CAY-IV.3.2</t>
  </si>
  <si>
    <t>NHÓM CÂY TÍNH THEO CÁCH TÍNH KHÁC; Cây trúc mây, trúc nhật: Khóm từ 3-5 cây</t>
  </si>
  <si>
    <t>NHÓM CÂY TÍNH THEO CÁCH TÍNH KHÁC; Cây trúc mây, trúc nhật: Khóm trên 5 cây</t>
  </si>
  <si>
    <t>NHÓM CÂY TÍNH THEO CÁCH TÍNH KHÁC; Cây trúc phật bà: Khóm từ 1-2 cây</t>
  </si>
  <si>
    <t>NHÓM CÂY TÍNH THEO CÁCH TÍNH KHÁC; Cây trúc phật bà: Khóm từ 3-5 cây</t>
  </si>
  <si>
    <t>NHÓM CÂY TÍNH THEO CÁCH TÍNH KHÁC; Cây trúc phật bà: Khóm trên 5 cây</t>
  </si>
  <si>
    <t>NHÓM CÂY TÍNH THEO CÁCH TÍNH KHÁC; Cây trúc quân tử: Khóm từ 1-2 cây</t>
  </si>
  <si>
    <t>NHÓM CÂY TÍNH THEO CÁCH TÍNH KHÁC; Cây trúc quân tử: Khóm từ 3-5 cây</t>
  </si>
  <si>
    <t>CAY-IV.5.3</t>
  </si>
  <si>
    <t>NHÓM CÂY TÍNH THEO CÁCH TÍNH KHÁC; Cây trúc quân tử: Khóm trên 5 cây</t>
  </si>
  <si>
    <t>NHÓM CÂY TÍNH THEO CÁCH TÍNH KHÁC; Cây thủy trúc</t>
  </si>
  <si>
    <t>NHÓM CÂY TÍNH THEO CÁCH TÍNH KHÁC; Cây cau Ha Oai: Khóm 1-2 cây</t>
  </si>
  <si>
    <t>NHÓM CÂY TÍNH THEO CÁCH TÍNH KHÁC; Cây cau Ha Oai: Khóm 3-5 cây</t>
  </si>
  <si>
    <t>NHÓM CÂY TÍNH THEO CÁCH TÍNH KHÁC; Cây cau Ha Oai: Khóm trên 5-10 cây</t>
  </si>
  <si>
    <t>NHÓM CÂY TÍNH THEO CÁCH TÍNH KHÁC; Cây cau Ha Oai: Khóm trên 10 cây</t>
  </si>
  <si>
    <t>NHÓM CÂY TÍNH THEO CÁCH TÍNH KHÁC; Cây mây, song: Cây dưới 3 năm tuổi (chưa cho thu hoạch)</t>
  </si>
  <si>
    <t>CAY-IV.9.2</t>
  </si>
  <si>
    <t>NHÓM CÂY TÍNH THEO CÁCH TÍNH KHÁC; Cây mây, song: Cây từ 3-7 năm tuổi (bắt đầu cho thu hoạch)</t>
  </si>
  <si>
    <t>NHÓM CÂY TÍNH THEO CÁCH TÍNH KHÁC; Cây mây, song: Cây từ 7 năm tuổi trở lên (chiều dài thân trên 3m)</t>
  </si>
  <si>
    <t>NHÓM CÂY TÍNH THEO CÁCH TÍNH KHÁC; Cây lan dù</t>
  </si>
  <si>
    <t>NHÓM CÂY TÍNH THEO CÁCH TÍNH KHÁC; Cây lan ý</t>
  </si>
  <si>
    <t>NHÓM CÂY TÍNH THEO CÁCH TÍNH KHÁC; Cây cô tòng</t>
  </si>
  <si>
    <t>CAY-IV.15</t>
  </si>
  <si>
    <t>NHÓM CÂY TÍNH THEO CÁCH TÍNH KHÁC; Cây cô tòng đuôi lươn</t>
  </si>
  <si>
    <t>NHÓM CÂY TÍNH THEO CÁCH TÍNH KHÁC; Cây cẩm tú cầu, thủy tiên: Cây chưa có hoa</t>
  </si>
  <si>
    <t>NHÓM CÂY TÍNH THEO CÁCH TÍNH KHÁC; Cây cẩm tú cầu, thủy tiên: Cây đang có hoa</t>
  </si>
  <si>
    <t>NHÓM CÂY TÍNH THEO CÁCH TÍNH KHÁC; Cây vạn niên thanh: Khóm 1-3 cây</t>
  </si>
  <si>
    <t>NHÓM CÂY TÍNH THEO CÁCH TÍNH KHÁC; Cây vạn niên thanh: Khóm trên 3 cây</t>
  </si>
  <si>
    <t>NHÓM CÂY TÍNH THEO CÁCH TÍNH KHÁC; Cây trầu bà: Khóm 1-3 cây</t>
  </si>
  <si>
    <t>NHÓM CÂY TÍNH THEO CÁCH TÍNH KHÁC; Cây trầu bà: Khóm trên 3 cây</t>
  </si>
  <si>
    <t>CAY-IV.19</t>
  </si>
  <si>
    <t>NHÓM CÂY TÍNH THEO CÁCH TÍNH KHÁC; Cây dứa cảnh, ké, lưỡi hổ</t>
  </si>
  <si>
    <t>NHÓM CÂY TÍNH THEO CÁCH TÍNH KHÁC; Cây chu đinh lan/lan hạc đỉnh</t>
  </si>
  <si>
    <t>NHÓM CÂY TÍNH THEO CÁCH TÍNH KHÁC; Cây hoa ti gôn, rạng đông (chùm ớt): Cây đã leo giàn (tính theo m2 giàn)</t>
  </si>
  <si>
    <t>m2</t>
  </si>
  <si>
    <t>CAY-IV.33.1</t>
  </si>
  <si>
    <t>NHÓM CÂY TÍNH THEO CÁCH TÍNH KHÁC; Cây hoa quỳnh: Cây chưa có hoa</t>
  </si>
  <si>
    <t>NHÓM CÂY TÍNH THEO CÁCH TÍNH KHÁC; Cây hoa quỳnh: Cây đã ra hoa</t>
  </si>
  <si>
    <t>NHÓM CÂY TÍNH THEO CÁCH TÍNH KHÁC; Cây thuần tía (thài lài tía)</t>
  </si>
  <si>
    <t>CAY-IV.37.2</t>
  </si>
  <si>
    <t>NHÓM CÂY TÍNH THEO CÁCH TÍNH KHÁC; Cây sử quân tử: Cây đã ra hoa</t>
  </si>
  <si>
    <t>NHÓM CÂY TÍNH THEO CÁCH TÍNH KHÁC; Cây xương rồng: Chưa ra hoa</t>
  </si>
  <si>
    <t>NHÓM CÂY TÍNH THEO CÁCH TÍNH KHÁC; Cây xương rồng: Cây đã ra hoa</t>
  </si>
  <si>
    <t>NHÓM CÂY TÍNH THEO CÁCH TÍNH KHÁC; Cây thuốc: bạch chỉ, địa liền, ngưu tất, sa nhân, bồ công anh, mã đề, diệp hạ châu (chó đẻ), cây thuốc Bắc, thuốc Nam các loại: Cây chưa có hoa</t>
  </si>
  <si>
    <t>NHÓM CÂY TÍNH THEO CÁCH TÍNH KHÁC; Cây thuốc: bạch chỉ, địa liền, ngưu tất, sa nhân, bồ công anh, mã đề, diệp hạ châu (chó đẻ), cây thuốc Bắc, thuốc Nam các loại: Cây đã ra hoa</t>
  </si>
  <si>
    <t>CAY-IV.40</t>
  </si>
  <si>
    <t>NHÓM CÂY TÍNH THEO CÁCH TÍNH KHÁC; Cây thiên môn, mạch môn</t>
  </si>
  <si>
    <t>NHÓM CÂY TÍNH THEO CÁCH TÍNH KHÁC; Cây mơ lông</t>
  </si>
  <si>
    <t>NHÓM CÂY TÍNH THEO CÁCH TÍNH KHÁC; Cây trầu không</t>
  </si>
  <si>
    <t>NHÓM CÂY TÍNH THEO CÁCH TÍNH KHÁC; Cây thanh táo</t>
  </si>
  <si>
    <t>NHÓM CÂY TÍNH THEO CÁCH TÍNH KHÁC; Cây dừa cạn</t>
  </si>
  <si>
    <t>NHÓM CÂY TÍNH THEO CÁCH TÍNH KHÁC; Cây tầm bỏi</t>
  </si>
  <si>
    <t>NHÓM CÂY TÍNH THEO CÁCH TÍNH KHÁC; Cây ráng làm chổi</t>
  </si>
  <si>
    <t>NHÓM CÂY TÍNH THEO CÁCH TÍNH KHÁC; Cây kim tiền</t>
  </si>
  <si>
    <t>NHÓM CÂY TÍNH THEO CÁCH TÍNH KHÁC; Cây thiên lý (tính theo m2 giàn)</t>
  </si>
  <si>
    <t>NHÓM CÂY TÍNH THEO CÁCH TÍNH KHÁC; Cây gấc: Tính theo m2 giàn</t>
  </si>
  <si>
    <t>NHÓM CÂY TÍNH THEO CÁCH TÍNH KHÁC; Cây gấc: Chiều dài dây leo L&lt; 3m</t>
  </si>
  <si>
    <t>Khóm gốc</t>
  </si>
  <si>
    <t>NHÓM CÂY TÍNH THEO CÁCH TÍNH KHÁC; Cây gấc: Chiều dài dây leo 3m ≤ L &lt; 10m</t>
  </si>
  <si>
    <t>NHÓM CÂY TÍNH THEO CÁCH TÍNH KHÁC; Cây gấc: Chiều dài dây leo L ≥ 10m</t>
  </si>
  <si>
    <t>NHÓM CÂY TÍNH THEO CÁCH TÍNH KHÁC; Cây nho (tính theo m2 giàn)</t>
  </si>
  <si>
    <t>NHÓM CÂY TÍNH THEO CÁCH TÍNH KHÁC; Cỏ nhung (cỏ nhật), cỏ cảnh lá tre</t>
  </si>
  <si>
    <t>NHÓM CÂY TÍNH THEO CÁCH TÍNH KHÁC; Cây măng cảnh: H ≤ 30cm</t>
  </si>
  <si>
    <t>CAY-IV.53.2</t>
  </si>
  <si>
    <t>NHÓM CÂY TÍNH THEO CÁCH TÍNH KHÁC; Cây măng cảnh: 30cm &lt; H ≤ 50cm</t>
  </si>
  <si>
    <t>NHÓM CÂY TÍNH THEO CÁCH TÍNH KHÁC; Cây măng cảnh: H &gt; 50cm</t>
  </si>
  <si>
    <t>NHÓM CÂY TÍNH THEO CÁCH TÍNH KHÁC; Đối với cây lâu năm ươm, gieo xen dưới tán lá cây lâu năm (tính bình quân trên diện tích cây trồng chiếm chỗ)</t>
  </si>
  <si>
    <t>NHÓM CÂY TÍNH THEO CÁCH TÍNH KHÁC; Đối với lâm sản phụ trồng trên diện tích nông nghiệp do Nhà nước giao cho hộ đình, cá nhân để trồng, khoanh, nuôi, bảo vệ, tái sinh rừng, mà khi giao là đất trống, đồi núi trọc... hộ gia đình, cá nhân tự bỏ vốn đầu tư trồng rừng
(tính bình quân trên diện tích cây trồng chiếm chỗ)</t>
  </si>
  <si>
    <t>CÂY CẢNH TRỒNG TRONG CHẬU; Chậu có đường kính &lt; 0,5m</t>
  </si>
  <si>
    <t>Chậu</t>
  </si>
  <si>
    <t>CÂY CẢNH TRỒNG TRONG CHẬU; Chậu có đường kính 0,5m ≤ ĐK &lt; 0,7m</t>
  </si>
  <si>
    <t>CÂY CẢNH TRỒNG TRONG CHẬU; Chậu có đường kính 0,7m ≤ ĐK &lt; 1m</t>
  </si>
  <si>
    <t>CÂY CẢNH TRỒNG TRONG CHẬU; Chậu có đường kính 1m ≤ ĐK &lt; 1,5m</t>
  </si>
  <si>
    <t>CÂY CẢNH TRỒNG TRONG CHẬU; Chậu có đường kính ≥ 1,5m</t>
  </si>
  <si>
    <t>CAY-I.33</t>
  </si>
  <si>
    <t>NHÓM CÂY TÍNH THEO CHIỀU CAO CÂY</t>
  </si>
  <si>
    <t>CAY-I.33.1</t>
  </si>
  <si>
    <t>NHÓM CHIỀU CAO; Cây na xiêm</t>
  </si>
  <si>
    <t>CAY-I.33.5</t>
  </si>
  <si>
    <t>NHÓM CHIỀU CAO; Cây sắn thuyền</t>
  </si>
  <si>
    <t>CAY-I.33.9</t>
  </si>
  <si>
    <t>NHÓM CHIỀU CAO; Cau ta ăn quả (độ cao bóc bẹ)</t>
  </si>
  <si>
    <t>CAY-I.35.1</t>
  </si>
  <si>
    <t>NHÓM CHIỀU CAO; Cây cau lợn cọ/cau lùn (độ cao bóc bẹ)</t>
  </si>
  <si>
    <t>CAY-I.36.4</t>
  </si>
  <si>
    <t>NHÓM CHIỀU CAO; Cây cau trắng (độ cao bóc bẹ)</t>
  </si>
  <si>
    <t>CAY-I.37.5</t>
  </si>
  <si>
    <t>NHÓM CHIỀU CAO; Cây thiên tuế</t>
  </si>
  <si>
    <t>CAY-I.38.2</t>
  </si>
  <si>
    <t>NHÓM CHIỀU CAO; Cây trúc anh đào</t>
  </si>
  <si>
    <t>CAY-I.39</t>
  </si>
  <si>
    <t>NHÓM CHIỀU CAO; Cây lá màu</t>
  </si>
  <si>
    <t>CAY-I.40</t>
  </si>
  <si>
    <t>NHÓM CHIỀU CAO; Cây đinh lăng</t>
  </si>
  <si>
    <t>CAY-I.40.6</t>
  </si>
  <si>
    <t>NHÓM CHIỀU CAO; Cây mai trắng</t>
  </si>
  <si>
    <t>CAY-I.41.3</t>
  </si>
  <si>
    <t>NHÓM CHIỀU CAO; Cây bạch thiên hương, bạch ngọc anh</t>
  </si>
  <si>
    <t>CAY-I.41.7</t>
  </si>
  <si>
    <t>NHÓM CHIỀU CAO; Cây trạng nguyên</t>
  </si>
  <si>
    <t>CAY-I.42.2</t>
  </si>
  <si>
    <t>NHÓM CHIỀU CAO; Cây ngô đồng cảnh</t>
  </si>
  <si>
    <t>CAY-I.42.6</t>
  </si>
  <si>
    <t>NHÓM CHIỀU CAO; Cây agao sọc</t>
  </si>
  <si>
    <t>CAY-I.43.1</t>
  </si>
  <si>
    <t>NHÓM CHIỀU CAO; Cây huyết dụ</t>
  </si>
  <si>
    <t>CAY-I.43.5</t>
  </si>
  <si>
    <t>NHÓM CHIỀU CAO; Cây chuối</t>
  </si>
  <si>
    <t>CAY-I.43.6</t>
  </si>
  <si>
    <t>NHÓM CHIỀU CAO; Cây chuối: Cây chưa có quả:</t>
  </si>
  <si>
    <t>CAY-I.44.2</t>
  </si>
  <si>
    <t>NHÓM CHIỀU CAO; Cây khổ sâm</t>
  </si>
  <si>
    <t>CAY-I.44.7</t>
  </si>
  <si>
    <t>NHÓM CHIỀU CAO; Cây hoa phù dung, dã quỳ</t>
  </si>
  <si>
    <t>CAY-I.45.4</t>
  </si>
  <si>
    <t>NHÓM CHIỀU CAO; Cây lam tiền (lan tuyết)</t>
  </si>
  <si>
    <t>CAY-I.45.8</t>
  </si>
  <si>
    <t>NHÓM CHIỀU CAO; Cây ngọc lan, hoàng lan</t>
  </si>
  <si>
    <t>CAY-I.47.1</t>
  </si>
  <si>
    <t>NHÓM CHIỀU CAO; Cây chùm ngây</t>
  </si>
  <si>
    <t>CAY-I.47.7</t>
  </si>
  <si>
    <t>NHÓM ĐƯỜNG KÍNH THÂN; Cây bưởi, bòng</t>
  </si>
  <si>
    <t>CAY-I.48.8</t>
  </si>
  <si>
    <t>NHÓM ĐƯỜNG KÍNH THÂN; Cây mít, chay</t>
  </si>
  <si>
    <t>CAY-I.49.9</t>
  </si>
  <si>
    <t>NHÓM ĐƯỜNG KÍNH THÂN; Cây táo</t>
  </si>
  <si>
    <t>CAY-I.51</t>
  </si>
  <si>
    <t>NHÓM ĐƯỜNG KÍNH THÂN; Cây xoài, cây quéo</t>
  </si>
  <si>
    <t>CAY-I.52.4</t>
  </si>
  <si>
    <t>NHÓM ĐƯỜNG KÍNH THÂN; Cây vú sữa</t>
  </si>
  <si>
    <t>CAY-I.53.5</t>
  </si>
  <si>
    <t>NHÓM ĐƯỜNG KÍNH THÂN; Cây vú sữa hoàng kim</t>
  </si>
  <si>
    <t>CAY-I.54.5</t>
  </si>
  <si>
    <t>NHÓM ĐƯỜNG KÍNH THÂN; Cây na (na dai, na bở)</t>
  </si>
  <si>
    <t>CAY-I.55.6</t>
  </si>
  <si>
    <t>NHÓM ĐƯỜNG KÍNH THÂN; Cây khế</t>
  </si>
  <si>
    <t>CAY-I.57.1</t>
  </si>
  <si>
    <t>NHÓM ĐƯỜNG KÍNH THÂN; Cây ổi</t>
  </si>
  <si>
    <t>CAY-I.58.3</t>
  </si>
  <si>
    <t>NHÓM ĐƯỜNG KÍNH THÂN; Cây nhãn, cây vải</t>
  </si>
  <si>
    <t>CAY-I.60.1</t>
  </si>
  <si>
    <t>NHÓM ĐƯỜNG KÍNH THÂN; Cây đu đủ</t>
  </si>
  <si>
    <t>CAY-I.61.1</t>
  </si>
  <si>
    <t>NHÓM ĐƯỜNG KÍNH THÂN; Cây trứng gà</t>
  </si>
  <si>
    <t>CAY-I.62.1</t>
  </si>
  <si>
    <t>NHÓM ĐƯỜNG KÍNH THÂN; Cây dừa</t>
  </si>
  <si>
    <t>CAY-I.63.3</t>
  </si>
  <si>
    <t>NHÓM ĐƯỜNG KÍNH THÂN; Cây me</t>
  </si>
  <si>
    <t>CAY-I.64.4</t>
  </si>
  <si>
    <t>NHÓM ĐƯỜNG KÍNH THÂN; Cây sấu</t>
  </si>
  <si>
    <t>CAY-I.65.5</t>
  </si>
  <si>
    <t>NHÓM ĐƯỜNG KÍNH THÂN; Cây vối</t>
  </si>
  <si>
    <t>CAY-I.66.3</t>
  </si>
  <si>
    <t>NHÓM ĐƯỜNG KÍNH THÂN; Cây bơ</t>
  </si>
  <si>
    <t>CAY-I.67.1</t>
  </si>
  <si>
    <t>NHÓM ĐƯỜNG KÍNH THÂN; Cây cóc</t>
  </si>
  <si>
    <t>CAY-I.67.2.2</t>
  </si>
  <si>
    <t>NHÓM ĐƯỜNG KÍNH THÂN; Cây quất hồng bì</t>
  </si>
  <si>
    <t>CAY-I.68.7</t>
  </si>
  <si>
    <t>NHÓM ĐƯỜNG KÍNH THÂN; Cây sung quả</t>
  </si>
  <si>
    <t>CAY-I.69.4</t>
  </si>
  <si>
    <t>NHÓM ĐƯỜNG KÍNH THÂN; Cây thị</t>
  </si>
  <si>
    <t>CAY-I.70.6</t>
  </si>
  <si>
    <t>NHÓM ĐƯỜNG KÍNH THÂN; Cây dâu da xoan</t>
  </si>
  <si>
    <t>CAY-I.71.6</t>
  </si>
  <si>
    <t>NHÓM ĐƯỜNG KÍNH THÂN; Cây dâu tằm lấy quả</t>
  </si>
  <si>
    <t>CAY-I.72.2</t>
  </si>
  <si>
    <t>NHÓM ĐƯỜNG KÍNH THÂN; Cây Hoa hồng</t>
  </si>
  <si>
    <t>CAY-I.72.9</t>
  </si>
  <si>
    <t>NHÓM ĐƯỜNG KÍNH THÂN; Cây lê</t>
  </si>
  <si>
    <t>CAY-I.73.5</t>
  </si>
  <si>
    <t>NHÓM ĐƯỜNG KÍNH THÂN; Nho thân gỗ</t>
  </si>
  <si>
    <t>CAY-I.74.5</t>
  </si>
  <si>
    <t>NHÓM ĐƯỜNG KÍNH THÂN; Cây mãng cầu, cây sa kê</t>
  </si>
  <si>
    <t>CAY-I.75.2</t>
  </si>
  <si>
    <t>NHÓM ĐƯỜNG KÍNH THÂN; Cây phật thủ</t>
  </si>
  <si>
    <t>CAY-I.76.3</t>
  </si>
  <si>
    <t>NHÓM ĐƯỜNG KÍNH THÂN; Cây đào tiên</t>
  </si>
  <si>
    <t>NHÓM ĐƯỜNG KÍNH THÂN; Cây hoa sữa, hoa gạo</t>
  </si>
  <si>
    <t>NHÓM ĐƯỜNG KÍNH THÂN; Cây hoa đại</t>
  </si>
  <si>
    <t>NHÓM ĐƯỜNG KÍNH THÂN; Cây hoa ban, móng bò</t>
  </si>
  <si>
    <t>NHÓM ĐƯỜNG KÍNH THÂN; Cây phượng vĩ, bằng lăng, muồng, lim xẹt</t>
  </si>
  <si>
    <t>CAY-I.82</t>
  </si>
  <si>
    <t>NHÓM ĐƯỜNG KÍNH THÂN; Cây quế</t>
  </si>
  <si>
    <t>NHÓM ĐƯỜNG KÍNH THÂN; Cây kim giao</t>
  </si>
  <si>
    <t>NHÓM ĐƯỜNG KÍNH THÂN; Cây sưa</t>
  </si>
  <si>
    <t>NHÓM ĐƯỜNG KÍNH THÂN; Cây trám</t>
  </si>
  <si>
    <t>NHÓM ĐƯỜNG KÍNH THÂN; Cây xoan</t>
  </si>
  <si>
    <t>NHÓM ĐƯỜNG KÍNH THÂN; Cây xà cừ, lát, sồi, lim xanh</t>
  </si>
  <si>
    <t>NHÓM ĐƯỜNG KÍNH THÂN; Cây bàng, trứng cá</t>
  </si>
  <si>
    <t>NHÓM ĐƯỜNG KÍNH THÂN; Cây bạch đàn</t>
  </si>
  <si>
    <t>NHÓM ĐƯỜNG KÍNH THÂN; Cây phi lao, thông</t>
  </si>
  <si>
    <t>CAY-III.8</t>
  </si>
  <si>
    <t>NHÓM ĐƯỜNG KÍNH THÂN; Cây keo tai tượng</t>
  </si>
  <si>
    <t>CAY-III.9</t>
  </si>
  <si>
    <t>NHÓM ĐƯỜNG KÍNH THÂN; Cây liễu</t>
  </si>
  <si>
    <t>CAY-III.10</t>
  </si>
  <si>
    <t>NHÓM ĐƯỜNG KÍNH THÂN; Cây lộc vừng</t>
  </si>
  <si>
    <t>NHÓM ĐƯỜNG KÍNH THÂN; Cây móng rồng</t>
  </si>
  <si>
    <t>NHÓM ĐƯỜNG KÍNH THÂN; Cây đa, sanh, si, duối, bồ đề</t>
  </si>
  <si>
    <t>CAY-III.14</t>
  </si>
  <si>
    <t>NHÓM ĐƯỜNG KÍNH THÂN; Cây sộp (Túc)</t>
  </si>
  <si>
    <t>NHÓM ĐƯỜNG KÍNH THÂN; Cây vọng cách</t>
  </si>
  <si>
    <t>CAY-III.17</t>
  </si>
  <si>
    <t>NHÓM ĐƯỜNG KÍNH THÂN; Cây vông</t>
  </si>
  <si>
    <t>NHÓM ĐƯỜNG KÍNH THÂN; Cây tre hóa</t>
  </si>
  <si>
    <t>NHÓM ĐƯỜNG KÍNH THÂN; Cây cau bụng</t>
  </si>
  <si>
    <t>NHÓM ĐƯỜNG KÍNH THÂN; Cây cau sâm panh</t>
  </si>
  <si>
    <t>NHÓM ĐƯỜNG KÍNH THÂN; Cây cần thăng</t>
  </si>
  <si>
    <t>NHÓM ĐƯỜNG KÍNH THÂN; Cây hoa trà</t>
  </si>
  <si>
    <t>NHÓM ĐƯỜNG KÍNH THÂN; Cây hải đường</t>
  </si>
  <si>
    <t>NHÓM ĐƯỜNG KÍNH THÂN; Cây tường vi</t>
  </si>
  <si>
    <t>NHÓM ĐƯỜNG KÍNH THÂN; Cây mai tứ quý</t>
  </si>
  <si>
    <t>NHÓM ĐƯỜNG KÍNH THÂN; Cây mai chiếu thủy</t>
  </si>
  <si>
    <t>CAY-IV.1</t>
  </si>
  <si>
    <t>NHÓM ĐƯỜNG KÍNH THÂN; Cây mộc hương, cây hạnh phúc</t>
  </si>
  <si>
    <t>NHÓM ĐƯỜNG KÍNH THÂN; Cây hoa giấy</t>
  </si>
  <si>
    <t>NHÓM ĐƯỜNG KÍNH THÂN; Cây lan bình rượu (náng đế)</t>
  </si>
  <si>
    <t>CAY-IV.8</t>
  </si>
  <si>
    <t>NHÓM ĐƯỜNG KÍNH THÂN; Cây sim</t>
  </si>
  <si>
    <t>NHÓM ĐƯỜNG KÍNH THÂN; Cây tùng bách tán</t>
  </si>
  <si>
    <t>NHÓM ĐƯỜNG KÍNH THÂN; Cây tùng la hán</t>
  </si>
  <si>
    <t>NHÓM ĐƯỜNG KÍNH THÂN; Cây tùng kim</t>
  </si>
  <si>
    <t>NHÓM ĐƯỜNG KÍNH THÂN; Gió bầu</t>
  </si>
  <si>
    <t>NHÓM ĐƯỜNG KÍNH THÂN; Gió bầu: 3cm ≤ ĐK thân &lt;5cm chia ra:</t>
  </si>
  <si>
    <t>CAY-IV.32</t>
  </si>
  <si>
    <t>NHÓM ĐƯỜNG KÍNH THÂN; Gió bầu: ĐK thân ≥ 5,0cm trở lên:</t>
  </si>
  <si>
    <t>NHÓM ĐƯỜNG KÍNH GỐC; Cây long não</t>
  </si>
  <si>
    <t>NHÓM ĐƯỜNG KÍNH GỐC; Sao đen</t>
  </si>
  <si>
    <t>NHÓM ĐƯỜNG KÍNH GỐC; Cây gáo</t>
  </si>
  <si>
    <t>CAY-IV.50</t>
  </si>
  <si>
    <t>NHÓM ĐƯỜNG KÍNH GỐC; Muồng Hoàng yến (Osaka vàng)</t>
  </si>
  <si>
    <t>NHÓM ĐƯỜNG KÍNH GỐC; Cây bồ kết</t>
  </si>
  <si>
    <t>NHÓM ĐƯỜNG KÍNH GỐC; Cây mắc mật (Móc mật)</t>
  </si>
  <si>
    <t>CAY-V.5.1</t>
  </si>
  <si>
    <t>NHÓM ĐƯỜNG KÍNH GỐC; Bàng Đài Loan</t>
  </si>
  <si>
    <t>CAY-V.5.11</t>
  </si>
  <si>
    <t>NHÓM ĐƯỜNG KÍNH GỐC; Tùng Ấn Độ</t>
  </si>
  <si>
    <t>CAY-VI</t>
  </si>
  <si>
    <t>NHÓM ĐƯỜNG KÍNH GỐC; Sầu riêng</t>
  </si>
  <si>
    <t>NHÓM ĐƯỜNG KÍNH GỐC; Cây Dẻ lấy quả</t>
  </si>
  <si>
    <t>NHÓM ĐƯỜNG KÍNH GỐC; Cây lựu</t>
  </si>
  <si>
    <t>NHÓM ĐƯỜNG KÍNH GỐC; Cây mai vàng</t>
  </si>
  <si>
    <t>NHÓM ĐƯỜNG KÍNH GỐC; Vạn Tuế</t>
  </si>
  <si>
    <t>NHÓM ĐƯỜNG KÍNH GỐC; Thiết mộc lan</t>
  </si>
  <si>
    <t>NHÓM ĐƯỜNG KÍNH GỐC; Cây đào cảnh</t>
  </si>
  <si>
    <t>NHÓM CÂY TÍNH THEO ĐƯỜNG KÍNH TÁN</t>
  </si>
  <si>
    <t>NHÓM CÂY TÍNH THEO ĐƯỜNG KÍNH TÁN; Cây hồng xiêm</t>
  </si>
  <si>
    <t>NHÓM ĐƯỜNG KÍNH TÁN; Cây roi</t>
  </si>
  <si>
    <t>NHÓM ĐƯỜNG KÍNH TÁN; Cây hồng, cây cậy</t>
  </si>
  <si>
    <t>NHÓM ĐƯỜNG KÍNH TÁN; Cây chanh</t>
  </si>
  <si>
    <t>NHÓM ĐƯỜNG KÍNH TÁN; Cây cam</t>
  </si>
  <si>
    <t>NHÓM ĐƯỜNG KÍNH TÁN; Cây quýt</t>
  </si>
  <si>
    <t>NHÓM ĐƯỜNG KÍNH TÁN; Cây quất</t>
  </si>
  <si>
    <t>NHÓM ĐƯỜNG KÍNH TÁN; Cây đào (lấy quả), cây mận (lấy quả), cây mơ (lấy quả)</t>
  </si>
  <si>
    <t>NHÓM ĐƯỜNG KÍNH TÁN; Cây thanh trà (chanh trà)</t>
  </si>
  <si>
    <t>NHÓM ĐƯỜNG KÍNH TÁN; Cây nhót</t>
  </si>
  <si>
    <t>NHÓM ĐƯỜNG KÍNH TÁN; Cây Thanh long</t>
  </si>
  <si>
    <t>NHÓM ĐƯỜNG KÍNH TÁN; Cây chè</t>
  </si>
  <si>
    <t>NHÓM ĐƯỜNG KÍNH TÁN; Cây mẫu đơn ta</t>
  </si>
  <si>
    <t>NHÓM ĐƯỜNG KÍNH TÁN; Cây thiên phúc (pháo hoa)</t>
  </si>
  <si>
    <t>NHÓM ĐƯỜNG KÍNH TÁN; Cây mẫu đơn nhật</t>
  </si>
  <si>
    <t>NHÓM ĐƯỜNG KÍNH TÁN; Cây dâm bụt, cây ngũ sắc, chuông vàng</t>
  </si>
  <si>
    <t>NHÓM ĐƯỜNG KÍNH TÁN; Cây hoa sứ</t>
  </si>
  <si>
    <t>NHÓM ĐƯỜNG KÍNH TÁN; Cây ngâu, cây tứ quý, dành dành</t>
  </si>
  <si>
    <t>NHÓM ĐƯỜNG KÍNH TÁN; Cây hoa nhài</t>
  </si>
  <si>
    <t>NHÓM ĐƯỜNG KÍNH TÁN; Cây hương thảo, tuyết sơn phi hồng</t>
  </si>
  <si>
    <t>NHÓM ĐƯỜNG KÍNH TÁN; Cây nhàu</t>
  </si>
  <si>
    <t>NHÓM ĐƯỜNG KÍNH TÁN; Cây hoa hòe</t>
  </si>
  <si>
    <t>NHÓM ĐƯỜNG KÍNH TÁN; Xạ đen</t>
  </si>
  <si>
    <t>NHÓM ĐƯỜNG KÍNH TÁN; Cây cau đẻ/cau bụi (độ cao bóc bẹ)</t>
  </si>
  <si>
    <t>NHÓM ĐƯỜNG KÍNH TÁN; Nguyệt quế</t>
  </si>
  <si>
    <t>NHÓM CÂY TÍNH THEO CÁCH TÍNH KHÁC</t>
  </si>
  <si>
    <t>NHÓM CÂY TÍNH THEO CÁCH TÍNH KHÁC; Tre lấy măng</t>
  </si>
  <si>
    <t>NHÓM CÂY TÍNH THEO CÁCH TÍNH KHÁC; Cây trúc mây, trúc nhật</t>
  </si>
  <si>
    <t>NHÓM CÂY TÍNH THEO CÁCH TÍNH KHÁC; Cây trúc phật bà</t>
  </si>
  <si>
    <t>NHÓM CÂY TÍNH THEO CÁCH TÍNH KHÁC; Cây trúc quân tử</t>
  </si>
  <si>
    <t>NHÓM CÂY TÍNH THEO CÁCH TÍNH KHÁC; Cây cọ</t>
  </si>
  <si>
    <t>NHÓM CÂY TÍNH THEO CÁCH TÍNH KHÁC; Cây cau Ha Oai</t>
  </si>
  <si>
    <t>NHÓM CÂY TÍNH THEO CÁCH TÍNH KHÁC; Cây mây, song</t>
  </si>
  <si>
    <t>NHÓM CÂY TÍNH THEO CÁCH TÍNH KHÁC; Cây đỗ quyên</t>
  </si>
  <si>
    <t>NHÓM CÂY TÍNH THEO CÁCH TÍNH KHÁC; Cây cẩm tú cầu, thủy tiên</t>
  </si>
  <si>
    <t>NHÓM CÂY TÍNH THEO CÁCH TÍNH KHÁC; Cây vạn niên thanh</t>
  </si>
  <si>
    <t>NHÓM CÂY TÍNH THEO CÁCH TÍNH KHÁC; Cây trầu bà</t>
  </si>
  <si>
    <t>NHÓM CÂY TÍNH THEO CÁCH TÍNH KHÁC; Cây hoa ti gôn, rạng đông (chùm ớt)</t>
  </si>
  <si>
    <t>NHÓM CÂY TÍNH THEO CÁCH TÍNH KHÁC; Cây hoa mào gà, cây bóng nước</t>
  </si>
  <si>
    <t>NHÓM CÂY TÍNH THEO CÁCH TÍNH KHÁC; Cây dứa</t>
  </si>
  <si>
    <t>NHÓM CÂY TÍNH THEO CÁCH TÍNH KHÁC; Cây hoa quỳnh</t>
  </si>
  <si>
    <t>NHÓM CÂY TÍNH THEO CÁCH TÍNH KHÁC; Cây bỏng</t>
  </si>
  <si>
    <t>NHÓM CÂY TÍNH THEO CÁCH TÍNH KHÁC; Cây sống đời (cây phát lộc)</t>
  </si>
  <si>
    <t>NHÓM CÂY TÍNH THEO CÁCH TÍNH KHÁC; Cây sử quân tử</t>
  </si>
  <si>
    <t>NHÓM CÂY TÍNH THEO CÁCH TÍNH KHÁC; Cây xương rồng</t>
  </si>
  <si>
    <t>NHÓM CÂY TÍNH THEO CÁCH TÍNH KHÁC; Cây thuốc: bạch chỉ, địa liền, ngưu tất, sa nhân, bồ công anh, mã đề, diệp hạ châu (chó đẻ), cây thuốc Bắc, thuốc Nam các loại</t>
  </si>
  <si>
    <t>NHÓM CÂY TÍNH THEO CÁCH TÍNH KHÁC; Cây gấc</t>
  </si>
  <si>
    <t>NHÓM CÂY TÍNH THEO CÁCH TÍNH KHÁC; Cây gấc: Tính theo khóm gốc</t>
  </si>
  <si>
    <t>NHÓM CÂY TÍNH THEO CÁCH TÍNH KHÁC; Cây măng cảnh</t>
  </si>
  <si>
    <t>CÂY GIỐNG</t>
  </si>
  <si>
    <t>CÂY GIỐNG; Cây giống đào (trồng thành luống hoặc trong bầu nilon)</t>
  </si>
  <si>
    <t>CÂY GIỐNG; Cây giống lộc vừng, sanh, si (trồng thành luống hoặc trong bầu nilon)</t>
  </si>
  <si>
    <t>CÂY GIỐNG; Cây giống cau cảnh (trồng thành luống hoặc trong bầu nilon)</t>
  </si>
  <si>
    <t>CÂY GIỐNG; Cây giống cây cảnh khác</t>
  </si>
  <si>
    <t>CÂY GIỐNG; Cây giống cây ăn quả</t>
  </si>
  <si>
    <t>CÂY GIỐNG; Cây giống cây ăn quả: - Cây ươm gieo hạt, đựng trong bầu nilon hoặc trồng thành luống chưa ghép:</t>
  </si>
  <si>
    <t>CÂY GIỐNG; Cây giống cây ăn quả: - Cây ươm gieo hạt, đựng trong bầu nilon hoặc trồng thành luống đã ghép:</t>
  </si>
  <si>
    <t>CÂY GIỐNG; Cây giống cây ăn quả: - Cây giống chiết cành đã giâm ra vườn:</t>
  </si>
  <si>
    <t>CÂY GIỐNG; Cây giống cây lấy gỗ, cây lấy lá…ươm gieo hạt thành luống, vạt</t>
  </si>
  <si>
    <t>CÂY CẢNH TRỒNG TRONG CHẬU</t>
  </si>
  <si>
    <t>CHN.1</t>
  </si>
  <si>
    <t>CÂY HÀNG NĂM: Lúa</t>
  </si>
  <si>
    <t>PL1_QĐ1133</t>
  </si>
  <si>
    <t>CHN.2</t>
  </si>
  <si>
    <t>CÂY HÀNG NĂM: Ngô (bắp)</t>
  </si>
  <si>
    <t>CHN.3</t>
  </si>
  <si>
    <t>CÂY HÀNG NĂM: Khoai lang</t>
  </si>
  <si>
    <t>CHN.4</t>
  </si>
  <si>
    <t>CÂY HÀNG NĂM: Sắn (mỳ)</t>
  </si>
  <si>
    <t>CHN.5</t>
  </si>
  <si>
    <t>CÂY HÀNG NĂM: Khoai sọ</t>
  </si>
  <si>
    <t>CHN.6</t>
  </si>
  <si>
    <t>CÂY HÀNG NĂM: Khoai mỡ, củ canh</t>
  </si>
  <si>
    <t>CHN.7</t>
  </si>
  <si>
    <t>CÂY HÀNG NĂM: Khoai môn</t>
  </si>
  <si>
    <t>CHN.8</t>
  </si>
  <si>
    <t>CÂY HÀNG NĂM: Khoai tây</t>
  </si>
  <si>
    <t>CHN.9</t>
  </si>
  <si>
    <t>CÂY HÀNG NĂM: Dong riềng</t>
  </si>
  <si>
    <t>CHN.10</t>
  </si>
  <si>
    <t>CÂY HÀNG NĂM: Sắn dây</t>
  </si>
  <si>
    <t>CHN.11</t>
  </si>
  <si>
    <t>CÂY HÀNG NĂM: Củ từ</t>
  </si>
  <si>
    <t>CHN.12</t>
  </si>
  <si>
    <t>CÂY HÀNG NĂM: Mía</t>
  </si>
  <si>
    <t>CHN.13</t>
  </si>
  <si>
    <t>CÂY HÀNG NĂM: Thuốc lào</t>
  </si>
  <si>
    <t>CHN.14</t>
  </si>
  <si>
    <t>CÂY HÀNG NĂM: Cói</t>
  </si>
  <si>
    <t>CHN.15</t>
  </si>
  <si>
    <t>CÂY HÀNG NĂM: Đậu tương (đậu nành) lấy hạt</t>
  </si>
  <si>
    <t>CHN.16</t>
  </si>
  <si>
    <t>CÂY HÀNG NĂM: Lạc (đậu phộng)</t>
  </si>
  <si>
    <t>CHN.17</t>
  </si>
  <si>
    <t>CÂY HÀNG NĂM: Vừng (mè)</t>
  </si>
  <si>
    <t>CHN.18</t>
  </si>
  <si>
    <t>CÂY HÀNG NĂM: Rau muống</t>
  </si>
  <si>
    <t>CHN.19</t>
  </si>
  <si>
    <t>CÂY HÀNG NĂM: Cải canh</t>
  </si>
  <si>
    <t>CHN.20</t>
  </si>
  <si>
    <t>CÂY HÀNG NĂM: Cải ngồng</t>
  </si>
  <si>
    <t>CHN.21</t>
  </si>
  <si>
    <t>CÂY HÀNG NĂM: Cải ngọt, cải cúc</t>
  </si>
  <si>
    <t>CHN.22</t>
  </si>
  <si>
    <t>CÂY HÀNG NĂM: Cải xoong</t>
  </si>
  <si>
    <t>CHN.23</t>
  </si>
  <si>
    <t>CÂY HÀNG NĂM: Cải thảo</t>
  </si>
  <si>
    <t>CHN.24</t>
  </si>
  <si>
    <t>CÂY HÀNG NĂM: Cải Kale</t>
  </si>
  <si>
    <t>CHN.25</t>
  </si>
  <si>
    <t>CÂY HÀNG NĂM: Cải bắp</t>
  </si>
  <si>
    <t>CHN.26</t>
  </si>
  <si>
    <t>CÂY HÀNG NĂM: Các loại rau cải khác</t>
  </si>
  <si>
    <t>CHN.27</t>
  </si>
  <si>
    <t>CÂY HÀNG NĂM: Rau mùng tơi</t>
  </si>
  <si>
    <t>CHN.28</t>
  </si>
  <si>
    <t>CÂY HÀNG NĂM: Rau đay</t>
  </si>
  <si>
    <t>CHN.29</t>
  </si>
  <si>
    <t>CÂY HÀNG NĂM: Rau ngót</t>
  </si>
  <si>
    <t>CHN.30</t>
  </si>
  <si>
    <t>CÂY HÀNG NĂM: Rau má</t>
  </si>
  <si>
    <t>CHN.31</t>
  </si>
  <si>
    <t>CÂY HÀNG NĂM: Rau diếp/xà lách</t>
  </si>
  <si>
    <t>CHN.32</t>
  </si>
  <si>
    <t>CÂY HÀNG NĂM: Rau dền</t>
  </si>
  <si>
    <t>CHN.33</t>
  </si>
  <si>
    <t>CÂY HÀNG NĂM: Súp lơ</t>
  </si>
  <si>
    <t>CHN.34</t>
  </si>
  <si>
    <t>CÂY HÀNG NĂM: Su su (lấy ngọn)</t>
  </si>
  <si>
    <t>CHN.35</t>
  </si>
  <si>
    <t>CÂY HÀNG NĂM: Ngô rau</t>
  </si>
  <si>
    <t>CHN.36</t>
  </si>
  <si>
    <t>CÂY HÀNG NĂM: Dưa hấu</t>
  </si>
  <si>
    <t>CHN.37</t>
  </si>
  <si>
    <t>CÂY HÀNG NĂM: Dưa lê</t>
  </si>
  <si>
    <t>CHN.38</t>
  </si>
  <si>
    <t>CÂY HÀNG NĂM: Dưa vàng</t>
  </si>
  <si>
    <t>CHN.39</t>
  </si>
  <si>
    <t>CÂY HÀNG NĂM: Dưa lưới</t>
  </si>
  <si>
    <t>CHN.40</t>
  </si>
  <si>
    <t>CÂY HÀNG NĂM: Dưa bở</t>
  </si>
  <si>
    <t>CHN.41</t>
  </si>
  <si>
    <t>CÂY HÀNG NĂM: Dưa gang</t>
  </si>
  <si>
    <t>CHN.42</t>
  </si>
  <si>
    <t>CÂY HÀNG NĂM: Dưa chuột/dưa leo</t>
  </si>
  <si>
    <t>CHN.43</t>
  </si>
  <si>
    <t>CÂY HÀNG NĂM: Đậu tương rau</t>
  </si>
  <si>
    <t>CHN.44</t>
  </si>
  <si>
    <t>CÂY HÀNG NĂM: Đậu/đỗ đũa</t>
  </si>
  <si>
    <t>CHN.45</t>
  </si>
  <si>
    <t>CÂY HÀNG NĂM: Đậu/đỗ cove</t>
  </si>
  <si>
    <t>CHN.46</t>
  </si>
  <si>
    <t>CÂY HÀNG NĂM: Đậu/đỗ Hà Lan</t>
  </si>
  <si>
    <t>CHN.47</t>
  </si>
  <si>
    <t>CÂY HÀNG NĂM: Đậu/đỗ rồng</t>
  </si>
  <si>
    <t>CHN.48</t>
  </si>
  <si>
    <t>CÂY HÀNG NĂM: Đậu/đỗ ván</t>
  </si>
  <si>
    <t>CHN.49</t>
  </si>
  <si>
    <t>CÂY HÀNG NĂM: Đậu bắp</t>
  </si>
  <si>
    <t>CHN.50</t>
  </si>
  <si>
    <t>CÂY HÀNG NĂM: Cà chua</t>
  </si>
  <si>
    <t>CHN.51</t>
  </si>
  <si>
    <t>CÂY HÀNG NĂM: Cà tím</t>
  </si>
  <si>
    <t>CHN.52</t>
  </si>
  <si>
    <t>CÂY HÀNG NĂM: Cà bát</t>
  </si>
  <si>
    <t>CHN.53</t>
  </si>
  <si>
    <t>CÂY HÀNG NĂM: Cà pháo</t>
  </si>
  <si>
    <t>CHN.54</t>
  </si>
  <si>
    <t>CÂY HÀNG NĂM: Bí ngô</t>
  </si>
  <si>
    <t>CHN.55</t>
  </si>
  <si>
    <t>CÂY HÀNG NĂM: Bí xanh</t>
  </si>
  <si>
    <t>CHN.56</t>
  </si>
  <si>
    <t>CÂY HÀNG NĂM: Bí ngồi</t>
  </si>
  <si>
    <t>CHN.57</t>
  </si>
  <si>
    <t>CÂY HÀNG NĂM: Bầu</t>
  </si>
  <si>
    <t>CHN.58</t>
  </si>
  <si>
    <t>CÂY HÀNG NĂM: Mướp</t>
  </si>
  <si>
    <t>CHN.59</t>
  </si>
  <si>
    <t>CÂY HÀNG NĂM: Mướp đắng</t>
  </si>
  <si>
    <t>CHN.60</t>
  </si>
  <si>
    <t>CÂY HÀNG NĂM: Su su (lấy quả)</t>
  </si>
  <si>
    <t>CHN.61</t>
  </si>
  <si>
    <t>CÂY HÀNG NĂM: Ớt ngọt</t>
  </si>
  <si>
    <t>CHN.62</t>
  </si>
  <si>
    <t>CÂY HÀNG NĂM: Su hào</t>
  </si>
  <si>
    <t>CHN.63</t>
  </si>
  <si>
    <t>CÂY HÀNG NĂM: Cà rốt</t>
  </si>
  <si>
    <t>CHN.64</t>
  </si>
  <si>
    <t>CÂY HÀNG NĂM: Củ cải trắng</t>
  </si>
  <si>
    <t>CHN.65</t>
  </si>
  <si>
    <t>CÂY HÀNG NĂM: Củ dền</t>
  </si>
  <si>
    <t>CHN.66</t>
  </si>
  <si>
    <t>CÂY HÀNG NĂM: Củ đậu</t>
  </si>
  <si>
    <t>CHN.67</t>
  </si>
  <si>
    <t>CÂY HÀNG NĂM: Tỏi lấy củ</t>
  </si>
  <si>
    <t>CHN.68</t>
  </si>
  <si>
    <t>CÂY HÀNG NĂM: Tỏi tây</t>
  </si>
  <si>
    <t>CHN.69</t>
  </si>
  <si>
    <t>CÂY HÀNG NĂM: Hành tây</t>
  </si>
  <si>
    <t>CHN.70</t>
  </si>
  <si>
    <t>CÂY HÀNG NĂM: Hành lá (Hành hoa, mủa...)</t>
  </si>
  <si>
    <t>CHN.71</t>
  </si>
  <si>
    <t>CÂY HÀNG NĂM: Hành củ</t>
  </si>
  <si>
    <t>CHN.72</t>
  </si>
  <si>
    <t>CÂY HÀNG NĂM: Hành paro</t>
  </si>
  <si>
    <t>CHN.73</t>
  </si>
  <si>
    <t>CÂY HÀNG NĂM: Sen lấy củ</t>
  </si>
  <si>
    <t>CHN.74</t>
  </si>
  <si>
    <t>CÂY HÀNG NĂM: Sen lấy ngó</t>
  </si>
  <si>
    <t>CHN.75</t>
  </si>
  <si>
    <t>CÂY HÀNG NĂM: Rau cần ta</t>
  </si>
  <si>
    <t>CHN.76</t>
  </si>
  <si>
    <t>CÂY HÀNG NĂM: Rau cần tây</t>
  </si>
  <si>
    <t>CHN.77</t>
  </si>
  <si>
    <t>CÂY HÀNG NĂM: Dọc mùng</t>
  </si>
  <si>
    <t>CHN.78</t>
  </si>
  <si>
    <t>CÂY HÀNG NĂM: Rau rút</t>
  </si>
  <si>
    <t>CHN.79</t>
  </si>
  <si>
    <t>CÂY HÀNG NĂM: Rau dớn</t>
  </si>
  <si>
    <t>CHN.80</t>
  </si>
  <si>
    <t>CÂY HÀNG NĂM: Khoai nước (lấy mầm)</t>
  </si>
  <si>
    <t>CHN.81</t>
  </si>
  <si>
    <t>CÂY HÀNG NĂM: Đậu/đỗ đen</t>
  </si>
  <si>
    <t>CHN.82</t>
  </si>
  <si>
    <t>CÂY HÀNG NĂM: Đậu/đỗ xanh</t>
  </si>
  <si>
    <t>CHN.83</t>
  </si>
  <si>
    <t>CÂY HÀNG NĂM: Đậu/đỗ đỏ</t>
  </si>
  <si>
    <t>CHN.84</t>
  </si>
  <si>
    <t>CÂY HÀNG NĂM: Hoa cúc</t>
  </si>
  <si>
    <t>CHN.85</t>
  </si>
  <si>
    <t>CÂY HÀNG NĂM: Hoa lay ơn</t>
  </si>
  <si>
    <t>CHN.86</t>
  </si>
  <si>
    <t>CÂY HÀNG NĂM: Hoa cẩm chướng</t>
  </si>
  <si>
    <t>CHN.87</t>
  </si>
  <si>
    <t>CÂY HÀNG NĂM: Hoa loa kèn</t>
  </si>
  <si>
    <t>CHN.88</t>
  </si>
  <si>
    <t>CÂY HÀNG NĂM: Hoa đồng tiền</t>
  </si>
  <si>
    <t>CHN.89</t>
  </si>
  <si>
    <t>CÂY HÀNG NĂM: Hoa thạch thảo</t>
  </si>
  <si>
    <t>CHN.90</t>
  </si>
  <si>
    <t>CÂY HÀNG NĂM: Hoa hướng dương</t>
  </si>
  <si>
    <t>CHN.91</t>
  </si>
  <si>
    <t>CÂY HÀNG NĂM: Hoa huệ</t>
  </si>
  <si>
    <t>CHN.92</t>
  </si>
  <si>
    <t>CÂY HÀNG NĂM: Hoa cánh bướm</t>
  </si>
  <si>
    <t>CHN.93</t>
  </si>
  <si>
    <t>CÂY HÀNG NĂM: Hoa phi yến</t>
  </si>
  <si>
    <t>CHN.94</t>
  </si>
  <si>
    <t>CÂY HÀNG NĂM: Hoa sen lấy hoa</t>
  </si>
  <si>
    <t>CHN.95</t>
  </si>
  <si>
    <t>CÂY HÀNG NĂM: Hoa súng</t>
  </si>
  <si>
    <t>CHN.96.1</t>
  </si>
  <si>
    <t>CÂY HÀNG NĂM: Violet, cosmos: Cây chưa có hoa</t>
  </si>
  <si>
    <t>CHN.96.2</t>
  </si>
  <si>
    <t>CÂY HÀNG NĂM: Violet, cosmos: Cây có hoa</t>
  </si>
  <si>
    <t>CHN.97</t>
  </si>
  <si>
    <t>CÂY HÀNG NĂM: Cây hoa mười giờ, hoa sam, tóc tiên, hoa thanh tú</t>
  </si>
  <si>
    <t>CHN.98</t>
  </si>
  <si>
    <t>CÂY HÀNG NĂM: Cây dạ yến thảo, cây ngọc thảo</t>
  </si>
  <si>
    <t>CHN.99.1</t>
  </si>
  <si>
    <t>CÂY HÀNG NĂM: Cây salem: Cây chưa có hoa</t>
  </si>
  <si>
    <t>CHN.99.2</t>
  </si>
  <si>
    <t>CÂY HÀNG NĂM: Cây salem: Cây có hoa</t>
  </si>
  <si>
    <t>CHN.102.1</t>
  </si>
  <si>
    <t>CÂY HÀNG NĂM: Cây thược dược: Cây chưa có hoa</t>
  </si>
  <si>
    <t>CHN.102.2</t>
  </si>
  <si>
    <t>CÂY HÀNG NĂM: Cây thược dược: Cây đang có hoa</t>
  </si>
  <si>
    <t>CHN.104</t>
  </si>
  <si>
    <t>CÂY HÀNG NĂM: Ớt cay</t>
  </si>
  <si>
    <t>CHN.105</t>
  </si>
  <si>
    <t>CÂY HÀNG NĂM: Gừng</t>
  </si>
  <si>
    <t>CHN.106</t>
  </si>
  <si>
    <t>CÂY HÀNG NĂM: Nghệ</t>
  </si>
  <si>
    <t>CHN.107</t>
  </si>
  <si>
    <t>CÂY HÀNG NĂM: Riềng</t>
  </si>
  <si>
    <t>CHN.108</t>
  </si>
  <si>
    <t>CÂY HÀNG NĂM: Sả</t>
  </si>
  <si>
    <t>CHN.109</t>
  </si>
  <si>
    <t>CÂY HÀNG NĂM: Tía tô</t>
  </si>
  <si>
    <t>CHN.110</t>
  </si>
  <si>
    <t>CÂY HÀNG NĂM: Kinh giới, húng tép</t>
  </si>
  <si>
    <t>CHN.111</t>
  </si>
  <si>
    <t>CÂY HÀNG NĂM: Húng bạc hà, húng Hà Nội</t>
  </si>
  <si>
    <t>CHN.112</t>
  </si>
  <si>
    <t>CÂY HÀNG NĂM: Húng quế (húng chó)</t>
  </si>
  <si>
    <t>CHN.113</t>
  </si>
  <si>
    <t>CÂY HÀNG NĂM: Rau mùi</t>
  </si>
  <si>
    <t>CHN.114</t>
  </si>
  <si>
    <t>CÂY HÀNG NĂM: Mùi tàu (răng cưa, ngò gai)</t>
  </si>
  <si>
    <t>CHN.115</t>
  </si>
  <si>
    <t>CÂY HÀNG NĂM: Ngải cứu</t>
  </si>
  <si>
    <t>CHN.116</t>
  </si>
  <si>
    <t>CÂY HÀNG NĂM: Thì là</t>
  </si>
  <si>
    <t>CHN.117</t>
  </si>
  <si>
    <t>CÂY HÀNG NĂM: Rau răm</t>
  </si>
  <si>
    <t>CHN.118</t>
  </si>
  <si>
    <t>CÂY HÀNG NĂM: Lá lốt</t>
  </si>
  <si>
    <t>CHN.119</t>
  </si>
  <si>
    <t>CÂY HÀNG NĂM: Hương nhu</t>
  </si>
  <si>
    <t>CHN.120</t>
  </si>
  <si>
    <t>CÂY HÀNG NĂM: Cúc dược liệu (Cúc chi)</t>
  </si>
  <si>
    <t>CHN.121</t>
  </si>
  <si>
    <t>CÂY HÀNG NĂM: Húng chanh</t>
  </si>
  <si>
    <t>CHN.122</t>
  </si>
  <si>
    <t>CÂY HÀNG NĂM: Lá nếp</t>
  </si>
  <si>
    <t>CHN.123</t>
  </si>
  <si>
    <t>CÂY HÀNG NĂM: Xương sông</t>
  </si>
  <si>
    <t>CHN.124</t>
  </si>
  <si>
    <t>CÂY HÀNG NĂM: Hoàn ngọc (cây lá khỉ)</t>
  </si>
  <si>
    <t>CHN.125</t>
  </si>
  <si>
    <t>CÂY HÀNG NĂM: Atiso đỏ</t>
  </si>
  <si>
    <t>CHN.126</t>
  </si>
  <si>
    <t>CÂY HÀNG NĂM: Ấu</t>
  </si>
  <si>
    <t>CHN.127</t>
  </si>
  <si>
    <t>CÂY HÀNG NĂM: Thạch đen</t>
  </si>
  <si>
    <t>CHN.128</t>
  </si>
  <si>
    <t>CÂY HÀNG NĂM: Hương bài</t>
  </si>
  <si>
    <t>CHN.129</t>
  </si>
  <si>
    <t>CÂY HÀNG NĂM: Cỏ voi</t>
  </si>
  <si>
    <t>CHN.130</t>
  </si>
  <si>
    <t>CÂY HÀNG NĂM: Ngô sinh khối</t>
  </si>
  <si>
    <t>CHN.131</t>
  </si>
  <si>
    <t>CÂY HÀNG NĂM: Nấm rơm</t>
  </si>
  <si>
    <t>CHN.132</t>
  </si>
  <si>
    <t>CÂY HÀNG NĂM: Nấm mỡ</t>
  </si>
  <si>
    <t>CHN.133</t>
  </si>
  <si>
    <t>CÂY HÀNG NĂM: Đay</t>
  </si>
  <si>
    <t>CHN.134</t>
  </si>
  <si>
    <t>CÂY HÀNG NĂM: Gai</t>
  </si>
  <si>
    <t>CHN.135</t>
  </si>
  <si>
    <t>CÂY HÀNG NĂM: Dứa sợi</t>
  </si>
  <si>
    <t>CHN.136</t>
  </si>
  <si>
    <t>CÂY HÀNG NĂM: Cà gai leo</t>
  </si>
  <si>
    <t>CHN.137</t>
  </si>
  <si>
    <t>CÂY HÀNG NĂM: Cây diếp cá, rau sam, rau ngổ, lá cẩm</t>
  </si>
  <si>
    <t>CHN.138</t>
  </si>
  <si>
    <t>CÂY HÀNG NĂM: Măng tây</t>
  </si>
  <si>
    <t>CHN.139</t>
  </si>
  <si>
    <t>CÂY HÀNG NĂM: Cây hằng năm trồng xen dưới tán lá cây lâu năm (tính bình quân trên diện tích cây trồng chiếm chỗ)</t>
  </si>
  <si>
    <t>CHN.96</t>
  </si>
  <si>
    <t>CÂY HÀNG NĂM: Violet, cosmos</t>
  </si>
  <si>
    <t>CHN.99</t>
  </si>
  <si>
    <t>CÂY HÀNG NĂM: Cây salem</t>
  </si>
  <si>
    <t>CHN.100</t>
  </si>
  <si>
    <t>CÂY HÀNG NĂM: Cây hoa lily</t>
  </si>
  <si>
    <t>CHN.100.1</t>
  </si>
  <si>
    <t>CÂY HÀNG NĂM: Cây hoa lily: Cây chưa có hoa</t>
  </si>
  <si>
    <t>CHN.100.2</t>
  </si>
  <si>
    <t>CÂY HÀNG NĂM: Cây hoa lily: Cây đang ra hoa</t>
  </si>
  <si>
    <t>CHN.101</t>
  </si>
  <si>
    <t>CÂY HÀNG NĂM: Cây hoa cát tường</t>
  </si>
  <si>
    <t>CHN.101.1</t>
  </si>
  <si>
    <t>CÂY HÀNG NĂM: Cây hoa cát tường: Cây chưa có hoa</t>
  </si>
  <si>
    <t>CHN.101.2</t>
  </si>
  <si>
    <t>CÂY HÀNG NĂM: Cây hoa cát tường: Cây đang ra hoa</t>
  </si>
  <si>
    <t>CHN.102</t>
  </si>
  <si>
    <t>CÂY HÀNG NĂM: Cây thược dược</t>
  </si>
  <si>
    <t>CHN.103</t>
  </si>
  <si>
    <t>CÂY HÀNG NĂM: Cây xác pháo</t>
  </si>
  <si>
    <t>CHN.103.1</t>
  </si>
  <si>
    <t>CÂY HÀNG NĂM: Cây xác pháo: Cây chưa ra hoa</t>
  </si>
  <si>
    <t>CHN.103.2</t>
  </si>
  <si>
    <t>CÂY HÀNG NĂM: Cây xác pháo: Cây đã ra hoa</t>
  </si>
  <si>
    <t>VKT-Nhom</t>
  </si>
  <si>
    <t>Nhóm vật kiến trúc</t>
  </si>
  <si>
    <t>2</t>
  </si>
  <si>
    <t>CAY-Nhom</t>
  </si>
  <si>
    <t>Nhóm Cây trồng</t>
  </si>
  <si>
    <t>3</t>
  </si>
  <si>
    <t>NTS-Nhom</t>
  </si>
  <si>
    <t>Nhóm nuôi trồng thủy sản</t>
  </si>
  <si>
    <t>4</t>
  </si>
  <si>
    <t>TenChu</t>
  </si>
  <si>
    <t>Nhóm tên chủ SDĐ</t>
  </si>
  <si>
    <t>VKT-DiChuyen01</t>
  </si>
  <si>
    <t>Bồi thường chi phí di chuyển tài sản (trong phạm vi diện tích đất còn lại)</t>
  </si>
  <si>
    <t>hộ</t>
  </si>
  <si>
    <t>VKT-TT.001</t>
  </si>
  <si>
    <t>Điện 3 pha</t>
  </si>
  <si>
    <t>cái</t>
  </si>
  <si>
    <t>Đơn giá tạm tính</t>
  </si>
  <si>
    <t>VKT-TT.002</t>
  </si>
  <si>
    <t>Kho đông lạnh 25m3</t>
  </si>
  <si>
    <t>VKT-TT.003</t>
  </si>
  <si>
    <t>Camera</t>
  </si>
  <si>
    <t>VKT-TT.004</t>
  </si>
  <si>
    <t>Lan can cầu thang tay nhựa song inox con tiện inox</t>
  </si>
  <si>
    <t>m</t>
  </si>
  <si>
    <t>VKT-TT.005</t>
  </si>
  <si>
    <t>Đèn trang trí (gắn, ốp, thả)</t>
  </si>
  <si>
    <t>VKT-TT.006</t>
  </si>
  <si>
    <t>Phụ kiện cửa kính cường lực</t>
  </si>
  <si>
    <t>bộ</t>
  </si>
  <si>
    <t>VKT-TT.007</t>
  </si>
  <si>
    <t>Mô tơ điện</t>
  </si>
  <si>
    <t>VKT-TT.008</t>
  </si>
  <si>
    <t>Cửa gỗ comosit</t>
  </si>
  <si>
    <t>m²</t>
  </si>
  <si>
    <t>VKT-TT.009</t>
  </si>
  <si>
    <t>Tháo dỡ đồng hồ điện</t>
  </si>
  <si>
    <t>VKT-TT.010</t>
  </si>
  <si>
    <t>Giàn/Bình năng lượng mặt trời</t>
  </si>
  <si>
    <t>VKT-TT.011</t>
  </si>
  <si>
    <t>Đèn hiên</t>
  </si>
  <si>
    <t>VKT-TT.012</t>
  </si>
  <si>
    <t>Đèn sưởi</t>
  </si>
  <si>
    <t>VKT-TT.013</t>
  </si>
  <si>
    <t>Giếng khoan</t>
  </si>
  <si>
    <t>VKT-TT.014</t>
  </si>
  <si>
    <t>máy bơm</t>
  </si>
  <si>
    <t>máy</t>
  </si>
  <si>
    <t>VKT-TT.015</t>
  </si>
  <si>
    <t>lưới tướt</t>
  </si>
  <si>
    <t>VKT-TT.016</t>
  </si>
  <si>
    <t>Hút mùi</t>
  </si>
  <si>
    <t>VKT-TT.017</t>
  </si>
  <si>
    <t>Bạt cuộn/ bạt di động</t>
  </si>
  <si>
    <t>VKT-TT.018</t>
  </si>
  <si>
    <t>Đèn chùm</t>
  </si>
  <si>
    <t>VKT-TT.019</t>
  </si>
  <si>
    <t>modern wifi</t>
  </si>
  <si>
    <t>VKT-TT.020</t>
  </si>
  <si>
    <t>Bạt li lông</t>
  </si>
  <si>
    <t>VKT-TT.021</t>
  </si>
  <si>
    <t>Dây điện 1,5; 2,5</t>
  </si>
  <si>
    <t>VKT-TT.022</t>
  </si>
  <si>
    <t>Dây diện 3 pha, công nghiệp</t>
  </si>
  <si>
    <t>VKT-TT.023</t>
  </si>
  <si>
    <t>Máy nổ chạy bằng dầu 30 ký</t>
  </si>
  <si>
    <t>VKT-TT.024</t>
  </si>
  <si>
    <t>Máy nổ chạy bằng dầu 38 ký</t>
  </si>
  <si>
    <t>VKT-TT.025</t>
  </si>
  <si>
    <t>Máy bơm nước trại gà</t>
  </si>
  <si>
    <t>VKT-TT.026</t>
  </si>
  <si>
    <t>Máy sịt áp lực</t>
  </si>
  <si>
    <t>VKT-TT.027</t>
  </si>
  <si>
    <t>Khung cửa vật liệu nhôm</t>
  </si>
  <si>
    <t>kg</t>
  </si>
  <si>
    <t>VKT-TT.20158</t>
  </si>
  <si>
    <t>Giếng đào sâu &lt;=5m cuốn gạch chỉ</t>
  </si>
  <si>
    <t>md</t>
  </si>
  <si>
    <t>VKT-TT.20159</t>
  </si>
  <si>
    <t>Giếng đào sâu &lt;=5m cuốn gạch papanh</t>
  </si>
  <si>
    <t>VKT-TT.20160</t>
  </si>
  <si>
    <t>Giếng đào sâu &lt;=5m xây đá hộc</t>
  </si>
  <si>
    <t>VKT-TT.20161</t>
  </si>
  <si>
    <t>Giếng đào sâu &lt;=5m thả cống bi bê tông</t>
  </si>
  <si>
    <t>VKT-TT-KA.009</t>
  </si>
  <si>
    <t>Tủ bếp nhựa tổng hợp (tính mét dài): Tủ dưới đóng thùng</t>
  </si>
  <si>
    <t>Đơn giá tạm tính Kiến An</t>
  </si>
  <si>
    <t>VKT-TT-KA.010</t>
  </si>
  <si>
    <t>Tủ bếp nhựa tổng hợp (tính mét dài): Tủ trên cheo đóng thùng</t>
  </si>
  <si>
    <t>VKT-TT-KA.011</t>
  </si>
  <si>
    <t>Tủ Inox cánh kính đóng thùng (tính mét dài): Tủ dưới đóng thùng</t>
  </si>
  <si>
    <t>VKT-TT-KA.012</t>
  </si>
  <si>
    <t>Tủ Inox cánh kính đóng thùng (tính mét dài): Tủ trên cheo đóng thùng</t>
  </si>
  <si>
    <t>VKT-TT-KA.013</t>
  </si>
  <si>
    <t>Tủ gỗ xoan đào đóng thùng (tính mét dài): Tủ dưới đóng thùng</t>
  </si>
  <si>
    <t>VKT-TT-KA.014</t>
  </si>
  <si>
    <t>Tủ gỗ xoan đào đóng thùng (tính mét dài): Tủ trên cheo đóng thùng</t>
  </si>
  <si>
    <t>VKT-TT-KA.015</t>
  </si>
  <si>
    <t>Tủ gỗ dổi đóng thùng (tính mét dài): Tủ dưới đóng thùng</t>
  </si>
  <si>
    <t>VKT-TT-KA.016</t>
  </si>
  <si>
    <t>Tủ gỗ dổi đóng thùng (tính mét dài): Tủ trên cheo đóng thùng</t>
  </si>
  <si>
    <t>VKT-TT-KA.017</t>
  </si>
  <si>
    <t>Tủ nhôm kính trên cheo (tính mét dài)</t>
  </si>
  <si>
    <t>Đơn giá tạm tính Kiến An: 1.800.000-2.000.000đ/m2</t>
  </si>
  <si>
    <t>VKT-TT-KA.018</t>
  </si>
  <si>
    <t>Tủ nhôm kính dưới (tính mét dài)</t>
  </si>
  <si>
    <t>VKT-TT-KA.019</t>
  </si>
  <si>
    <t>Tủ rượu âm tường: Tủ rượu âm tường bằng nhựa</t>
  </si>
  <si>
    <t>VKT-TT-KA.020</t>
  </si>
  <si>
    <t>Tủ rượu âm tường: Tủ rượu gỗ công nghiệp âm tường</t>
  </si>
  <si>
    <t>VKT-TT-KA.021</t>
  </si>
  <si>
    <t>Tủ rượu âm tường: Tủ rượu nhôm kính âm tường</t>
  </si>
  <si>
    <t>VKT-TT-KA.022</t>
  </si>
  <si>
    <t>Tủ rượu âm tường: Tủ rượu âm tường gỗ tự nhiên</t>
  </si>
  <si>
    <t>VKT-TT-KA.023</t>
  </si>
  <si>
    <t>Ốp nhựa nano tường (ĐG gốc, nhập Hệ số 1,5 Kiến An)</t>
  </si>
  <si>
    <t>Đơn giá tạm tính Kiến An (Hệ số 1,5)</t>
  </si>
  <si>
    <t>VKT-TT-KA.024</t>
  </si>
  <si>
    <t>Trần phẳng nhựa nano  (ĐG gốc, nhập Hệ số 1,8 Kiến An)</t>
  </si>
  <si>
    <t>Đơn giá tạm tính Kiến An (Hệ số 1,8)</t>
  </si>
  <si>
    <t>VKT-TT-KA.025</t>
  </si>
  <si>
    <t>Ốp nhựa nano lam sóng giả gỗ  (ĐG gốc, nhập Hệ số 2,5 Kiến An)</t>
  </si>
  <si>
    <t>Đơn giá tạm tính Kiến An  (Hệ số 2,5)</t>
  </si>
  <si>
    <t>VKT-TT-KA.026</t>
  </si>
  <si>
    <t>Trần nhựa nano lanm sóng giả gỗ  (ĐG gốc, nhập Hệ số 3,5 Kiến An)</t>
  </si>
  <si>
    <t>Đơn giá tạm tính Kiến An (Hệ số 3,5)</t>
  </si>
  <si>
    <t>VKT-TT-KA.027</t>
  </si>
  <si>
    <t>Trần giật cấp nano  (ĐG gốc, nhập Hệ số 2,5 Kiến An)</t>
  </si>
  <si>
    <t>Đơn giá tạm tính Kiến An (Hệ số 2,5)</t>
  </si>
  <si>
    <t>VKT-TT-KA.028</t>
  </si>
  <si>
    <t>Trần giật cấp lam sóng giả gỗ  (ĐG gốc, nhập Hệ số 4,5 Kiến An)</t>
  </si>
  <si>
    <t>Đơn giá tạm tính Kiến An (Hệ số 4,0)</t>
  </si>
  <si>
    <t>VKT-TT-KA.029</t>
  </si>
  <si>
    <t>Ốp tường Nhựa vân đá PVC vân đá phẳng loại bình thường (ĐG gốc, nhập Hệ số 1,5 Kiến An)</t>
  </si>
  <si>
    <t>VKT-TT-KA.030</t>
  </si>
  <si>
    <t>Trần nhựa vân đá PVC vân đá phẳng loại bình thường (ĐG gốc, nhập Hệ số 1,8 Kiến An)</t>
  </si>
  <si>
    <t>VKT-TT-KA.031</t>
  </si>
  <si>
    <t>Ốp tường Nhựa vân đá PVC vân đá 3D cao cấp (ĐG gốc, nhập Hệ số 2,8 Kiến An)</t>
  </si>
  <si>
    <t>Đơn giá tạm tính Kiến An (Hệ số 2,8)</t>
  </si>
  <si>
    <t>VKT-TT-KA.032</t>
  </si>
  <si>
    <t>Trần nhựa vân đá PVC vân đá 3D cao cấp (ĐG gốc, nhập Hệ số 3,0 Kiến An)</t>
  </si>
  <si>
    <t>Đơn giá tạm tính Kiến An (Hệ số 3,0)</t>
  </si>
  <si>
    <t>VKT-TT-KA.033</t>
  </si>
  <si>
    <t>Ốp tường Nhựa lam sóng chịu nhiệt ngoài trời loại nhựa dầy đặc dẻo</t>
  </si>
  <si>
    <t>Đơn giá tạm tính Kiến An: 1.000.000-1.200.000đ/md</t>
  </si>
  <si>
    <t>Rèm vải</t>
  </si>
  <si>
    <t>Rèm cuộn cầu vồng</t>
  </si>
  <si>
    <t>Rèm cuộn nhựa văn phòng, và rèm lưới</t>
  </si>
  <si>
    <t>Rèm tổ ong:</t>
  </si>
  <si>
    <t>Sàn gác lửng bằng tấm bê tông nhẹ Cemboard có khung xương dày 18 mm-20mm</t>
  </si>
  <si>
    <t>Sàn gác xép bằng tấm bê tông nhẹ ALC (có khung xương):</t>
  </si>
  <si>
    <t>Sàn gác xép bằng tấm bê tông nhẹ ALC (có khung xương): Sàn dầy từ 7-8cm</t>
  </si>
  <si>
    <t>Sàn gác xép bằng tấm bê tông nhẹ ALC (có khung xương): Sàn dầy 10cm</t>
  </si>
  <si>
    <t>Sàn gác lửng bằng gỗ công nghiệp, gỗ dán, khung xương</t>
  </si>
  <si>
    <t>Sàn gác lửng bằng gỗ nhựa MDF ngoài phủ melamin có khung xương</t>
  </si>
  <si>
    <t>VKT-TT-KA.034</t>
  </si>
  <si>
    <t>Sàn gác lửng bằng gỗ tự nhiên ghép thanh,
có khung xương chịu lực</t>
  </si>
  <si>
    <t>Đơn giá tạm tính Kiến An: 1.300.000-1.700.000đ/m2</t>
  </si>
  <si>
    <t>VKT-TT-KA.035</t>
  </si>
  <si>
    <t>Tường vách hộp panel dầy 5-7cm hợp kim nhôm mạ kẽm ngoài sơn tĩnh diện lõi xốp cách nhiệt (vận dụng đơn giá alumilium ốp tường trong bảng giá; nếu dầy 10cm; Đơn giá nhân hệ số 1,2</t>
  </si>
  <si>
    <t>VKT-TT-KA.036</t>
  </si>
  <si>
    <t>Hạng mục đắp vẽ xi măng:</t>
  </si>
  <si>
    <t>VKT-TT-KA.037</t>
  </si>
  <si>
    <t>Hạng mục đắp vẽ xi măng: Tranh đắp đơn giản thô</t>
  </si>
  <si>
    <t>Đơn giá tạm tính Kiến An: 1 500 000</t>
  </si>
  <si>
    <t>VKT-TT-KA.038</t>
  </si>
  <si>
    <t>Hạng mục đắp vẽ xi măng: Phù điêu hoa lá 1 lớp (Hoa văn đơn giản, ít chi tiết)</t>
  </si>
  <si>
    <t>Đơn giá tạm tính Kiến An: 1.500.000-2.500.000</t>
  </si>
  <si>
    <t>VKT-TT-KA.039</t>
  </si>
  <si>
    <t>Hạng mục đắp vẽ xi măng: Phù điêu hoa lá 2 lớp (Hoa văn nổi 2 tầng độ sâu nét)</t>
  </si>
  <si>
    <t>Đơn giá tạm tính Kiến An: 1.900.000-2.900.000</t>
  </si>
  <si>
    <t>VKT-TT-KA.040</t>
  </si>
  <si>
    <t>Hạng mục đắp vẽ xi măng: Phù diêu linh vật (rồng, phượng, hổ, cá chép….)</t>
  </si>
  <si>
    <t>Đơn giá tạm tính Kiến An: 2.500.000-3.200.000</t>
  </si>
  <si>
    <t>VKT-TT-KA.041</t>
  </si>
  <si>
    <t>Hạng mục đắp vẽ xi măng: Phù điêu người (chân dung, tượng nghệ thuật</t>
  </si>
  <si>
    <t>Đơn giá tạm tính Kiến An: 2.800.000-3.600.000</t>
  </si>
  <si>
    <t>VKT-TT-KA.042</t>
  </si>
  <si>
    <t>Hạng mục đắp vẽ xi măng: Phù điêu vách ngăn 3D (Hiệu ứng nổi khối tạo chiều sâu)</t>
  </si>
  <si>
    <t>Đơn giá tạm tính Kiến An: 3.800.000-4.800.000</t>
  </si>
  <si>
    <t>VKT-TT-KA.043</t>
  </si>
  <si>
    <t>Hạng mục đắp vẽ xi măng: Phù điêu cao cấp (yêu cầu kỹ thuật cao nhiều chi tiết)</t>
  </si>
  <si>
    <t>Đơn giá tạm tính Kiến An: 4.800.000-5.800.000</t>
  </si>
  <si>
    <t>NTS-I</t>
  </si>
  <si>
    <t>NUÔI MẶN, LỢ;</t>
  </si>
  <si>
    <t>Mật độ (con/m2)</t>
  </si>
  <si>
    <t>PL3_QĐ528</t>
  </si>
  <si>
    <t>NTS-I.1.1</t>
  </si>
  <si>
    <t>NUÔI MẶN, LỢ; Tôm thẻ chân trắng (Mật độ &gt;80 (con/m2) nuôi thâm canh:</t>
  </si>
  <si>
    <t>PL3_QĐ529</t>
  </si>
  <si>
    <t>NTS-I.1.1.1</t>
  </si>
  <si>
    <t>NUÔI MẶN, LỢ; Tôm thẻ chân trắng (Mật độ &gt;80 (con/m2) nuôi thâm canh: Nuôi dưới 1 tháng</t>
  </si>
  <si>
    <t>(đồng/m2)</t>
  </si>
  <si>
    <t>PL3_QĐ530</t>
  </si>
  <si>
    <t>NTS-I.1.1.2</t>
  </si>
  <si>
    <t>NUÔI MẶN, LỢ; Tôm thẻ chân trắng (Mật độ &gt;80 (con/m2) nuôi thâm canh: Nuôi từ 1 tháng trở lên</t>
  </si>
  <si>
    <t>PL3_QĐ531</t>
  </si>
  <si>
    <t>NTS-I.1.2</t>
  </si>
  <si>
    <t>NUÔI MẶN, LỢ; Tôm thẻ chân trắng (Mật độ 50-80 (con/m2) nuôi bán thâm canh:</t>
  </si>
  <si>
    <t>PL3_QĐ532</t>
  </si>
  <si>
    <t>NTS-I.1.2.1</t>
  </si>
  <si>
    <t>NUÔI MẶN, LỢ; Tôm thẻ chân trắng (Mật độ 50-80 (con/m2) nuôi thâm canh: Nuôi dưới 1 tháng</t>
  </si>
  <si>
    <t>PL3_QĐ533</t>
  </si>
  <si>
    <t>NTS-I.1.2.2</t>
  </si>
  <si>
    <t>NUÔI MẶN, LỢ; Tôm thẻ chân trắng (Mật độ 50-80 (con/m2) nuôi thâm canh: Nuôi từ 1 tháng trở lên</t>
  </si>
  <si>
    <t>PL3_QĐ534</t>
  </si>
  <si>
    <t>NTS-I.1.3</t>
  </si>
  <si>
    <t>NUÔI MẶN, LỢ; Tôm thẻ chân trắng (Mật độ &lt;50 (con/m2) nuôi khác:</t>
  </si>
  <si>
    <t>PL3_QĐ535</t>
  </si>
  <si>
    <t>NTS-I.1.3.1</t>
  </si>
  <si>
    <t>NUÔI MẶN, LỢ; Tôm thẻ chân trắng (Mật độ &lt;50 (con/m2) nuôi khác: Nuôi dưới 1 tháng</t>
  </si>
  <si>
    <t>PL3_QĐ536</t>
  </si>
  <si>
    <t>NTS-I.1.3.2</t>
  </si>
  <si>
    <t>NUÔI MẶN, LỢ; Tôm thẻ chân trắng (Mật độ &lt;50 (con/m2) nuôi khác: Nuôi từ 1 tháng trở lên</t>
  </si>
  <si>
    <t>PL3_QĐ537</t>
  </si>
  <si>
    <t>NTS-I.2.1</t>
  </si>
  <si>
    <t>NUÔI MẶN, LỢ; Tôm sú (Mật độ &gt;25 (con/m2) nuôi thâm canh:</t>
  </si>
  <si>
    <t>PL3_QĐ538</t>
  </si>
  <si>
    <t>NTS-I.2.1.1</t>
  </si>
  <si>
    <t>NUÔI MẶN, LỢ; Tôm sú (Mật độ &gt;25 (con/m2) nuôi thâm canh: Nuôi dưới 1 tháng</t>
  </si>
  <si>
    <t>PL3_QĐ539</t>
  </si>
  <si>
    <t>NTS-I.2.1.2</t>
  </si>
  <si>
    <t>NUÔI MẶN, LỢ; Tôm sú (Mật độ &gt;25 (con/m2) nuôi thâm canh: Nuôi từ 1 tháng đến 2 tháng</t>
  </si>
  <si>
    <t>PL3_QĐ540</t>
  </si>
  <si>
    <t>NTS-I.2.1.3</t>
  </si>
  <si>
    <t>NUÔI MẶN, LỢ; Tôm sú (Mật độ &gt;25 (con/m2) nuôi thâm canh: Nuôi từ 2 tháng trở lên</t>
  </si>
  <si>
    <t>PL3_QĐ541</t>
  </si>
  <si>
    <t>NTS-I.2.2</t>
  </si>
  <si>
    <t>NUÔI MẶN, LỢ; Tôm sú (Mật độ 10-24 (con/m2) nuôi bán thâm canh:</t>
  </si>
  <si>
    <t>PL3_QĐ542</t>
  </si>
  <si>
    <t>NTS-I.2.2.1</t>
  </si>
  <si>
    <t>NUÔI MẶN, LỢ; Tôm sú (Mật độ 10-24 (con/m2) nuôi bán thâm canh: Nuôi dưới 1 tháng</t>
  </si>
  <si>
    <t>PL3_QĐ543</t>
  </si>
  <si>
    <t>NTS-I.2.2.2</t>
  </si>
  <si>
    <t>NUÔI MẶN, LỢ; Tôm sú (Mật độ 10-24 (con/m2) nuôi bán thâm canh: Nuôi từ 1 tháng đến 2 tháng</t>
  </si>
  <si>
    <t>PL3_QĐ544</t>
  </si>
  <si>
    <t>NTS-I.2.2.3</t>
  </si>
  <si>
    <t>NUÔI MẶN, LỢ; Tôm sú (Mật độ 10-24 (con/m2) nuôi bán thâm canh: Nuôi từ 2 tháng trở lên</t>
  </si>
  <si>
    <t>PL3_QĐ545</t>
  </si>
  <si>
    <t>NTS-I.2.3</t>
  </si>
  <si>
    <t>NUÔI MẶN, LỢ; Tôm sú (Mật độ &lt;10 (con/m2) nuôi khác:</t>
  </si>
  <si>
    <t>PL3_QĐ546</t>
  </si>
  <si>
    <t>NTS-I.2.3.1</t>
  </si>
  <si>
    <t>NUÔI MẶN, LỢ; Tôm sú (Mật độ &lt;10 (con/m2) nuôi khác: Nuôi dưới 1 tháng</t>
  </si>
  <si>
    <t>PL3_QĐ547</t>
  </si>
  <si>
    <t>NTS-I.2.3.2</t>
  </si>
  <si>
    <t>NUÔI MẶN, LỢ; Tôm sú (Mật độ &lt;10 (con/m2) nuôi khác: Nuôi từ 1 tháng đến 2 tháng</t>
  </si>
  <si>
    <t>PL3_QĐ548</t>
  </si>
  <si>
    <t>NTS-I.2.3.3</t>
  </si>
  <si>
    <t>NUÔI MẶN, LỢ; Tôm sú (Mật độ &lt;10 (con/m2) nuôi khác: Nuôi từ 2 tháng trở lên</t>
  </si>
  <si>
    <t>PL3_QĐ549</t>
  </si>
  <si>
    <t>NTS-I.3.1</t>
  </si>
  <si>
    <t>NUÔI MẶN, LỢ; Nuôi cua (Mật độ ≥ 3 (con/m2) nuôi thâm canh:</t>
  </si>
  <si>
    <t>PL3_QĐ550</t>
  </si>
  <si>
    <t>NTS-I.3.1.1</t>
  </si>
  <si>
    <t>NUÔI MẶN, LỢ; Nuôi cua (Mật độ ≥ 3 (con/m2) nuôi thâm canh: Nuôi dưới 1 tháng</t>
  </si>
  <si>
    <t>PL3_QĐ551</t>
  </si>
  <si>
    <t>NTS-I.3.1.2</t>
  </si>
  <si>
    <t>NUÔI MẶN, LỢ; Nuôi cua (Mật độ ≥ 3 (con/m2) nuôi thâm canh: Nuôi từ 1 tháng đến 3 tháng</t>
  </si>
  <si>
    <t>PL3_QĐ552</t>
  </si>
  <si>
    <t>NTS-I.3.1.3</t>
  </si>
  <si>
    <t>NUÔI MẶN, LỢ; Nuôi cua (Mật độ ≥ 3 (con/m2) nuôi thâm canh: Nuôi từ 3 tháng trở lên</t>
  </si>
  <si>
    <t>PL3_QĐ553</t>
  </si>
  <si>
    <t>NTS-I.3.2</t>
  </si>
  <si>
    <t>NUÔI MẶN, LỢ; Nuôi cua (Mật độ 1-3 (con/m2) nuôi bán thâm canh:</t>
  </si>
  <si>
    <t>PL3_QĐ554</t>
  </si>
  <si>
    <t>NTS-I.3.2.1</t>
  </si>
  <si>
    <t>NUÔI MẶN, LỢ; Nuôi cua (Mật độ 1-3 (con/m2) nuôi bán thâm canh: Nuôi dưới 1 tháng</t>
  </si>
  <si>
    <t>PL3_QĐ555</t>
  </si>
  <si>
    <t>NTS-I.3.2.2</t>
  </si>
  <si>
    <t>NUÔI MẶN, LỢ; Nuôi cua (Mật độ 1-3 (con/m2) nuôi bán thâm canh: Nuôi từ 1 tháng đến 3 tháng</t>
  </si>
  <si>
    <t>PL3_QĐ556</t>
  </si>
  <si>
    <t>NTS-I.3.2.3</t>
  </si>
  <si>
    <t>NUÔI MẶN, LỢ; Nuôi cua (Mật độ 1-3 (con/m2) nuôi bán thâm canh: Nuôi từ 3 tháng trở lên</t>
  </si>
  <si>
    <t>PL3_QĐ557</t>
  </si>
  <si>
    <t>NTS-I.3.3</t>
  </si>
  <si>
    <t>NUÔI MẶN, LỢ; Nuôi cua (Mật độ &lt;1 (con/m2) nuôi khác:</t>
  </si>
  <si>
    <t>PL3_QĐ558</t>
  </si>
  <si>
    <t>NTS-I.3.3.1</t>
  </si>
  <si>
    <t>NUÔI MẶN, LỢ; Nuôi cua (Mật độ &lt;1 (con/m2) nuôi khác: Nuôi dưới 1 tháng</t>
  </si>
  <si>
    <t>PL3_QĐ559</t>
  </si>
  <si>
    <t>NTS-I.3.3.2</t>
  </si>
  <si>
    <t>NUÔI MẶN, LỢ; Nuôi cua (Mật độ &lt;1 (con/m2) nuôi khác: Nuôi từ 1 tháng đến 3 tháng</t>
  </si>
  <si>
    <t>PL3_QĐ560</t>
  </si>
  <si>
    <t>NTS-I.3.3.3</t>
  </si>
  <si>
    <t>NUÔI MẶN, LỢ; Nuôi cua (Mật độ &lt;1 (con/m2) nuôi khác: Nuôi từ 3 tháng trở lên</t>
  </si>
  <si>
    <t>PL3_QĐ561</t>
  </si>
  <si>
    <t>NTS-I.4.1</t>
  </si>
  <si>
    <t>NUÔI MẶN, LỢ; Nuôi cá các loại:</t>
  </si>
  <si>
    <t>PL3_QĐ562</t>
  </si>
  <si>
    <t>NTS-I.4.1.1</t>
  </si>
  <si>
    <t>NUÔI MẶN, LỢ; Nuôi cá các loại: Cá giống chưa đến kỳ thu hoạch</t>
  </si>
  <si>
    <t>PL3_QĐ563</t>
  </si>
  <si>
    <t>NTS-I.4.1.2.1</t>
  </si>
  <si>
    <t>NUÔI MẶN, LỢ; Nuôi cá các loại: Nuôi cá có thời gian nuôi dưới 6 tháng (nuôi thâm canh)</t>
  </si>
  <si>
    <t>PL3_QĐ564</t>
  </si>
  <si>
    <t>NTS-I.4.1.2.2</t>
  </si>
  <si>
    <t>NUÔI MẶN, LỢ; Nuôi cá các loại: Nuôi cá có thời gian nuôi dưới 6 tháng (nuôi ban thâm canh)</t>
  </si>
  <si>
    <t>PL3_QĐ565</t>
  </si>
  <si>
    <t>NTS-I.4.1.2.3</t>
  </si>
  <si>
    <t>NUÔI MẶN, LỢ; Nuôi cá các loại: Nuôi cá có thời gian nuôi dưới 6 tháng (nuôi khác)</t>
  </si>
  <si>
    <t>PL3_QĐ566</t>
  </si>
  <si>
    <t>NTS-I.4.1.3.1</t>
  </si>
  <si>
    <t>NUÔI MẶN, LỢ; Nuôi cá các loại: Nuôi cá có thời gian nuôi từ 6 tháng đến 12 tháng (nuôi thâm canh)</t>
  </si>
  <si>
    <t>PL3_QĐ567</t>
  </si>
  <si>
    <t>NTS-I.4.1.3.2</t>
  </si>
  <si>
    <t>NUÔI MẶN, LỢ; Nuôi cá các loại: Nuôi cá có thời gian nuôi từ 6 tháng đến 12 tháng (nuôi bán thâm canh)</t>
  </si>
  <si>
    <t>PL3_QĐ568</t>
  </si>
  <si>
    <t>NTS-I.4.1.3.3</t>
  </si>
  <si>
    <t>NUÔI MẶN, LỢ; Nuôi cá các loại: Nuôi cá có thời gian nuôi từ 6 tháng đến 12 tháng (nuôi khác)</t>
  </si>
  <si>
    <t>PL3_QĐ569</t>
  </si>
  <si>
    <t>NTS-I.5.1</t>
  </si>
  <si>
    <t>NUÔI MẶN, LỢ: Nuôi các vật nuôi khác (nuôi thâm canh)</t>
  </si>
  <si>
    <t>PL3_QĐ570</t>
  </si>
  <si>
    <t>NTS-I.5.2</t>
  </si>
  <si>
    <t>NUÔI MẶN, LỢ: Nuôi các vật nuôi khác (nuôi bán thâm canh)</t>
  </si>
  <si>
    <t>PL3_QĐ571</t>
  </si>
  <si>
    <t>NTS-I.5.3</t>
  </si>
  <si>
    <t>NUÔI MẶN, LỢ: Nuôi các vật nuôi khác (nuôi khác)</t>
  </si>
  <si>
    <t>PL3_QĐ572</t>
  </si>
  <si>
    <t>NTS-II</t>
  </si>
  <si>
    <t>NUÔI NƯỚC NGỌT</t>
  </si>
  <si>
    <t>PL3_QĐ573</t>
  </si>
  <si>
    <t>NTS-II.1</t>
  </si>
  <si>
    <t>NUÔI NƯỚC NGỌT; Nuôi cá các loại:</t>
  </si>
  <si>
    <t>PL3_QĐ574</t>
  </si>
  <si>
    <t>NTS-II.1.1</t>
  </si>
  <si>
    <t>NUÔI NƯỚC NGỌT; Nuôi cá các loại: Cá giống chưa đến kỳ thu hoạch</t>
  </si>
  <si>
    <t>PL3_QĐ575</t>
  </si>
  <si>
    <t>NTS-II.1.2.1</t>
  </si>
  <si>
    <t>NUÔI NƯỚC NGỌT; Nuôi cá các loại: Nuôi cá có thời gian nuôi dưới 6 tháng (nuôi thâm canh)</t>
  </si>
  <si>
    <t>PL3_QĐ576</t>
  </si>
  <si>
    <t>NTS-II.1.2.2</t>
  </si>
  <si>
    <t>NUÔI NƯỚC NGỌT; Nuôi cá các loại: Nuôi cá có thời gian nuôi dưới 6 tháng (nuôi bán thâm canh)</t>
  </si>
  <si>
    <t>PL3_QĐ577</t>
  </si>
  <si>
    <t>NTS-II.1.2.3</t>
  </si>
  <si>
    <t>NUÔI NƯỚC NGỌT; Nuôi cá các loại: Nuôi cá có thời gian nuôi dưới 6 tháng (nuôi khác)</t>
  </si>
  <si>
    <t>PL3_QĐ578</t>
  </si>
  <si>
    <t>NTS-II.1.3.1</t>
  </si>
  <si>
    <t>NUÔI NƯỚC NGỌT; Nuôi cá các loại: Nuôi cá có thời gian nuôi từ 6 tháng đến 12 tháng (nuôi thâm canh)</t>
  </si>
  <si>
    <t>PL3_QĐ579</t>
  </si>
  <si>
    <t>NTS-II.1.3.2</t>
  </si>
  <si>
    <t>NUÔI NƯỚC NGỌT; Nuôi cá các loại: Nuôi cá có thời gian nuôi từ 6 tháng đến 12 tháng (nuôi bán thâm canh)</t>
  </si>
  <si>
    <t>PL3_QĐ580</t>
  </si>
  <si>
    <t>NTS-II.1.3.3</t>
  </si>
  <si>
    <t>NUÔI NƯỚC NGỌT; Nuôi cá các loại: Nuôi cá có thời gian nuôi từ 6 tháng đến 12 tháng (nuôi khác)</t>
  </si>
  <si>
    <t>PL3_QĐ581</t>
  </si>
  <si>
    <t>NTS-II.1.4</t>
  </si>
  <si>
    <t>NUÔI NƯỚC NGỌT; Nuôi cá các loại: Cá bố mẹ đang sinh sản</t>
  </si>
  <si>
    <t>PL3_QĐ582</t>
  </si>
  <si>
    <t>NTS-II.2</t>
  </si>
  <si>
    <t>NUÔI NƯỚC NGỌT; Nuôi ba ba:</t>
  </si>
  <si>
    <t>PL3_QĐ583</t>
  </si>
  <si>
    <t>NTS-II.2.1</t>
  </si>
  <si>
    <t>NUÔI NƯỚC NGỌT; Nuôi ba ba: Ba ba giống chưa đến kỳ thu hoạch</t>
  </si>
  <si>
    <t>PL3_QĐ584</t>
  </si>
  <si>
    <t>NTS-II.2.2.1</t>
  </si>
  <si>
    <t>NUÔI NƯỚC NGỌT; Nuôi ba ba: Ba ba thịt có thời gian nuôi &lt; 12 tháng (nuôi thâm canh)</t>
  </si>
  <si>
    <t>PL3_QĐ585</t>
  </si>
  <si>
    <t>NTS-II.2.2.2</t>
  </si>
  <si>
    <t>NUÔI NƯỚC NGỌT; Nuôi ba ba: Ba ba thịt có thời gian nuôi &lt; 12 tháng (nuôi bán thâm canh)</t>
  </si>
  <si>
    <t>PL3_QĐ586</t>
  </si>
  <si>
    <t>NTS-II.2.2.3</t>
  </si>
  <si>
    <t>NUÔI NƯỚC NGỌT; Nuôi ba ba: Ba ba thịt có thời gian nuôi &lt; 12 tháng (nuôi khác)</t>
  </si>
  <si>
    <t>PL3_QĐ587</t>
  </si>
  <si>
    <t>NTS-II.3</t>
  </si>
  <si>
    <t>NUÔI NƯỚC NGỌT; Nuôi ếch:</t>
  </si>
  <si>
    <t>PL3_QĐ588</t>
  </si>
  <si>
    <t>NTS-II.3.1</t>
  </si>
  <si>
    <t>NUÔI NƯỚC NGỌT; Nuôi ếch: Ếch giống nuôi trong giai/bể ươm</t>
  </si>
  <si>
    <t>PL3_QĐ589</t>
  </si>
  <si>
    <t>NTS-II.3.2</t>
  </si>
  <si>
    <t>NUÔI NƯỚC NGỌT; Nuôi ếch: Ếch giống nuôi trong ao, vườn, ruộng</t>
  </si>
  <si>
    <t>PL3_QĐ590</t>
  </si>
  <si>
    <t>NTS-II.3.3.1</t>
  </si>
  <si>
    <t>NUÔI NƯỚC NGỌT; Nuôi ếch: Ếch thương phẩm (ếch thịt; nuôi thâm canh)</t>
  </si>
  <si>
    <t>PL3_QĐ591</t>
  </si>
  <si>
    <t>NTS-II.3.3.2</t>
  </si>
  <si>
    <t>NUÔI NƯỚC NGỌT; Nuôi ếch: Ếch thương phẩm (ếch thịt; nuôi bán thâm canh)</t>
  </si>
  <si>
    <t>PL3_QĐ592</t>
  </si>
  <si>
    <t>NTS-II.3.3.3</t>
  </si>
  <si>
    <t>NUÔI NƯỚC NGỌT; Nuôi ếch: Ếch thương phẩm (ếch thịt; nuôi khác)</t>
  </si>
  <si>
    <t>PL3_QĐ593</t>
  </si>
  <si>
    <t>NTS-II.3.4</t>
  </si>
  <si>
    <t>NUÔI NƯỚC NGỌT; Nuôi ếch: Ếch bố mẹ đang sinh sản</t>
  </si>
  <si>
    <t>PL3_QĐ594</t>
  </si>
  <si>
    <t>NTS-II.4.1</t>
  </si>
  <si>
    <t>NUÔI NƯỚC NGỌT: Tôm càng xanh có thời gian nuôi dưới 6 tháng (nuôi thâm canh)</t>
  </si>
  <si>
    <t>PL3_QĐ595</t>
  </si>
  <si>
    <t>NTS-II.4.2</t>
  </si>
  <si>
    <t>NUÔI NƯỚC NGỌT: Tôm càng xanh có thời gian nuôi dưới 6 tháng (nuôi bán thâm canh)</t>
  </si>
  <si>
    <t>PL3_QĐ596</t>
  </si>
  <si>
    <t>NTS-II.4.3</t>
  </si>
  <si>
    <t>NUÔI NƯỚC NGỌT: Tôm càng xanh có thời gian nuôi dưới 6 tháng (nuôi khác)</t>
  </si>
  <si>
    <t>PL3_QĐ597</t>
  </si>
  <si>
    <t>NTS-II.5.1</t>
  </si>
  <si>
    <t>NUÔI NƯỚC NGỌT: Tôm nước ngọt các loại khác có thời gian nuôi dưới 6 tháng  (nuôi thâm canh)</t>
  </si>
  <si>
    <t>PL3_QĐ598</t>
  </si>
  <si>
    <t>NTS-II.5.2</t>
  </si>
  <si>
    <t>NUÔI NƯỚC NGỌT: Tôm nước ngọt các loại khác có thời gian nuôi dưới 6 tháng  (nuôi bán thâm canh)</t>
  </si>
  <si>
    <t>PL3_QĐ599</t>
  </si>
  <si>
    <t>NTS-II.5.3</t>
  </si>
  <si>
    <t>NUÔI NƯỚC NGỌT: Tôm nước ngọt các loại khác có thời gian nuôi dưới 6 tháng  (nuôi khác)</t>
  </si>
  <si>
    <t>PL3_QĐ600</t>
  </si>
  <si>
    <t>NTS-II.6.1</t>
  </si>
  <si>
    <t>NUÔI NƯỚC NGỌT: Nuôi các vật nuôi khác (nuôi thâm canh)</t>
  </si>
  <si>
    <t>PL3_QĐ601</t>
  </si>
  <si>
    <t>NTS-II.6.2</t>
  </si>
  <si>
    <t>NUÔI NƯỚC NGỌT: Nuôi các vật nuôi khác (nuôi bán thâm canh)</t>
  </si>
  <si>
    <t>PL3_QĐ602</t>
  </si>
  <si>
    <t>NTS-II.6.3</t>
  </si>
  <si>
    <t>NUÔI NƯỚC NGỌT: Nuôi các vật nuôi khác (nuôi khác)</t>
  </si>
  <si>
    <t>PL3_QĐ603</t>
  </si>
  <si>
    <t>NTS-III</t>
  </si>
  <si>
    <t>NUÔI BÃI TRIỀU, VEN SÔNG:</t>
  </si>
  <si>
    <t>PL3_QĐ604</t>
  </si>
  <si>
    <t>NTS-III.1</t>
  </si>
  <si>
    <t>NUÔI BÃI TRIỀU, VEN SÔNG: Nuôi ngao, nhuyễn thể bãi triều</t>
  </si>
  <si>
    <t>PL3_QĐ605</t>
  </si>
  <si>
    <t>NTS-III.2</t>
  </si>
  <si>
    <t>NUÔI BÃI TRIỀU, VEN SÔNG: Nuôi rươi</t>
  </si>
  <si>
    <t>PL3_QĐ606</t>
  </si>
  <si>
    <t>VKT-1</t>
  </si>
  <si>
    <t>Nhà một mái tường trình vôi xỉ cao ≤ 3,0m; Mái ngói 22v/m2 sườn tre:</t>
  </si>
  <si>
    <t>PLI (ĐG các loại nhà)-QĐ196</t>
  </si>
  <si>
    <t>Nhà một mái tường trình vôi xỉ cao ≤ 3,0m; Mái ngói 22v/m2 sườn tre</t>
  </si>
  <si>
    <t>VKT.10101</t>
  </si>
  <si>
    <t>Nhà một mái tường trình vôi xỉ cao ≤ 3,0m; Mái ngói 22v/m2 sườn tre: Nền xi măng</t>
  </si>
  <si>
    <t>m2 sàn XD</t>
  </si>
  <si>
    <t xml:space="preserve"> + nền xi măng</t>
  </si>
  <si>
    <t>VKT.10102</t>
  </si>
  <si>
    <t>Nhà một mái tường trình vôi xỉ cao ≤ 3,0m; Mái ngói 22v/m2 sườn tre: Nền gạch chỉ đặc</t>
  </si>
  <si>
    <t xml:space="preserve"> + nền gạch chỉ đặc</t>
  </si>
  <si>
    <t>VKT.10103</t>
  </si>
  <si>
    <t>Nhà một mái tường trình vôi xỉ cao ≤ 3,0m; Mái ngói 22v/m2 sườn tre: Nền vôi xỉ</t>
  </si>
  <si>
    <t xml:space="preserve"> + nền vôi xỉ</t>
  </si>
  <si>
    <t>VKT-2</t>
  </si>
  <si>
    <t>Nhà hai mái tường trình vôi xỉ cao ≤ 3,0m;</t>
  </si>
  <si>
    <t>Nhà hai mái tường trình vôi xỉ cao ≤ 3,0m</t>
  </si>
  <si>
    <t>VKT-2.1</t>
  </si>
  <si>
    <t>Nhà hai mái tường trình vôi xỉ cao ≤ 3,0m; Mái ngói 22v/m2 sườn tre:</t>
  </si>
  <si>
    <t>Mái ngói 22v/m2 sườn tre</t>
  </si>
  <si>
    <t>VKT.10211</t>
  </si>
  <si>
    <t>Nhà hai mái tường trình vôi xỉ cao ≤ 3,0m; Mái ngói 22v/m2 sườn tre: Nền đất</t>
  </si>
  <si>
    <t xml:space="preserve"> + nền đất</t>
  </si>
  <si>
    <t>VKT.10212</t>
  </si>
  <si>
    <t>Nhà hai mái tường trình vôi xỉ cao ≤ 3,0m; Mái ngói 22v/m2 sườn tre: Nền vôi xỉ</t>
  </si>
  <si>
    <t>VKT.10213</t>
  </si>
  <si>
    <t>Nhà hai mái tường trình vôi xỉ cao ≤ 3,0m; Mái ngói 22v/m2 sườn tre: Nền gạch chỉ đặc</t>
  </si>
  <si>
    <t>VKT-2.2</t>
  </si>
  <si>
    <t>Nhà hai mái tường trình vôi xỉ cao ≤ 3,0m; Mái rạ, mái lá, phên nứa sườn tre:</t>
  </si>
  <si>
    <t xml:space="preserve"> Mái rạ, mái lá, phên nứa sườn tre:</t>
  </si>
  <si>
    <t>VKT.10221</t>
  </si>
  <si>
    <t>VKT.10222</t>
  </si>
  <si>
    <t>VKT.10223</t>
  </si>
  <si>
    <t>VKT-3</t>
  </si>
  <si>
    <t>Nhà một mái tường gạch papanh cao ≤ 3,0m;</t>
  </si>
  <si>
    <t>Nhà một mái tường gạch papanh cao ≤ 3,0m</t>
  </si>
  <si>
    <t>VKT-3.1</t>
  </si>
  <si>
    <t>Nhà một mái tường gạch papanh cao ≤ 3,0m; Mái ngói 22v/m2 sườn gỗ:</t>
  </si>
  <si>
    <t>Mái ngói 22v/m2 sườn gỗ:</t>
  </si>
  <si>
    <t>VKT.10311</t>
  </si>
  <si>
    <t>Nhà một mái tường gạch papanh cao ≤ 3,0m; Mái ngói 22v/m2 sườn gỗ: Nền đất</t>
  </si>
  <si>
    <t>VKT.10312</t>
  </si>
  <si>
    <t>Nhà một mái tường gạch papanh cao ≤ 3,0m; Mái ngói 22v/m2 sườn gỗ: Nền vôi xỉ</t>
  </si>
  <si>
    <t>VKT.10313</t>
  </si>
  <si>
    <t>Nhà một mái tường gạch papanh cao ≤ 3,0m; Mái ngói 22v/m2 sườn gỗ: Nền xi măng</t>
  </si>
  <si>
    <t>VKT.10314</t>
  </si>
  <si>
    <t>Nhà một mái tường gạch papanh cao ≤ 3,0m; Mái ngói 22v/m2 sườn gỗ: Nền gạch chỉ đặc</t>
  </si>
  <si>
    <t>VKT-3.2</t>
  </si>
  <si>
    <t>Nhà một mái tường gạch papanh cao ≤ 3,0m; Mái fibrôximăng sườn gỗ:</t>
  </si>
  <si>
    <t>Mái fibrôximăng sườn gỗ:</t>
  </si>
  <si>
    <t>VKT.10321</t>
  </si>
  <si>
    <t>Nhà một mái tường gạch papanh cao ≤ 3,0m; Mái fibrôximăng sườn gỗ: Nền đất</t>
  </si>
  <si>
    <t>VKT.10322</t>
  </si>
  <si>
    <t>Nhà một mái tường gạch papanh cao ≤ 3,0m; Mái fibrôximăng sườn gỗ: Nền vôi xỉ</t>
  </si>
  <si>
    <t>VKT.10323</t>
  </si>
  <si>
    <t>Nhà một mái tường gạch papanh cao ≤ 3,0m; Mái fibrôximăng sườn gỗ: Nền xi măng</t>
  </si>
  <si>
    <t>VKT.10324</t>
  </si>
  <si>
    <t>Nhà một mái tường gạch papanh cao ≤ 3,0m; Mái fibrôximăng sườn gỗ: Nền gạch chỉ đặc</t>
  </si>
  <si>
    <t>VKT-3.3</t>
  </si>
  <si>
    <t>Nhà một mái tường gạch papanh cao ≤ 3,0m; Mái ngói 22v/m2 sườn tre:</t>
  </si>
  <si>
    <t xml:space="preserve"> Mái ngói 22v/m2 sườn tre:</t>
  </si>
  <si>
    <t>VKT.10331</t>
  </si>
  <si>
    <t>Nhà một mái tường gạch papanh cao ≤ 3,0m; Mái ngói 22v/m2 sườn tre: Nền đất</t>
  </si>
  <si>
    <t>VKT.10332</t>
  </si>
  <si>
    <t>Nhà một mái tường gạch papanh cao ≤ 3,0m; Mái ngói 22v/m2 sườn tre: Nền vôi xỉ</t>
  </si>
  <si>
    <t>VKT.10333</t>
  </si>
  <si>
    <t>Nhà một mái tường gạch papanh cao ≤ 3,0m; Mái ngói 22v/m2 sườn tre: Nền xi măng</t>
  </si>
  <si>
    <t>VKT.10334</t>
  </si>
  <si>
    <t>Nhà một mái tường gạch papanh cao ≤ 3,0m; Mái ngói 22v/m2 sườn tre: Nền gạch chỉ đặc</t>
  </si>
  <si>
    <t>VKT-3.4</t>
  </si>
  <si>
    <t>Nhà một mái tường gạch papanh cao ≤ 3,0m; Mái rơm rạ, mái lá, phên nứa:</t>
  </si>
  <si>
    <t xml:space="preserve"> Mái rơm rạ, mái lá, phên nứa:</t>
  </si>
  <si>
    <t>VKT.10341</t>
  </si>
  <si>
    <t>Nhà một mái tường gạch papanh cao ≤ 3,0m; Mái rơm rạ, mái lá, phên nứa: Nền đất</t>
  </si>
  <si>
    <t>VKT.10342</t>
  </si>
  <si>
    <t>Nhà một mái tường gạch papanh cao ≤ 3,0m; Mái rơm rạ, mái lá, phên nứa: Nền vôi xỉ</t>
  </si>
  <si>
    <t>VKT.10343</t>
  </si>
  <si>
    <t>Nhà một mái tường gạch papanh cao ≤ 3,0m; Mái rơm rạ, mái lá, phên nứa: Nền xi măng</t>
  </si>
  <si>
    <t>VKT.10344</t>
  </si>
  <si>
    <t>Nhà một mái tường gạch papanh cao ≤ 3,0m; Mái rơm rạ, mái lá, phên nứa: Nền gạch chỉ đặc</t>
  </si>
  <si>
    <t>VKT-3.5</t>
  </si>
  <si>
    <t>Nhà một mái tường gạch papanh cao ≤ 3,0m; Mái vôi xỉ:</t>
  </si>
  <si>
    <t xml:space="preserve"> Mái vôi xỉ:</t>
  </si>
  <si>
    <t>VKT.10351</t>
  </si>
  <si>
    <t>Nhà một mái tường gạch papanh cao ≤ 3,0m; Mái vôi xỉ:  Nền đất</t>
  </si>
  <si>
    <t>VKT.10352</t>
  </si>
  <si>
    <t>Nhà một mái tường gạch papanh cao ≤ 3,0m; Mái vôi xỉ:  Nền vôi xỉ</t>
  </si>
  <si>
    <t>VKT.10353</t>
  </si>
  <si>
    <t>Nhà một mái tường gạch papanh cao ≤ 3,0m; Mái vôi xỉ:  Nền gạch chỉ đặc</t>
  </si>
  <si>
    <t>VKT.10361</t>
  </si>
  <si>
    <t>Nhà một mái tường gạch chỉ 110 cao 2,5m mái tôn fibrôximăng, nền láng ximăng</t>
  </si>
  <si>
    <t>VKT.10362</t>
  </si>
  <si>
    <t>Nhà một mái tường gạch chỉ 110 cao 2,5m mái ngói 22v/m2, nền láng ximăng</t>
  </si>
  <si>
    <t>VKT.10363</t>
  </si>
  <si>
    <t>Nhà tắm độc lập/ nhà kho tường gạch chỉ 110 cao 2,5m mái bằng BTCT, nền láng xi măng</t>
  </si>
  <si>
    <t>Nhà tắm độc lập/ nhà kho tường gạch chỉ 110  cao 2,5m mái bằng BTCT, nền láng xi măng</t>
  </si>
  <si>
    <t>VKT.10364</t>
  </si>
  <si>
    <t>Nhà vệ sinh (hố xí 02 ngăn) tường gạch chỉ 110 cao 2,3m mái vôi xỉ sang gạch chỉ đặc</t>
  </si>
  <si>
    <t>Nhà vệ sinh ( hố xí 02 ngăn ) tường gạch chỉ 110 cao 2,3m mái vôi xỉ sang gạch chỉ đặc</t>
  </si>
  <si>
    <t>VKT.10365</t>
  </si>
  <si>
    <t>Nhà vệ sinh (hố xí 01 ngăn) tường gạch chỉ 110 cao 2,3m mái vôi xỉ sang gạch chỉ đặc</t>
  </si>
  <si>
    <t>Nhà vệ sinh ( hố xí 01 ngăn ) tường gạch chỉ 110 cao 2,3m mái vôi xỉ sang gạch chỉ đặc</t>
  </si>
  <si>
    <t>VKT-4</t>
  </si>
  <si>
    <t>Chuồng lợn (hoặc kết cấu tương tự) tường gạch chỉ 110 cao 2,0m loại một mái;</t>
  </si>
  <si>
    <t>Chuồng lợn (hoặc kết cấu tương tự) tường gạch chỉ 110 cao 2,0m loại một mái</t>
  </si>
  <si>
    <t>VKT-4.1</t>
  </si>
  <si>
    <t>Chuồng lợn (hoặc kết cấu tương tự) tường gạch chỉ 110 cao 2,0m loại một mái; Mái ngói 22v/m2 sườn tre:</t>
  </si>
  <si>
    <t>VKT.10411</t>
  </si>
  <si>
    <t>Chuồng lợn (hoặc kết cấu tương tự) tường gạch chỉ 110 cao 2,0m loại một mái; Mái ngói 22v/m2 sườn tre:  Nền vôi xỉ</t>
  </si>
  <si>
    <t>VKT.10412</t>
  </si>
  <si>
    <t>Chuồng lợn (hoặc kết cấu tương tự) tường gạch chỉ 110 cao 2,0m loại một mái; Mái ngói 22v/m2 sườn tre:  Nền xi măng</t>
  </si>
  <si>
    <t>VKT.10413</t>
  </si>
  <si>
    <t>Chuồng lợn (hoặc kết cấu tương tự) tường gạch chỉ 110 cao 2,0m loại một mái; Mái ngói 22v/m2 sườn tre:  Nền gạch chỉ đặc</t>
  </si>
  <si>
    <t>VKT-4.2</t>
  </si>
  <si>
    <t>Chuồng lợn (hoặc kết cấu tương tự) tường gạch chỉ 110 cao 2,0m loại một mái; Mái rơm rạ, mái lá , phên nứa suờn tre:</t>
  </si>
  <si>
    <t xml:space="preserve"> Mái rơm rạ, mái lá , phên nứa suờn tre:</t>
  </si>
  <si>
    <t>VKT.10421</t>
  </si>
  <si>
    <t>Chuồng lợn (hoặc kết cấu tương tự) tường gạch chỉ 110 cao 2,0m loại một mái; Mái rơm rạ, mái lá , phên nứa suờn tre: Nền vôi xỉ</t>
  </si>
  <si>
    <t>VKT.10422</t>
  </si>
  <si>
    <t>Chuồng lợn (hoặc kết cấu tương tự) tường gạch chỉ 110 cao 2,0m loại một mái; Mái rơm rạ, mái lá , phên nứa suờn tre: Nền xi măng</t>
  </si>
  <si>
    <t>VKT.10423</t>
  </si>
  <si>
    <t>Chuồng lợn (hoặc kết cấu tương tự) tường gạch chỉ 110 cao 2,0m loại một mái; Mái rơm rạ, mái lá , phên nứa suờn tre: Nền gạch chỉ đặc</t>
  </si>
  <si>
    <t>VKT-5</t>
  </si>
  <si>
    <t>Nhà 1 tầng tường chịu lực; cao 3,5m; không khu phụ;</t>
  </si>
  <si>
    <t>Nhà 1 tầng tường chịu lực; cao 3,5m; không khu phụ</t>
  </si>
  <si>
    <t>VKT-5.1</t>
  </si>
  <si>
    <t>Nhà 1 tầng tường chịu lực; cao 3,5m; không khu phụ; Tường xây gạch chỉ 220:</t>
  </si>
  <si>
    <t>Tường xây gạch chỉ 220</t>
  </si>
  <si>
    <t>VKT.10511</t>
  </si>
  <si>
    <t>Nhà 1 tầng tường chịu lực; cao 3,5m; không khu phụ; Tường xây gạch chỉ 220: Mái ngói, móng xây gạch chỉ đặc</t>
  </si>
  <si>
    <t>Mái ngói, móng xây gạch chỉ đặc</t>
  </si>
  <si>
    <t>VKT.10512</t>
  </si>
  <si>
    <t>Nhà 1 tầng tường chịu lực; cao 3,5m; không khu phụ; Tường xây gạch chỉ 220: Mái tôn kim loại, móng xây gạch chỉ đặc</t>
  </si>
  <si>
    <t>Mái tôn kim loại, móng xây gạch chỉ đặc</t>
  </si>
  <si>
    <t>VKT.10513</t>
  </si>
  <si>
    <t>Nhà 1 tầng tường chịu lực; cao 3,5m; không khu phụ; Tường xây gạch chỉ 220: Mái fibrôximăng, móng xây gạch chỉ đặc</t>
  </si>
  <si>
    <t>Mái fibrôximăng, móng xây gạch chỉ đặc</t>
  </si>
  <si>
    <t>VKT.10514</t>
  </si>
  <si>
    <t>Nhà 1 tầng tường chịu lực; cao 3,5m; không khu phụ; Tường xây gạch chỉ 220: Mái ngói, móng xây đá hộc</t>
  </si>
  <si>
    <t>Mái ngói, móng xây đá hộc</t>
  </si>
  <si>
    <t>VKT.10515</t>
  </si>
  <si>
    <t>Nhà 1 tầng tường chịu lực; cao 3,5m; không khu phụ; Tường xây gạch chỉ 220: Mái tôn kim loại, móng xây đá hộc</t>
  </si>
  <si>
    <t>Mái tôn kim loại, móng xây đá hộc</t>
  </si>
  <si>
    <t>VKT.10516</t>
  </si>
  <si>
    <t>Nhà 1 tầng tường chịu lực; cao 3,5m; không khu phụ; Tường xây gạch chỉ 220: Mái fibrôximăng, móng xây đá hộc</t>
  </si>
  <si>
    <t>Mái fibrôximăng, móng xây đá hộc</t>
  </si>
  <si>
    <t>VKT.10517</t>
  </si>
  <si>
    <t>Nhà 1 tầng tường chịu lực; cao 3,5m; không khu phụ; Tường xây gạch chỉ 220: Mái bằng BTCT, móng xây gạch chỉ đặc</t>
  </si>
  <si>
    <t>Mái bằng BTCT, móng xây gạch chỉ đặc</t>
  </si>
  <si>
    <t>VKT.10518</t>
  </si>
  <si>
    <t>Nhà 1 tầng tường chịu lực; cao 3,5m; không khu phụ; Tường xây gạch chỉ 220: Mái bằng BTCT, móng xây đá hộc</t>
  </si>
  <si>
    <t>Mái bằng BTCT, móng xây đá hộc</t>
  </si>
  <si>
    <t>VKT-5.2</t>
  </si>
  <si>
    <t>Nhà 1 tầng tường chịu lực; cao 3,5m; không khu phụ; Tường xây gạch chỉ 110:</t>
  </si>
  <si>
    <t>Tường xây gạch chỉ 110</t>
  </si>
  <si>
    <t>VKT.10521</t>
  </si>
  <si>
    <t>Nhà 1 tầng tường chịu lực; cao 3,5m; không khu phụ; Tường xây gạch chỉ 110: Mái ngói, móng xây gạch chỉ đặc</t>
  </si>
  <si>
    <t>VKT.10522</t>
  </si>
  <si>
    <t>Nhà 1 tầng tường chịu lực; cao 3,5m; không khu phụ; Tường xây gạch chỉ 110: Mái tôn kim loại, móng xây gạch chỉ đặc</t>
  </si>
  <si>
    <t>VKT.10523</t>
  </si>
  <si>
    <t>Nhà 1 tầng tường chịu lực; cao 3,5m; không khu phụ; Tường xây gạch chỉ 110: Mái fibrôximăng, móng xây gạch chỉ đặc</t>
  </si>
  <si>
    <t>VKT.10524</t>
  </si>
  <si>
    <t>Nhà 1 tầng tường chịu lực; cao 3,5m; không khu phụ; Tường xây gạch chỉ 110: Mái ngói, móng xây đá hộc</t>
  </si>
  <si>
    <t>VKT.10525</t>
  </si>
  <si>
    <t>Nhà 1 tầng tường chịu lực; cao 3,5m; không khu phụ; Tường xây gạch chỉ 110: Mái tôn kim loại, móng xây đá hộc</t>
  </si>
  <si>
    <t>VKT.10526</t>
  </si>
  <si>
    <t>Nhà 1 tầng tường chịu lực; cao 3,5m; không khu phụ; Tường xây gạch chỉ 110: Mái fibrôximăng, móng xây đá hộc</t>
  </si>
  <si>
    <t>VKT.10527</t>
  </si>
  <si>
    <t>Nhà 1 tầng tường chịu lực; cao 3,5m; không khu phụ; Tường xây gạch chỉ 110: Mái bằng BTCT, móng xây gạch chỉ đặc</t>
  </si>
  <si>
    <t>VKT.10528</t>
  </si>
  <si>
    <t>Nhà 1 tầng tường chịu lực; cao 3,5m; không khu phụ; Tường xây gạch chỉ 110: Mái bằng BTCT, móng xây đá hộc</t>
  </si>
  <si>
    <t>VKT-5.3</t>
  </si>
  <si>
    <t>Nhà 1 tầng tường chịu lực; cao 3,5m; không khu phụ; Tường xây đá hộc:</t>
  </si>
  <si>
    <t>Tường xây đá hộc</t>
  </si>
  <si>
    <t>VKT.10531</t>
  </si>
  <si>
    <t>Nhà 1 tầng tường chịu lực; cao 3,5m; không khu phụ; Tường xây đá hộc: Mái ngói, móng xây đá hộc</t>
  </si>
  <si>
    <t>VKT.10532</t>
  </si>
  <si>
    <t>Nhà 1 tầng tường chịu lực; cao 3,5m; không khu phụ; Tường xây đá hộc: Mái tôn kim loại, móng xây đá hộc</t>
  </si>
  <si>
    <t>VKT.10533</t>
  </si>
  <si>
    <t>Nhà 1 tầng tường chịu lực; cao 3,5m; không khu phụ; Tường xây đá hộc: Mái fibrôximăng, móng xây đá hộc</t>
  </si>
  <si>
    <t>VKT.10534</t>
  </si>
  <si>
    <t>Nhà 1 tầng tường chịu lực; cao 3,5m; không khu phụ; Tường xây đá hộc: Mái bằng BTCT, móng xây đá hộc</t>
  </si>
  <si>
    <t>VKT-5.4</t>
  </si>
  <si>
    <t>Nhà 1 tầng tường chịu lực; cao 3,5m; không khu phụ; Tường xây gạch Papanh 220:</t>
  </si>
  <si>
    <t>Tường xây gạch Papanh 220</t>
  </si>
  <si>
    <t>VKT.10541</t>
  </si>
  <si>
    <t>Nhà 1 tầng tường chịu lực; cao 3,5m; không khu phụ; Tường xây gạch Papanh 220: Mái ngói, móng xây gạch chỉ đặc</t>
  </si>
  <si>
    <t>VKT.10542</t>
  </si>
  <si>
    <t>Nhà 1 tầng tường chịu lực; cao 3,5m; không khu phụ; Tường xây gạch Papanh 220: Mái tôn kim loại, móng xây gạch chỉ đặc</t>
  </si>
  <si>
    <t>VKT.10543</t>
  </si>
  <si>
    <t>Nhà 1 tầng tường chịu lực; cao 3,5m; không khu phụ; Tường xây gạch Papanh 220: Mái fibrôximăng, móng xây gạch chỉ đặc</t>
  </si>
  <si>
    <t>VKT.10544</t>
  </si>
  <si>
    <t>Nhà 1 tầng tường chịu lực; cao 3,5m; không khu phụ; Tường xây gạch Papanh 220: Mái ngói, móng xây đá hộc</t>
  </si>
  <si>
    <t>VKT.10545</t>
  </si>
  <si>
    <t>Nhà 1 tầng tường chịu lực; cao 3,5m; không khu phụ; Tường xây gạch Papanh 220: Mái tôn kim loại, móng xây đá hộc</t>
  </si>
  <si>
    <t>VKT.10546</t>
  </si>
  <si>
    <t>Nhà 1 tầng tường chịu lực; cao 3,5m; không khu phụ; Tường xây gạch Papanh 220: Mái fibrôximăng, móng xây đá hộc</t>
  </si>
  <si>
    <t>VKT.10547</t>
  </si>
  <si>
    <t>Nhà 1 tầng tường chịu lực; cao 3,5m; không khu phụ; Tường xây gạch Papanh 220: Mái bằng BTCT, móng xây gạch chỉ đặc</t>
  </si>
  <si>
    <t>VKT.10548</t>
  </si>
  <si>
    <t>Nhà 1 tầng tường chịu lực; cao 3,5m; không khu phụ; Tường xây gạch Papanh 220: Mái bằng BTCT, móng xây đá hộc</t>
  </si>
  <si>
    <t>VKT-6</t>
  </si>
  <si>
    <t>Nhà 1 tầng khung BTCT; mái bằng BTCT; cao 4,5m; không khu phụ:</t>
  </si>
  <si>
    <t>Nhà 1 tầng khung BTCT; mái bằng BTCT; cao 4,5m;  không khu phụ</t>
  </si>
  <si>
    <t>VKT.10601</t>
  </si>
  <si>
    <t>Nhà 1 tầng khung BTCT; mái bằng BTCT; cao 4,5m; không khu phụ: Tường xây gạch chỉ 220, móng băng BTCT</t>
  </si>
  <si>
    <t>Tường xây gạch chỉ 220, móng băng BTCT</t>
  </si>
  <si>
    <t>VKT.10602</t>
  </si>
  <si>
    <t>Nhà 1 tầng khung BTCT; mái bằng BTCT; cao 4,5m; không khu phụ: Tường xây gạch chỉ 110, móng băng BTCT</t>
  </si>
  <si>
    <t>Tường xây gạch chỉ 110, móng băng BTCT</t>
  </si>
  <si>
    <t>VKT.10603</t>
  </si>
  <si>
    <t>Nhà 1 tầng khung BTCT; mái bằng BTCT; cao 4,5m; không khu phụ: Tường xây đá hộc 220, móng băng BTCT</t>
  </si>
  <si>
    <t>Tường xây đá hộc 220, móng băng BTCT</t>
  </si>
  <si>
    <t>VKT-7</t>
  </si>
  <si>
    <t>Nhà 1 tầng tường chịu lực; cao 3,5m; có khu phụ;</t>
  </si>
  <si>
    <t>Nhà 1 tầng tường chịu lực; cao 3,5m; có khu phụ</t>
  </si>
  <si>
    <t>VKT-7.1</t>
  </si>
  <si>
    <t>Nhà 1 tầng tường chịu lực; cao 3,5m; có khu phụ; Tường xây gạch chỉ 220:</t>
  </si>
  <si>
    <t>VKT.10711</t>
  </si>
  <si>
    <t>Nhà 1 tầng tường chịu lực; cao 3,5m; có khu phụ; Tường xây gạch chỉ 220: Mái ngói, móng xây gạch chỉ đặc</t>
  </si>
  <si>
    <t>VKT.10712</t>
  </si>
  <si>
    <t>Nhà 1 tầng tường chịu lực; cao 3,5m; có khu phụ; Tường xây gạch chỉ 220: Mái tôn kim loại, móng xây gạch chỉ đặc</t>
  </si>
  <si>
    <t>VKT.10713</t>
  </si>
  <si>
    <t>Nhà 1 tầng tường chịu lực; cao 3,5m; có khu phụ; Tường xây gạch chỉ 220: Mái fibrôximăng, móng xây gạch chỉ đặc</t>
  </si>
  <si>
    <t>VKT.10714</t>
  </si>
  <si>
    <t>Nhà 1 tầng tường chịu lực; cao 3,5m; có khu phụ; Tường xây gạch chỉ 220: Mái ngói, móng xây đá hộc</t>
  </si>
  <si>
    <t>VKT.10715</t>
  </si>
  <si>
    <t>Nhà 1 tầng tường chịu lực; cao 3,5m; có khu phụ; Tường xây gạch chỉ 220: Mái tôn kim loại, móng xây đá hộc</t>
  </si>
  <si>
    <t>VKT.10716</t>
  </si>
  <si>
    <t>Nhà 1 tầng tường chịu lực; cao 3,5m; có khu phụ; Tường xây gạch chỉ 220: Mái fibrôximăng, móng xây đá hộc</t>
  </si>
  <si>
    <t>VKT.10717</t>
  </si>
  <si>
    <t>Nhà 1 tầng tường chịu lực; cao 3,5m; có khu phụ; Tường xây gạch chỉ 220: Mái bằng BTCT, móng xây gạch chỉ đặc</t>
  </si>
  <si>
    <t>VKT.10718</t>
  </si>
  <si>
    <t>Nhà 1 tầng tường chịu lực; cao 3,5m; có khu phụ; Tường xây gạch chỉ 220: Mái bằng BTCT, móng xây đá hộc</t>
  </si>
  <si>
    <t>VKT-7.2</t>
  </si>
  <si>
    <t>Nhà 1 tầng tường chịu lực; cao 3,5m; có khu phụ; Tường xây gạch chỉ 110:</t>
  </si>
  <si>
    <t>VKT.10721</t>
  </si>
  <si>
    <t>Nhà 1 tầng tường chịu lực; cao 3,5m; có khu phụ; Tường xây gạch chỉ 110: Mái ngói, móng xây gạch chỉ đặc</t>
  </si>
  <si>
    <t>VKT.10722</t>
  </si>
  <si>
    <t>Nhà 1 tầng tường chịu lực; cao 3,5m; có khu phụ; Tường xây gạch chỉ 110: Mái tôn kim loại, móng xây gạch chỉ đặc</t>
  </si>
  <si>
    <t>VKT.10723</t>
  </si>
  <si>
    <t>Nhà 1 tầng tường chịu lực; cao 3,5m; có khu phụ; Tường xây gạch chỉ 110: Mái fibrôximăng, móng xây gạch chỉ đặc</t>
  </si>
  <si>
    <t>VKT.10724</t>
  </si>
  <si>
    <t>Nhà 1 tầng tường chịu lực; cao 3,5m; có khu phụ; Tường xây gạch chỉ 110: Mái ngói, móng xây đá hộc</t>
  </si>
  <si>
    <t>VKT.10725</t>
  </si>
  <si>
    <t>Nhà 1 tầng tường chịu lực; cao 3,5m; có khu phụ; Tường xây gạch chỉ 110: Mái tôn kim loại, móng xây đá hộc</t>
  </si>
  <si>
    <t>VKT.10726</t>
  </si>
  <si>
    <t>Nhà 1 tầng tường chịu lực; cao 3,5m; có khu phụ; Tường xây gạch chỉ 110: Mái fibrôximăng, móng xây đá hộc</t>
  </si>
  <si>
    <t>VKT.10727</t>
  </si>
  <si>
    <t>Nhà 1 tầng tường chịu lực; cao 3,5m; có khu phụ; Tường xây gạch chỉ 110: Mái bằng BTCT, móng xây gạch chỉ đặc</t>
  </si>
  <si>
    <t>VKT.10728</t>
  </si>
  <si>
    <t>Nhà 1 tầng tường chịu lực; cao 3,5m; có khu phụ; Tường xây gạch chỉ 110: Mái bằng BTCT, móng xây đá hộc</t>
  </si>
  <si>
    <t>VKT-7.3</t>
  </si>
  <si>
    <t>Nhà 1 tầng tường chịu lực; cao 3,5m; có khu phụ; Tường xây đá hộc:</t>
  </si>
  <si>
    <t>VKT.10731</t>
  </si>
  <si>
    <t>Nhà 1 tầng tường chịu lực; cao 3,5m; có khu phụ; Tường xây đá hộc: Mái ngói, móng xây đá hộc</t>
  </si>
  <si>
    <t>VKT.10732</t>
  </si>
  <si>
    <t>Nhà 1 tầng tường chịu lực; cao 3,5m; có khu phụ; Tường xây đá hộc: Mái tôn kim loại, móng xây đá hộc</t>
  </si>
  <si>
    <t>VKT.10733</t>
  </si>
  <si>
    <t>Nhà 1 tầng tường chịu lực; cao 3,5m; có khu phụ; Tường xây đá hộc: Mái fibrôximăng, móng xây đá hộc</t>
  </si>
  <si>
    <t>VKT.10734</t>
  </si>
  <si>
    <t>Nhà 1 tầng tường chịu lực; cao 3,5m; có khu phụ; Tường xây đá hộc: Mái bằng BTCT, móng xây đá hộc</t>
  </si>
  <si>
    <t>VKT-7.4</t>
  </si>
  <si>
    <t>Nhà 1 tầng tường chịu lực; cao 3,5m; có khu phụ; Tường xây gạch Papanh 220:</t>
  </si>
  <si>
    <t>VKT.10741</t>
  </si>
  <si>
    <t>Nhà 1 tầng tường chịu lực; cao 3,5m; có khu phụ; Tường xây gạch Papanh 220: Mái ngói, móng xây gạch chỉ đặc</t>
  </si>
  <si>
    <t>VKT.10742</t>
  </si>
  <si>
    <t>Nhà 1 tầng tường chịu lực; cao 3,5m; có khu phụ; Tường xây gạch Papanh 220: Mái tôn kim loại, móng xây gạch chỉ đặc</t>
  </si>
  <si>
    <t>VKT.10743</t>
  </si>
  <si>
    <t>Nhà 1 tầng tường chịu lực; cao 3,5m; có khu phụ; Tường xây gạch Papanh 220: Mái fibrôximăng, móng xây gạch chỉ đặc</t>
  </si>
  <si>
    <t>VKT.10744</t>
  </si>
  <si>
    <t>Nhà 1 tầng tường chịu lực; cao 3,5m; có khu phụ; Tường xây gạch Papanh 220: Mái ngói, móng xây đá hộc</t>
  </si>
  <si>
    <t>VKT.10745</t>
  </si>
  <si>
    <t>Nhà 1 tầng tường chịu lực; cao 3,5m; có khu phụ; Tường xây gạch Papanh 220: Mái tôn kim loại, móng xây đá hộc</t>
  </si>
  <si>
    <t>VKT.10746</t>
  </si>
  <si>
    <t>Nhà 1 tầng tường chịu lực; cao 3,5m; có khu phụ; Tường xây gạch Papanh 220: Mái fibrôximăng, móng xây đá hộc</t>
  </si>
  <si>
    <t>VKT.10747</t>
  </si>
  <si>
    <t>Nhà 1 tầng tường chịu lực; cao 3,5m; có khu phụ; Tường xây gạch Papanh 220: Mái bằng BTCT, móng xây gạch chỉ đặc</t>
  </si>
  <si>
    <t>VKT.10748</t>
  </si>
  <si>
    <t>Nhà 1 tầng tường chịu lực; cao 3,5m; có khu phụ; Tường xây gạch Papanh 220: Mái bằng BTCT, móng xây đá hộc</t>
  </si>
  <si>
    <t>VKT-8</t>
  </si>
  <si>
    <t>Nhà 1 tầng khung BTCT; mái bằng BTCT; cao 4,5m; có khu phụ:</t>
  </si>
  <si>
    <t>Nhà 1 tầng khung BTCT; mái bằng BTCT; cao 4,5m; có khu phụ</t>
  </si>
  <si>
    <t>VKT.10801</t>
  </si>
  <si>
    <t>Nhà 1 tầng khung BTCT; mái bằng BTCT; cao 4,5m; có khu phụ: Tường xây đá hộc 220, móng băng BTCT</t>
  </si>
  <si>
    <t>VKT.10802</t>
  </si>
  <si>
    <t>Nhà 1 tầng khung BTCT; mái bằng BTCT; cao 4,5m; có khu phụ: Tường xây gạch chỉ 220, móng băng BTCT</t>
  </si>
  <si>
    <t>VKT.10803</t>
  </si>
  <si>
    <t>Nhà 1 tầng khung BTCT; mái bằng BTCT; cao 4,5m; có khu phụ: Tường xây gạch chỉ 110, móng băng BTCT</t>
  </si>
  <si>
    <t>VKT-9</t>
  </si>
  <si>
    <t>Nhà 2 tầng; tầng 1 cao 3,9m; tầng 2 cao 3,5m; có khu phụ;</t>
  </si>
  <si>
    <t>Nhà 2 tầng; tầng 1 cao 3,9m; tầng 2 cao 3,5m; có khu phụ</t>
  </si>
  <si>
    <t>VKT-9.1</t>
  </si>
  <si>
    <t>Nhà 2 tầng; tầng 1 cao 3,9m; tầng 2 cao 3,5m; có khu phụ; Tường xây chịu lực; tầng 1 tường gạch chỉ 220; tầng 2 tường gạch chỉ 220:</t>
  </si>
  <si>
    <t>Tường xây chịu lực; tầng 1 tường gạch chỉ  220; tầng 2 tường gạch chỉ 220</t>
  </si>
  <si>
    <t>VKT.10911</t>
  </si>
  <si>
    <t>Nhà 2 tầng; tầng 1 cao 3,9m; tầng 2 cao 3,5m; có khu phụ; Tường xây chịu lực; tầng 1 tường gạch chỉ 220; tầng 2 tường gạch chỉ 220: Mái ngói, móng xây gạch chỉ</t>
  </si>
  <si>
    <t>Mái ngói, móng xây gạch chỉ</t>
  </si>
  <si>
    <t>VKT.10912</t>
  </si>
  <si>
    <t>Nhà 2 tầng; tầng 1 cao 3,9m; tầng 2 cao 3,5m; có khu phụ; Tường xây chịu lực; tầng 1 tường gạch chỉ 220; tầng 2 tường gạch chỉ 220: Mái tôn kim loại, móng xây gạch chỉ</t>
  </si>
  <si>
    <t>Mái tôn kim loại, móng xây gạch chỉ</t>
  </si>
  <si>
    <t>VKT.10913</t>
  </si>
  <si>
    <t>Nhà 2 tầng; tầng 1 cao 3,9m; tầng 2 cao 3,5m; có khu phụ; Tường xây chịu lực; tầng 1 tường gạch chỉ 220; tầng 2 tường gạch chỉ 220: Mái fibrôximăng, móng xây gạch chỉ</t>
  </si>
  <si>
    <t>Mái fibrôximăng, móng xây gạch chỉ</t>
  </si>
  <si>
    <t>VKT.10914</t>
  </si>
  <si>
    <t>Nhà 2 tầng; tầng 1 cao 3,9m; tầng 2 cao 3,5m; có khu phụ; Tường xây chịu lực; tầng 1 tường gạch chỉ 220; tầng 2 tường gạch chỉ 220: Mái ngói, móng xây đá hộc</t>
  </si>
  <si>
    <t>VKT.10915</t>
  </si>
  <si>
    <t>Nhà 2 tầng; tầng 1 cao 3,9m; tầng 2 cao 3,5m; có khu phụ; Tường xây chịu lực; tầng 1 tường gạch chỉ 220; tầng 2 tường gạch chỉ 220: Mái tôn kim loại, móng xây đá hộc</t>
  </si>
  <si>
    <t>VKT.10916</t>
  </si>
  <si>
    <t>Nhà 2 tầng; tầng 1 cao 3,9m; tầng 2 cao 3,5m; có khu phụ; Tường xây chịu lực; tầng 1 tường gạch chỉ 220; tầng 2 tường gạch chỉ 220: Mái fibrôximăng, móng xây đá hộc</t>
  </si>
  <si>
    <t>VKT.10917</t>
  </si>
  <si>
    <t>Nhà 2 tầng; tầng 1 cao 3,9m; tầng 2 cao 3,5m; có khu phụ; Tường xây chịu lực; tầng 1 tường gạch chỉ 220; tầng 2 tường gạch chỉ 220: Mái ngói, móng băng BTCT</t>
  </si>
  <si>
    <t>Mái ngói, móng băng BTCT</t>
  </si>
  <si>
    <t>VKT.10918</t>
  </si>
  <si>
    <t>Nhà 2 tầng; tầng 1 cao 3,9m; tầng 2 cao 3,5m; có khu phụ; Tường xây chịu lực; tầng 1 tường gạch chỉ 220; tầng 2 tường gạch chỉ 220: Mái tôn kim loại, móng băng BTCT</t>
  </si>
  <si>
    <t>Mái tôn kim loại, móng băng BTCT</t>
  </si>
  <si>
    <t>VKT.10919</t>
  </si>
  <si>
    <t>Nhà 2 tầng; tầng 1 cao 3,9m; tầng 2 cao 3,5m; có khu phụ; Tường xây chịu lực; tầng 1 tường gạch chỉ 220; tầng 2 tường gạch chỉ 220: Mái fibrôximăng, móng băng BTCT</t>
  </si>
  <si>
    <t>Mái fibrôximăng, móng băng BTCT</t>
  </si>
  <si>
    <t>VKT-9.2</t>
  </si>
  <si>
    <t>Nhà 2 tầng; tầng 1 cao 3,9m; tầng 2 cao 3,5m; có khu phụ; Tường xây chịu lực; tầng 1 tường gạch chỉ 220; tầng 2 tường gạch chỉ 110:</t>
  </si>
  <si>
    <t>Tường xây chịu lực; tầng 1 tường gạch chỉ 220; tầng 2 tường gạch chỉ 110</t>
  </si>
  <si>
    <t>VKT.10921</t>
  </si>
  <si>
    <t>Nhà 2 tầng; tầng 1 cao 3,9m; tầng 2 cao 3,5m; có khu phụ; Tường xây chịu lực; tầng 1 tường gạch chỉ 220; tầng 2 tường gạch chỉ 110: Mái ngói, móng xây gạch chỉ</t>
  </si>
  <si>
    <t>VKT.10922</t>
  </si>
  <si>
    <t>Nhà 2 tầng; tầng 1 cao 3,9m; tầng 2 cao 3,5m; có khu phụ; Tường xây chịu lực; tầng 1 tường gạch chỉ 220; tầng 2 tường gạch chỉ 110: Mái tôn kim loại, móng xây gạch chỉ</t>
  </si>
  <si>
    <t>VKT.10923</t>
  </si>
  <si>
    <t>Nhà 2 tầng; tầng 1 cao 3,9m; tầng 2 cao 3,5m; có khu phụ; Tường xây chịu lực; tầng 1 tường gạch chỉ 220; tầng 2 tường gạch chỉ 110: Mái fibrôximăng, móng xây gạch chỉ</t>
  </si>
  <si>
    <t>VKT.10924</t>
  </si>
  <si>
    <t>Nhà 2 tầng; tầng 1 cao 3,9m; tầng 2 cao 3,5m; có khu phụ; Tường xây chịu lực; tầng 1 tường gạch chỉ 220; tầng 2 tường gạch chỉ 110: Mái ngói, móng xây đá hộc</t>
  </si>
  <si>
    <t>VKT.10925</t>
  </si>
  <si>
    <t>Nhà 2 tầng; tầng 1 cao 3,9m; tầng 2 cao 3,5m; có khu phụ; Tường xây chịu lực; tầng 1 tường gạch chỉ 220; tầng 2 tường gạch chỉ 110: Mái tôn kim loại, móng xây đá hộc</t>
  </si>
  <si>
    <t>VKT.10926</t>
  </si>
  <si>
    <t>Nhà 2 tầng; tầng 1 cao 3,9m; tầng 2 cao 3,5m; có khu phụ; Tường xây chịu lực; tầng 1 tường gạch chỉ 220; tầng 2 tường gạch chỉ 110: Mái fibrôximăng, móng xây đá hộc</t>
  </si>
  <si>
    <t>VKT-10</t>
  </si>
  <si>
    <t>Nhà 2 tầng; tầng 1 cao 4,5m; tầng 2 cao 3,5m; có khu phụ;</t>
  </si>
  <si>
    <t>Nhà 2 tầng; tầng 1 cao 4,5m; tầng 2 cao 3,5m ; có khu phụ</t>
  </si>
  <si>
    <t>VKT-10.1</t>
  </si>
  <si>
    <t>Nhà 2 tầng; tầng 1 cao 4,5m; tầng 2 cao 3,5m; có khu phụ; Tường xây chịu lực; tầng 1 tường gạch chỉ 220; tầng 2 tường gạch chỉ 220:</t>
  </si>
  <si>
    <t>VKT.11011</t>
  </si>
  <si>
    <t>Nhà 2 tầng; tầng 1 cao 4,5m; tầng 2 cao 3,5m; có khu phụ; Tường xây chịu lực; tầng 1 tường gạch chỉ 220; tầng 2 tường gạch chỉ 220: Mái bằng BTCT, móng xây gạch chỉ</t>
  </si>
  <si>
    <t>Mái bằng BTCT, móng xây gạch chỉ</t>
  </si>
  <si>
    <t>VKT.11012</t>
  </si>
  <si>
    <t>Nhà 2 tầng; tầng 1 cao 4,5m; tầng 2 cao 3,5m; có khu phụ; Tường xây chịu lực; tầng 1 tường gạch chỉ 220; tầng 2 tường gạch chỉ 220: Mái bằng BTCT, móng xây đá hộc</t>
  </si>
  <si>
    <t>VKT.11013</t>
  </si>
  <si>
    <t>Nhà 2 tầng; tầng 1 cao 4,5m; tầng 2 cao 3,5m; có khu phụ; Tường xây chịu lực; tầng 1 tường gạch chỉ 220; tầng 2 tường gạch chỉ 220: Mái bằng BTCT, móng băng BTCT</t>
  </si>
  <si>
    <t>Mái bằng BTCT, móng băng BTCT</t>
  </si>
  <si>
    <t>VKT-10.2</t>
  </si>
  <si>
    <t>Nhà 2 tầng; tầng 1 cao 4,5m; tầng 2 cao 3,5m; có khu phụ; Khung BTCT; mái bằng BTCT; móng băng BTCT:</t>
  </si>
  <si>
    <t>Khung BTCT; mái bằng BTCT; móng băng BTCT</t>
  </si>
  <si>
    <t>VKT.11021</t>
  </si>
  <si>
    <t>Nhà 2 tầng; tầng 1 cao 4,5m; tầng 2 cao 3,5m; có khu phụ; Khung BTCT; mái bằng BTCT; móng băng BTCT: Tầng 1 tường gạch chỉ 220; tầng 2 tường gạch chỉ 220</t>
  </si>
  <si>
    <t>Tầng 1 tường gạch chỉ  220; tầng 2 tường gạch chỉ 220</t>
  </si>
  <si>
    <t>VKT.11022</t>
  </si>
  <si>
    <t>Nhà 2 tầng; tầng 1 cao 4,5m; tầng 2 cao 3,5m; có khu phụ; Khung BTCT; mái bằng BTCT; móng băng BTCT: Tầng 1 tường gạch chỉ 110; tầng 2 tường gạch chỉ 110</t>
  </si>
  <si>
    <t>Tầng 1 tường gạch chỉ  110; tầng 2 tường gạch chỉ 110</t>
  </si>
  <si>
    <t>VKT.11023</t>
  </si>
  <si>
    <t>Nhà 2 tầng; tầng 1 cao 4,5m; tầng 2 cao 3,5m; có khu phụ; Khung BTCT; mái bằng BTCT; móng băng BTCT: Tầng 1 tường gạch chỉ 220; tầng 2 tường gạch chỉ 110</t>
  </si>
  <si>
    <t>Tầng 1 tường gạch chỉ 220; tầng 2 tường gạch chỉ 110</t>
  </si>
  <si>
    <t>VKT-11</t>
  </si>
  <si>
    <t>Nhà 2 tầng; tầng 1 cao 3,9m; tầng 2 cao 3,5m; không có khu phụ;</t>
  </si>
  <si>
    <t>Nhà 2 tầng; tầng 1 cao 3,9m; tầng 2 cao 3,5m; không có khu phụ</t>
  </si>
  <si>
    <t>VKT-11.1</t>
  </si>
  <si>
    <t>Nhà 2 tầng; tầng 1 cao 3,9m; tầng 2 cao 3,5m; không có khu phụ; Tường xây chịu lực; tầng 1 tường gạch chỉ 220; tầng 2 tường gạch chỉ 220:</t>
  </si>
  <si>
    <t>VKT.11111</t>
  </si>
  <si>
    <t>Nhà 2 tầng; tầng 1 cao 3,9m; tầng 2 cao 3,5m; không có khu phụ; Tường xây chịu lực; tầng 1 tường gạch chỉ 220; tầng 2 tường gạch chỉ 220: Mái ngói, móng xây gạch chỉ</t>
  </si>
  <si>
    <t>VKT.11112</t>
  </si>
  <si>
    <t>Nhà 2 tầng; tầng 1 cao 3,9m; tầng 2 cao 3,5m; không có khu phụ; Tường xây chịu lực; tầng 1 tường gạch chỉ 220; tầng 2 tường gạch chỉ 220: Mái tôn kim loại, móng xây gạch chỉ</t>
  </si>
  <si>
    <t>VKT.11113</t>
  </si>
  <si>
    <t>Nhà 2 tầng; tầng 1 cao 3,9m; tầng 2 cao 3,5m; không có khu phụ; Tường xây chịu lực; tầng 1 tường gạch chỉ 220; tầng 2 tường gạch chỉ 220: Mái fibrôximăng, móng xây gạch chỉ</t>
  </si>
  <si>
    <t>VKT.11114</t>
  </si>
  <si>
    <t>Nhà 2 tầng; tầng 1 cao 3,9m; tầng 2 cao 3,5m; không có khu phụ; Tường xây chịu lực; tầng 1 tường gạch chỉ 220; tầng 2 tường gạch chỉ 220: Mái ngói, móng xây đá hộc</t>
  </si>
  <si>
    <t>VKT.11115</t>
  </si>
  <si>
    <t>Nhà 2 tầng; tầng 1 cao 3,9m; tầng 2 cao 3,5m; không có khu phụ; Tường xây chịu lực; tầng 1 tường gạch chỉ 220; tầng 2 tường gạch chỉ 220: Mái tôn kim loại, móng xây đá hộc</t>
  </si>
  <si>
    <t>VKT.11116</t>
  </si>
  <si>
    <t>Nhà 2 tầng; tầng 1 cao 3,9m; tầng 2 cao 3,5m; không có khu phụ; Tường xây chịu lực; tầng 1 tường gạch chỉ 220; tầng 2 tường gạch chỉ 220: Mái fibrôximăng, móng xây đá hộc</t>
  </si>
  <si>
    <t>VKT.11117</t>
  </si>
  <si>
    <t>Nhà 2 tầng; tầng 1 cao 3,9m; tầng 2 cao 3,5m; không có khu phụ; Tường xây chịu lực; tầng 1 tường gạch chỉ 220; tầng 2 tường gạch chỉ 220: Mái ngói, móng băng BTCT</t>
  </si>
  <si>
    <t>VKT.11118</t>
  </si>
  <si>
    <t>Nhà 2 tầng; tầng 1 cao 3,9m; tầng 2 cao 3,5m; không có khu phụ; Tường xây chịu lực; tầng 1 tường gạch chỉ 220; tầng 2 tường gạch chỉ 220: Mái tôn kim loại, móng băng BTCT</t>
  </si>
  <si>
    <t>VKT.11119</t>
  </si>
  <si>
    <t>Nhà 2 tầng; tầng 1 cao 3,9m; tầng 2 cao 3,5m; không có khu phụ; Tường xây chịu lực; tầng 1 tường gạch chỉ 220; tầng 2 tường gạch chỉ 220: Mái fibrôximăng, móng băng BTCT</t>
  </si>
  <si>
    <t>VKT-11.2</t>
  </si>
  <si>
    <t>Nhà 2 tầng; tầng 1 cao 3,9m; tầng 2 cao 3,5m; không có khu phụ; Tường xây chịu lực; tầng 1 tường gạch chỉ 220; tầng 2 tường gạch chỉ 110:</t>
  </si>
  <si>
    <t>VKT.11121</t>
  </si>
  <si>
    <t>Nhà 2 tầng; tầng 1 cao 3,9m; tầng 2 cao 3,5m; không có khu phụ; Tường xây chịu lực; tầng 1 tường gạch chỉ 220; tầng 2 tường gạch chỉ 110: Mái ngói, móng xây gạch chỉ</t>
  </si>
  <si>
    <t>VKT.11122</t>
  </si>
  <si>
    <t>Nhà 2 tầng; tầng 1 cao 3,9m; tầng 2 cao 3,5m; không có khu phụ; Tường xây chịu lực; tầng 1 tường gạch chỉ 220; tầng 2 tường gạch chỉ 110: Mái tôn kim loại, móng xây gạch chỉ</t>
  </si>
  <si>
    <t>VKT.11123</t>
  </si>
  <si>
    <t>Nhà 2 tầng; tầng 1 cao 3,9m; tầng 2 cao 3,5m; không có khu phụ; Tường xây chịu lực; tầng 1 tường gạch chỉ 220; tầng 2 tường gạch chỉ 110: Mái fibrôximăng, móng xây gạch chỉ</t>
  </si>
  <si>
    <t>VKT.11124</t>
  </si>
  <si>
    <t>Nhà 2 tầng; tầng 1 cao 3,9m; tầng 2 cao 3,5m; không có khu phụ; Tường xây chịu lực; tầng 1 tường gạch chỉ 220; tầng 2 tường gạch chỉ 110: Mái ngói, móng xây đá hộc</t>
  </si>
  <si>
    <t>VKT.11125</t>
  </si>
  <si>
    <t>Nhà 2 tầng; tầng 1 cao 3,9m; tầng 2 cao 3,5m; không có khu phụ; Tường xây chịu lực; tầng 1 tường gạch chỉ 220; tầng 2 tường gạch chỉ 110: Mái tôn kim loại, móng xây đá hộc</t>
  </si>
  <si>
    <t>VKT.11126</t>
  </si>
  <si>
    <t>Nhà 2 tầng; tầng 1 cao 3,9m; tầng 2 cao 3,5m; không có khu phụ; Tường xây chịu lực; tầng 1 tường gạch chỉ 220; tầng 2 tường gạch chỉ 110: Mái fibrôximăng, móng xây đá hộc</t>
  </si>
  <si>
    <t>VKT-12</t>
  </si>
  <si>
    <t>Nhà 2 tầng; tầng 1 cao 4,5m; tầng 2 cao 3,5m; không có khu phụ;</t>
  </si>
  <si>
    <t>Nhà 2 tầng; tầng 1 cao 4,5m; tầng 2 cao 3,5m ; không có khu phụ</t>
  </si>
  <si>
    <t>VKT-12.1</t>
  </si>
  <si>
    <t>Nhà 2 tầng; tầng 1 cao 4,5m; tầng 2 cao 3,5m; không có khu phụ; Tường xây chịu lực; tầng 1 tường gạch chỉ 220; tầng 2 tường gạch chỉ 220:</t>
  </si>
  <si>
    <t>VKT.11211</t>
  </si>
  <si>
    <t>Nhà 2 tầng; tầng 1 cao 4,5m; tầng 2 cao 3,5m; không có khu phụ; Tường xây chịu lực; tầng 1 tường gạch chỉ 220; tầng 2 tường gạch chỉ 220: Mái bằng BTCT, móng xây gạch chỉ</t>
  </si>
  <si>
    <t>VKT.11212</t>
  </si>
  <si>
    <t>Nhà 2 tầng; tầng 1 cao 4,5m; tầng 2 cao 3,5m; không có khu phụ; Tường xây chịu lực; tầng 1 tường gạch chỉ 220; tầng 2 tường gạch chỉ 220: Mái bằng BTCT, móng xây đá hộc</t>
  </si>
  <si>
    <t>VKT.11213</t>
  </si>
  <si>
    <t>Nhà 2 tầng; tầng 1 cao 4,5m; tầng 2 cao 3,5m; không có khu phụ; Tường xây chịu lực; tầng 1 tường gạch chỉ 220; tầng 2 tường gạch chỉ 220: Mái bằng BTCT, móng băng BTCT</t>
  </si>
  <si>
    <t>VKT-12.2</t>
  </si>
  <si>
    <t>Nhà 2 tầng; tầng 1 cao 4,5m; tầng 2 cao 3,5m; không có khu phụ; Khung BTCT; mái bằng BTCT; móng băng BTCT:</t>
  </si>
  <si>
    <t>VKT.11221</t>
  </si>
  <si>
    <t>Nhà 2 tầng; tầng 1 cao 4,5m; tầng 2 cao 3,5m; không có khu phụ; Khung BTCT; mái bằng BTCT; móng băng BTCT: Tầng 1 tường gạch chỉ 220; tầng 2 tường gạch chỉ 220</t>
  </si>
  <si>
    <t>VKT.11222</t>
  </si>
  <si>
    <t>Nhà 2 tầng; tầng 1 cao 4,5m; tầng 2 cao 3,5m; không có khu phụ; Khung BTCT; mái bằng BTCT; móng băng BTCT: Tầng 1 tường gạch chỉ 110; tầng 2 tường gạch chỉ 110</t>
  </si>
  <si>
    <t>VKT.11223</t>
  </si>
  <si>
    <t>Nhà 2 tầng; tầng 1 cao 4,5m; tầng 2 cao 3,5m; không có khu phụ; Khung BTCT; mái bằng BTCT; móng băng BTCT: Tầng 1 tường gạch chỉ 220; tầng 2 tường gạch chỉ 110</t>
  </si>
  <si>
    <t>VKT-13</t>
  </si>
  <si>
    <t>Nhà 3 tầng; tầng 1 cao 4,5m; tầng 2 cao 4,1m; tầng 3 cao 3,5m; có khu phụ;</t>
  </si>
  <si>
    <t>Nhà 3 tầng; tầng 1 cao 4,5m; tầng 2 cao 4,1m ; tầng 3 cao 3,5m; có khu phụ</t>
  </si>
  <si>
    <t>VKT-13.1</t>
  </si>
  <si>
    <t>Nhà 3 tầng; tầng 1 cao 4,5m; tầng 2 cao 4,1m; tầng 3 cao 3,5m; có khu phụ; Tường xây chịu lực; tầng 1 tường gạch chỉ 220; tầng 2 tường gạch chỉ 220; móng gạch chỉ:</t>
  </si>
  <si>
    <t>Tường xây chịu lực; tầng 1 tường gạch chỉ  220; tầng 2 tường gạch chỉ 220; móng gạch chỉ</t>
  </si>
  <si>
    <t>VKT.11311</t>
  </si>
  <si>
    <t>Nhà 3 tầng; tầng 1 cao 4,5m; tầng 2 cao 4,1m; tầng 3 cao 3,5m; có khu phụ; Tường xây chịu lực; tầng 1 tường gạch chỉ 220; tầng 2 tường gạch chỉ 220; móng gạch chỉ: Mái ngói, tầng 3 tường gạch chỉ 220</t>
  </si>
  <si>
    <t>Mái ngói, tầng 3 tường gạch chỉ 220</t>
  </si>
  <si>
    <t>VKT.11312</t>
  </si>
  <si>
    <t>Nhà 3 tầng; tầng 1 cao 4,5m; tầng 2 cao 4,1m; tầng 3 cao 3,5m; có khu phụ; Tường xây chịu lực; tầng 1 tường gạch chỉ 220; tầng 2 tường gạch chỉ 220; móng gạch chỉ: Mái ngói, tầng 3 tường gạch chỉ 110</t>
  </si>
  <si>
    <t>Mái ngói, tầng 3 tường gạch chỉ 110</t>
  </si>
  <si>
    <t>VKT.11313</t>
  </si>
  <si>
    <t>Nhà 3 tầng; tầng 1 cao 4,5m; tầng 2 cao 4,1m; tầng 3 cao 3,5m; có khu phụ; Tường xây chịu lực; tầng 1 tường gạch chỉ 220; tầng 2 tường gạch chỉ 220; móng gạch chỉ: Mái tôn kim loại, tầng 3 tường gạch chỉ 220</t>
  </si>
  <si>
    <t>Mái tôn kim loại, tầng 3 tường gạch chỉ 220</t>
  </si>
  <si>
    <t>VKT.11314</t>
  </si>
  <si>
    <t>Nhà 3 tầng; tầng 1 cao 4,5m; tầng 2 cao 4,1m; tầng 3 cao 3,5m; có khu phụ; Tường xây chịu lực; tầng 1 tường gạch chỉ 220; tầng 2 tường gạch chỉ 220; móng gạch chỉ: Mái tôn kim loại, tầng 3 tường gạch chỉ 110</t>
  </si>
  <si>
    <t>Mái tôn kim loại, tầng 3 tường gạch chỉ 110</t>
  </si>
  <si>
    <t>VKT.11315</t>
  </si>
  <si>
    <t>Nhà 3 tầng; tầng 1 cao 4,5m; tầng 2 cao 4,1m; tầng 3 cao 3,5m; có khu phụ; Tường xây chịu lực; tầng 1 tường gạch chỉ 220; tầng 2 tường gạch chỉ 220; móng gạch chỉ: Mái fibrôximăng, tầng 3 tường gạch chỉ 220</t>
  </si>
  <si>
    <t>Mái fibrôximăng, tầng 3 tường gạch chỉ 220</t>
  </si>
  <si>
    <t>VKT.11316</t>
  </si>
  <si>
    <t>Nhà 3 tầng; tầng 1 cao 4,5m; tầng 2 cao 4,1m; tầng 3 cao 3,5m; có khu phụ; Tường xây chịu lực; tầng 1 tường gạch chỉ 220; tầng 2 tường gạch chỉ 220; móng gạch chỉ: Mái fibrôximăng, tầng 3 tường gạch chỉ 110</t>
  </si>
  <si>
    <t>Mái fibrôximăng, tầng 3 tường gạch chỉ 110</t>
  </si>
  <si>
    <t>VKT.11317</t>
  </si>
  <si>
    <t>Nhà 3 tầng; tầng 1 cao 4,5m; tầng 2 cao 4,1m; tầng 3 cao 3,5m; có khu phụ; Tường xây chịu lực; tầng 1 tường gạch chỉ 220; tầng 2 tường gạch chỉ 220; móng gạch chỉ: Mái bằng BTCT, tầng 3 tường gạch chỉ 220</t>
  </si>
  <si>
    <t>Mái bằng BTCT, tầng 3 tường gạch chỉ 220</t>
  </si>
  <si>
    <t>VKT-13.2</t>
  </si>
  <si>
    <t>Nhà 3 tầng; tầng 1 cao 4,5m; tầng 2 cao 4,1m; tầng 3 cao 3,5m; có khu phụ; Khung BTCT; mái bằng BTCT; móng băng BTCT:</t>
  </si>
  <si>
    <t>VKT.11321</t>
  </si>
  <si>
    <t>Nhà 3 tầng; tầng 1 cao 4,5m; tầng 2 cao 4,1m; tầng 3 cao 3,5m; có khu phụ; Khung BTCT; mái bằng BTCT; móng băng BTCT: Tầng1,2,3 xây gạch chỉ 220</t>
  </si>
  <si>
    <t>Tầng1,2,3 xây gạch chỉ 220</t>
  </si>
  <si>
    <t>VKT.11322</t>
  </si>
  <si>
    <t>Nhà 3 tầng; tầng 1 cao 4,5m; tầng 2 cao 4,1m; tầng 3 cao 3,5m; có khu phụ; Khung BTCT; mái bằng BTCT; móng băng BTCT: Tầng1,2,3 xây gạch chỉ 110</t>
  </si>
  <si>
    <t>Tầng1,2,3 xây gạch chỉ 110</t>
  </si>
  <si>
    <t>VKT.11323</t>
  </si>
  <si>
    <t>Nhà 3 tầng; tầng 1 cao 4,5m; tầng 2 cao 4,1m; tầng 3 cao 3,5m; có khu phụ; Khung BTCT; mái bằng BTCT; móng băng BTCT: Tầng1,2 xây gạch chỉ 220; tầng 3 xây gạch chỉ 110</t>
  </si>
  <si>
    <t>Tầng1,2 xây gạch chỉ 220; tầng 3 xây gạch chỉ 110</t>
  </si>
  <si>
    <t>VKT.11324</t>
  </si>
  <si>
    <t>Nhà 3 tầng; tầng 1 cao 4,5m; tầng 2 cao 4,1m; tầng 3 cao 3,5m; có khu phụ; Khung BTCT; mái bằng BTCT; móng băng BTCT: Tầng1 xây gạch chỉ 220; tầng 2,3 xây gạch chỉ 110</t>
  </si>
  <si>
    <t>Tầng1 xây gạch chỉ 220; tầng 2,3 xây gạch chỉ 110</t>
  </si>
  <si>
    <t>VKT-13.3</t>
  </si>
  <si>
    <t>Nhà 3 tầng; tầng 1 cao 4,5m; tầng 2 cao 4,1m; tầng 3 cao 3,5m; có khu phụ; Tường xây chịu lực; tầng 1 tường gạch chỉ 220; tầng 2 tường gạch chỉ 220; móng bè BTCT gia cố cọc tre:</t>
  </si>
  <si>
    <t>Tường xây chịu lực; tầng 1 tường gạch chỉ  220; tầng 2 tường gạch chỉ 220; móng bè BTCT gia cố cọc tre</t>
  </si>
  <si>
    <t>VKT.11331</t>
  </si>
  <si>
    <t>Nhà 3 tầng; tầng 1 cao 4,5m; tầng 2 cao 4,1m; tầng 3 cao 3,5m; có khu phụ; Tường xây chịu lực; tầng 1 tường gạch chỉ 220; tầng 2 tường gạch chỉ 220; móng bè BTCT gia cố cọc tre: Mái ngói, tầng 3 tường gạch chỉ 220</t>
  </si>
  <si>
    <t>VKT.11332</t>
  </si>
  <si>
    <t>Nhà 3 tầng; tầng 1 cao 4,5m; tầng 2 cao 4,1m; tầng 3 cao 3,5m; có khu phụ; Tường xây chịu lực; tầng 1 tường gạch chỉ 220; tầng 2 tường gạch chỉ 220; móng bè BTCT gia cố cọc tre: Mái ngói, tầng 3 tường gạch chỉ 110</t>
  </si>
  <si>
    <t>VKT.11333</t>
  </si>
  <si>
    <t>Nhà 3 tầng; tầng 1 cao 4,5m; tầng 2 cao 4,1m; tầng 3 cao 3,5m; có khu phụ; Tường xây chịu lực; tầng 1 tường gạch chỉ 220; tầng 2 tường gạch chỉ 220; móng bè BTCT gia cố cọc tre: Mái tôn kim loại, tầng 3 tường gạch chỉ 220</t>
  </si>
  <si>
    <t>VKT.11334</t>
  </si>
  <si>
    <t>Nhà 3 tầng; tầng 1 cao 4,5m; tầng 2 cao 4,1m; tầng 3 cao 3,5m; có khu phụ; Tường xây chịu lực; tầng 1 tường gạch chỉ 220; tầng 2 tường gạch chỉ 220; móng bè BTCT gia cố cọc tre: Mái tôn kim loại, tầng 3 tường gạch chỉ 110</t>
  </si>
  <si>
    <t>VKT.11335</t>
  </si>
  <si>
    <t>Nhà 3 tầng; tầng 1 cao 4,5m; tầng 2 cao 4,1m; tầng 3 cao 3,5m; có khu phụ; Tường xây chịu lực; tầng 1 tường gạch chỉ 220; tầng 2 tường gạch chỉ 220; móng bè BTCT gia cố cọc tre: Mái fibrôximăng, tầng 3 tường gạch chỉ 220</t>
  </si>
  <si>
    <t>VKT.11336</t>
  </si>
  <si>
    <t>Nhà 3 tầng; tầng 1 cao 4,5m; tầng 2 cao 4,1m; tầng 3 cao 3,5m; có khu phụ; Tường xây chịu lực; tầng 1 tường gạch chỉ 220; tầng 2 tường gạch chỉ 220; móng bè BTCT gia cố cọc tre: Mái fibrôximăng, tầng 3 tường gạch chỉ 110</t>
  </si>
  <si>
    <t>VKT.11337</t>
  </si>
  <si>
    <t>Nhà 3 tầng; tầng 1 cao 4,5m; tầng 2 cao 4,1m; tầng 3 cao 3,5m; có khu phụ; Tường xây chịu lực; tầng 1 tường gạch chỉ 220; tầng 2 tường gạch chỉ 220; móng bè BTCT gia cố cọc tre: Mái bằng BTCT, tầng 3 tường gạch chỉ 220</t>
  </si>
  <si>
    <t>VKT-13.4</t>
  </si>
  <si>
    <t>Nhà 3 tầng; tầng 1 cao 4,5m; tầng 2 cao 4,1m; tầng 3 cao 3,5m; có khu phụ; Khung BTCT; mái bằng BTCT; móng bè BTCT gia cố cọc tre:</t>
  </si>
  <si>
    <t>Khung BTCT; mái bằng BTCT; móng bè BTCT gia cố cọc tre</t>
  </si>
  <si>
    <t>VKT.11341</t>
  </si>
  <si>
    <t>Nhà 3 tầng; tầng 1 cao 4,5m; tầng 2 cao 4,1m; tầng 3 cao 3,5m; có khu phụ; Khung BTCT; mái bằng BTCT; móng bè BTCT gia cố cọc tre: Tầng1,2,3 xây gạch chỉ 220</t>
  </si>
  <si>
    <t>VKT.11342</t>
  </si>
  <si>
    <t>Nhà 3 tầng; tầng 1 cao 4,5m; tầng 2 cao 4,1m; tầng 3 cao 3,5m; có khu phụ; Khung BTCT; mái bằng BTCT; móng bè BTCT gia cố cọc tre: Tầng1,2,3 xây gạch chỉ 110</t>
  </si>
  <si>
    <t>VKT.11343</t>
  </si>
  <si>
    <t>Nhà 3 tầng; tầng 1 cao 4,5m; tầng 2 cao 4,1m; tầng 3 cao 3,5m; có khu phụ; Khung BTCT; mái bằng BTCT; móng bè BTCT gia cố cọc tre: Tầng1,2 xây gạch chỉ 220; tầng 3 xây gạch chỉ 110</t>
  </si>
  <si>
    <t>VKT.11344</t>
  </si>
  <si>
    <t>Nhà 3 tầng; tầng 1 cao 4,5m; tầng 2 cao 4,1m; tầng 3 cao 3,5m; có khu phụ; Khung BTCT; mái bằng BTCT; móng bè BTCT gia cố cọc tre: Tầng1 xây gạch chỉ 220; tầng 2,3 xây gạch chỉ 110</t>
  </si>
  <si>
    <t>VKT-14</t>
  </si>
  <si>
    <t>Nhà 4 tầng; tầng 1 cao 4,5m; tầng 2 cao 4,0m; tầng 3 cao 3,4m; tầng 4 cao 3,1m; có khu phụ;</t>
  </si>
  <si>
    <t>Nhà 4 tầng; tầng 1 cao 4,5m; tầng 2 cao 4,0m ; tầng 3 cao 3,4m; tầng 4 cao 3,1m; có khu phụ</t>
  </si>
  <si>
    <t>VKT-14.1</t>
  </si>
  <si>
    <t>Nhà 4 tầng; tầng 1 cao 4,5m; tầng 2 cao 4,0m; tầng 3 cao 3,4m; tầng 4 cao 3,1m; có khu phụ; Khung BTCT; mái bằng BTCT; Móng bè BTCT, gia cố cọc tre:</t>
  </si>
  <si>
    <t>Khung BTCT; mái bằng BTCT; Móng bè BTCT, gia cố cọc tre</t>
  </si>
  <si>
    <t>VKT.11411</t>
  </si>
  <si>
    <t>Nhà 4 tầng; tầng 1 cao 4,5m; tầng 2 cao 4,0m; tầng 3 cao 3,4m; tầng 4 cao 3,1m; có khu phụ; Khung BTCT; mái bằng BTCT; Móng bè BTCT, gia cố cọc tre: Tầng1,2,3,4 xây gạch chỉ 220</t>
  </si>
  <si>
    <t>Tầng1,2,3,4 xây gạch chỉ 220</t>
  </si>
  <si>
    <t>VKT.11412</t>
  </si>
  <si>
    <t>Nhà 4 tầng; tầng 1 cao 4,5m; tầng 2 cao 4,0m; tầng 3 cao 3,4m; tầng 4 cao 3,1m; có khu phụ; Khung BTCT; mái bằng BTCT; Móng bè BTCT, gia cố cọc tre: Tầng1,2,3,4 xây gạch chỉ 110</t>
  </si>
  <si>
    <t>Tầng1,2,3,4 xây gạch chỉ 110</t>
  </si>
  <si>
    <t>VKT.11413</t>
  </si>
  <si>
    <t>Nhà 4 tầng; tầng 1 cao 4,5m; tầng 2 cao 4,0m; tầng 3 cao 3,4m; tầng 4 cao 3,1m; có khu phụ; Khung BTCT; mái bằng BTCT; Móng bè BTCT, gia cố cọc tre: Tầng1,2,3 xây gạch chỉ 220; tầng 4 xây gạch chỉ 110</t>
  </si>
  <si>
    <t>Tầng1,2,3 xây gạch chỉ 220; tầng 4 xây gạch chỉ 110</t>
  </si>
  <si>
    <t>VKT.11414</t>
  </si>
  <si>
    <t>Nhà 4 tầng; tầng 1 cao 4,5m; tầng 2 cao 4,0m; tầng 3 cao 3,4m; tầng 4 cao 3,1m; có khu phụ; Khung BTCT; mái bằng BTCT; Móng bè BTCT, gia cố cọc tre: Tầng1 xây gạch chỉ 220; tầng 2,3,4 xây gạch chỉ 110</t>
  </si>
  <si>
    <t>Tầng1 xây gạch chỉ 220; tầng 2,3,4 xây gạch chỉ 110</t>
  </si>
  <si>
    <t>VKT.11415</t>
  </si>
  <si>
    <t>Nhà 4 tầng; tầng 1 cao 4,5m; tầng 2 cao 4,0m; tầng 3 cao 3,4m; tầng 4 cao 3,1m; có khu phụ; Khung BTCT; mái bằng BTCT; Móng bè BTCT, gia cố cọc tre: Tầng1,2,3,4 xây gạch không nung, tường 220</t>
  </si>
  <si>
    <t>Tầng1,2,3,4 xây gạch không nung, tường 220</t>
  </si>
  <si>
    <t>VKT.11416</t>
  </si>
  <si>
    <t>Nhà 4 tầng; tầng 1 cao 4,5m; tầng 2 cao 4,0m; tầng 3 cao 3,4m; tầng 4 cao 3,1m; có khu phụ; Khung BTCT; mái bằng BTCT; Móng bè BTCT, gia cố cọc tre: Tầng1,2,3,4 xây gạch không nung, tường 110</t>
  </si>
  <si>
    <t>Tầng1,2,3,4 xây gạch không nung, tường  110</t>
  </si>
  <si>
    <t>VKT-14.2</t>
  </si>
  <si>
    <t>Nhà 4 tầng; tầng 1 cao 4,5m; tầng 2 cao 4,0m; tầng 3 cao 3,4m; tầng 4 cao 3,1m; có khu phụ; Khung BTCT; mái bằng BTCT; Móng cọc ép BTCT:</t>
  </si>
  <si>
    <t>Khung BTCT; mái bằng BTCT; Móng cọc ép BTCT</t>
  </si>
  <si>
    <t>VKT.11421</t>
  </si>
  <si>
    <t>Nhà 4 tầng; tầng 1 cao 4,5m; tầng 2 cao 4,0m; tầng 3 cao 3,4m; tầng 4 cao 3,1m; có khu phụ; Khung BTCT; mái bằng BTCT; Móng cọc ép BTCT: Tầng1,2,3,4 xây gạch chỉ 220</t>
  </si>
  <si>
    <t>VKT.11422</t>
  </si>
  <si>
    <t>Nhà 4 tầng; tầng 1 cao 4,5m; tầng 2 cao 4,0m; tầng 3 cao 3,4m; tầng 4 cao 3,1m; có khu phụ; Khung BTCT; mái bằng BTCT; Móng cọc ép BTCT: Tầng1,2,3,4 xây gạch chỉ 110</t>
  </si>
  <si>
    <t>VKT.11423</t>
  </si>
  <si>
    <t>Nhà 4 tầng; tầng 1 cao 4,5m; tầng 2 cao 4,0m; tầng 3 cao 3,4m; tầng 4 cao 3,1m; có khu phụ; Khung BTCT; mái bằng BTCT; Móng cọc ép BTCT: Tầng1,2,3 xây gạch chỉ 220; tầng 4 xây gạch chỉ 110</t>
  </si>
  <si>
    <t>VKT.11424</t>
  </si>
  <si>
    <t>Nhà 4 tầng; tầng 1 cao 4,5m; tầng 2 cao 4,0m; tầng 3 cao 3,4m; tầng 4 cao 3,1m; có khu phụ; Khung BTCT; mái bằng BTCT; Móng cọc ép BTCT: Tầng1 xây gạch chỉ 220; tầng 2,3,4 xây gạch chỉ 110</t>
  </si>
  <si>
    <t>VKT.11425</t>
  </si>
  <si>
    <t>Nhà 4 tầng; tầng 1 cao 4,5m; tầng 2 cao 4,0m; tầng 3 cao 3,4m; tầng 4 cao 3,1m; có khu phụ; Khung BTCT; mái bằng BTCT; Móng cọc ép BTCT: Tầng1,2,3,4 xây gạch không nung, tường 220</t>
  </si>
  <si>
    <t>VKT.11426</t>
  </si>
  <si>
    <t>Nhà 4 tầng; tầng 1 cao 4,5m; tầng 2 cao 4,0m; tầng 3 cao 3,4m; tầng 4 cao 3,1m; có khu phụ; Khung BTCT; mái bằng BTCT; Móng cọc ép BTCT: Tầng1,2,3,4 xây gạch không nung, tường 110</t>
  </si>
  <si>
    <t>VKT-14.3</t>
  </si>
  <si>
    <t>Nhà 4 tầng; tầng 1 cao 4,5m; tầng 2 cao 4,0m; tầng 3 cao 3,4m; tầng 4 cao 3,1m; có khu phụ; Khung BTCT; mái bằng BTCT; Móng cọc khoan nhồi BTCT:</t>
  </si>
  <si>
    <t>Khung BTCT; mái bằng BTCT; Móng cọc khoan nhồi BTCT</t>
  </si>
  <si>
    <t>VKT.11431</t>
  </si>
  <si>
    <t>Nhà 4 tầng; tầng 1 cao 4,5m; tầng 2 cao 4,0m; tầng 3 cao 3,4m; tầng 4 cao 3,1m; có khu phụ; Khung BTCT; mái bằng BTCT; Móng cọc khoan nhồi BTCT: Tầng1,2,3,4 xây gạch chỉ 220</t>
  </si>
  <si>
    <t>VKT.11432</t>
  </si>
  <si>
    <t>Nhà 4 tầng; tầng 1 cao 4,5m; tầng 2 cao 4,0m; tầng 3 cao 3,4m; tầng 4 cao 3,1m; có khu phụ; Khung BTCT; mái bằng BTCT; Móng cọc khoan nhồi BTCT: Tầng1,2,3,4 xây gạch chỉ 110</t>
  </si>
  <si>
    <t>VKT.11433</t>
  </si>
  <si>
    <t>Nhà 4 tầng; tầng 1 cao 4,5m; tầng 2 cao 4,0m; tầng 3 cao 3,4m; tầng 4 cao 3,1m; có khu phụ; Khung BTCT; mái bằng BTCT; Móng cọc khoan nhồi BTCT: Tầng1,2,3 xây gạch chỉ 220; tầng 4 xây gạch chỉ 110</t>
  </si>
  <si>
    <t>VKT.11434</t>
  </si>
  <si>
    <t>Nhà 4 tầng; tầng 1 cao 4,5m; tầng 2 cao 4,0m; tầng 3 cao 3,4m; tầng 4 cao 3,1m; có khu phụ; Khung BTCT; mái bằng BTCT; Móng cọc khoan nhồi BTCT: Tầng1 xây gạch chỉ 220; tầng 2,3,4 xây gạch chỉ 110</t>
  </si>
  <si>
    <t>VKT.11435</t>
  </si>
  <si>
    <t>Nhà 4 tầng; tầng 1 cao 4,5m; tầng 2 cao 4,0m; tầng 3 cao 3,4m; tầng 4 cao 3,1m; có khu phụ; Khung BTCT; mái bằng BTCT; Móng cọc khoan nhồi BTCT: Tầng1,2,3,4 xây gạch không nung, tường 220</t>
  </si>
  <si>
    <t>VKT.11436</t>
  </si>
  <si>
    <t>Nhà 4 tầng; tầng 1 cao 4,5m; tầng 2 cao 4,0m; tầng 3 cao 3,4m; tầng 4 cao 3,1m; có khu phụ; Khung BTCT; mái bằng BTCT; Móng cọc khoan nhồi BTCT: Tầng1,2,3,4 xây gạch không nung, tường 110</t>
  </si>
  <si>
    <t>VKT-15</t>
  </si>
  <si>
    <t>Nhà 5 tầng; tầng 1 cao 4,2m; tầng 2 cao 3,9m ; tầng 3 cao 3,6m; tầng 4 cao 3,3m; tầng 5 cao 3m; có khu phụ;</t>
  </si>
  <si>
    <t>Nhà 5 tầng; tầng 1 cao 4,2m; tầng 2 cao 3,9m ; tầng 3 cao 3,6m; tầng 4 cao 3,3m; tầng 5 cao 3m; có khu phụ</t>
  </si>
  <si>
    <t>VKT-15.1</t>
  </si>
  <si>
    <t>Nhà 5 tầng; tầng 1 cao 4,2m; tầng 2 cao 3,9m ; tầng 3 cao 3,6m; tầng 4 cao 3,3m; tầng 5 cao 3m; có khu phụ; Khung BTCT; mái bằng BTCT; Móng cọc ép BTCT:</t>
  </si>
  <si>
    <t>VKT.11511</t>
  </si>
  <si>
    <t>Nhà 5 tầng; tầng 1 cao 4,2m; tầng 2 cao 3,9m ; tầng 3 cao 3,6m; tầng 4 cao 3,3m; tầng 5 cao 3m; có khu phụ; Khung BTCT; mái bằng BTCT; Móng cọc ép BTCT: Tầng1,2,3,4,5 xây gạch chỉ 220</t>
  </si>
  <si>
    <t>Tầng1,2,3,4,5 xây gạch chỉ 220</t>
  </si>
  <si>
    <t>VKT.11512</t>
  </si>
  <si>
    <t>Nhà 5 tầng; tầng 1 cao 4,2m; tầng 2 cao 3,9m ; tầng 3 cao 3,6m; tầng 4 cao 3,3m; tầng 5 cao 3m; có khu phụ; Khung BTCT; mái bằng BTCT; Móng cọc ép BTCT: Tầng1,2,3,4,5 xây gạch chỉ 110</t>
  </si>
  <si>
    <t>Tầng1,2,3,4,5 xây gạch chỉ 110</t>
  </si>
  <si>
    <t>VKT.11513</t>
  </si>
  <si>
    <t>Nhà 5 tầng; tầng 1 cao 4,2m; tầng 2 cao 3,9m ; tầng 3 cao 3,6m; tầng 4 cao 3,3m; tầng 5 cao 3m; có khu phụ; Khung BTCT; mái bằng BTCT; Móng cọc ép BTCT: Tầng1,2,3,4 xây gạch chỉ 220; tầng 5 xây gạch chỉ 110</t>
  </si>
  <si>
    <t>Tầng1,2,3,4 xây gạch chỉ 220; tầng 5 xây gạch chỉ 110</t>
  </si>
  <si>
    <t>VKT.11514</t>
  </si>
  <si>
    <t>Nhà 5 tầng; tầng 1 cao 4,2m; tầng 2 cao 3,9m ; tầng 3 cao 3,6m; tầng 4 cao 3,3m; tầng 5 cao 3m; có khu phụ; Khung BTCT; mái bằng BTCT; Móng cọc ép BTCT: Tầng1,2 xây gạch chỉ 220; tầng 3,4,5 xây gạch chỉ 110</t>
  </si>
  <si>
    <t>Tầng1,2 xây gạch chỉ 220; tầng 3,4,5 xây gạch chỉ 110</t>
  </si>
  <si>
    <t>VKT.11515</t>
  </si>
  <si>
    <t>Nhà 5 tầng; tầng 1 cao 4,2m; tầng 2 cao 3,9m ; tầng 3 cao 3,6m; tầng 4 cao 3,3m; tầng 5 cao 3m; có khu phụ; Khung BTCT; mái bằng BTCT; Móng cọc ép BTCT: Tầng1,2,3,4,5 xây gạch không nung, tường 220</t>
  </si>
  <si>
    <t>Tầng1,2,3,4,5 xây gạch không nung, tường 220</t>
  </si>
  <si>
    <t>VKT.11516</t>
  </si>
  <si>
    <t>Nhà 5 tầng; tầng 1 cao 4,2m; tầng 2 cao 3,9m ; tầng 3 cao 3,6m; tầng 4 cao 3,3m; tầng 5 cao 3m; có khu phụ; Khung BTCT; mái bằng BTCT; Móng cọc ép BTCT: Tầng1,2,3,4,5 xây gạch không nung, tường 110</t>
  </si>
  <si>
    <t>Tầng1,2,3,4,5 xây gạch không nung, tường 110</t>
  </si>
  <si>
    <t>VKT.11517</t>
  </si>
  <si>
    <t>Nhà 5 tầng; tầng 1 cao 4,2m; tầng 2 cao 3,9m ; tầng 3 cao 3,6m; tầng 4 cao 3,3m; tầng 5 cao 3m; có khu phụ; Khung BTCT; mái bằng BTCT; Móng cọc ép BTCT: Tầng1,2 xây gạch không nung 220; tầng3,4,5 xây gạch không nung 110</t>
  </si>
  <si>
    <t>Tầng1,2 xây gạch không nung 220; tầng3,4,5 xây gạch không nung 110</t>
  </si>
  <si>
    <t>VKT-15.2</t>
  </si>
  <si>
    <t>Nhà 5 tầng; tầng 1 cao 4,2m; tầng 2 cao 3,9m ; tầng 3 cao 3,6m; tầng 4 cao 3,3m; tầng 5 cao 3m; có khu phụ; Khung BTCT; mái bằng BTCT; Móng cọc khoan nhồi BTCT:</t>
  </si>
  <si>
    <t>VKT.11521</t>
  </si>
  <si>
    <t>Nhà 5 tầng; tầng 1 cao 4,2m; tầng 2 cao 3,9m ; tầng 3 cao 3,6m; tầng 4 cao 3,3m; tầng 5 cao 3m; có khu phụ; Khung BTCT; mái bằng BTCT; Móng cọc khoan nhồi BTCT: Tầng1,2,3,4,5 xây gạch chỉ 220</t>
  </si>
  <si>
    <t>VKT.11522</t>
  </si>
  <si>
    <t>Nhà 5 tầng; tầng 1 cao 4,2m; tầng 2 cao 3,9m ; tầng 3 cao 3,6m; tầng 4 cao 3,3m; tầng 5 cao 3m; có khu phụ; Khung BTCT; mái bằng BTCT; Móng cọc khoan nhồi BTCT: Tầng1,2,3,4,5 xây gạch chỉ 110</t>
  </si>
  <si>
    <t>VKT.11523</t>
  </si>
  <si>
    <t>Nhà 5 tầng; tầng 1 cao 4,2m; tầng 2 cao 3,9m ; tầng 3 cao 3,6m; tầng 4 cao 3,3m; tầng 5 cao 3m; có khu phụ; Khung BTCT; mái bằng BTCT; Móng cọc khoan nhồi BTCT: Tầng1,2,3,4 xây gạch chỉ 220; tầng 5 xây gạch chỉ 110</t>
  </si>
  <si>
    <t>VKT.11524</t>
  </si>
  <si>
    <t>Nhà 5 tầng; tầng 1 cao 4,2m; tầng 2 cao 3,9m ; tầng 3 cao 3,6m; tầng 4 cao 3,3m; tầng 5 cao 3m; có khu phụ; Khung BTCT; mái bằng BTCT; Móng cọc khoan nhồi BTCT: Tầng1,2 xây gạch chỉ 220; tầng 3,4,5 xây gạch chỉ 110</t>
  </si>
  <si>
    <t>VKT.11525</t>
  </si>
  <si>
    <t>Nhà 5 tầng; tầng 1 cao 4,2m; tầng 2 cao 3,9m ; tầng 3 cao 3,6m; tầng 4 cao 3,3m; tầng 5 cao 3m; có khu phụ; Khung BTCT; mái bằng BTCT; Móng cọc khoan nhồi BTCT: Tầng1,2,3,4,5 xây gạch không nung, tường 220</t>
  </si>
  <si>
    <t>VKT.11526</t>
  </si>
  <si>
    <t>Nhà 5 tầng; tầng 1 cao 4,2m; tầng 2 cao 3,9m ; tầng 3 cao 3,6m; tầng 4 cao 3,3m; tầng 5 cao 3m; có khu phụ; Khung BTCT; mái bằng BTCT; Móng cọc khoan nhồi BTCT: Tầng1,2,3,4,5 xây gạch không nung, tường 110</t>
  </si>
  <si>
    <t>VKT.11527</t>
  </si>
  <si>
    <t>Nhà 5 tầng; tầng 1 cao 4,2m; tầng 2 cao 3,9m ; tầng 3 cao 3,6m; tầng 4 cao 3,3m; tầng 5 cao 3m; có khu phụ; Khung BTCT; mái bằng BTCT; Móng cọc khoan nhồi BTCT: Tầng1,2 xây gạch không nung 220; tầng3,4,5 xây gạch không nung 110</t>
  </si>
  <si>
    <t>VKT-16</t>
  </si>
  <si>
    <t>Nhà xưởng;</t>
  </si>
  <si>
    <t>Nhà xưởng</t>
  </si>
  <si>
    <t>VKT-16.1</t>
  </si>
  <si>
    <t>Nhà xưởng; Nhà 1 tầng khẩu độ 12m, cao ≤ 6m, không có cầu trục:</t>
  </si>
  <si>
    <t>Nhà 1 tầng khẩu độ 12m, cao ≤ 6m, không có cầu trục</t>
  </si>
  <si>
    <t>VKT.11611</t>
  </si>
  <si>
    <t>Nhà xưởng; Nhà 1 tầng khẩu độ 12m, cao ≤ 6m, không có cầu trục: Tường gạch thu hồi mái ngói</t>
  </si>
  <si>
    <t>Tường gạch thu hồi mái ngói</t>
  </si>
  <si>
    <t>VKT.11612</t>
  </si>
  <si>
    <t>Nhà xưởng; Nhà 1 tầng khẩu độ 12m, cao ≤ 6m, không có cầu trục: Tường gạch thu hồi mái tôn</t>
  </si>
  <si>
    <t>Tường gạch thu hồi mái tôn</t>
  </si>
  <si>
    <t>VKT.11613</t>
  </si>
  <si>
    <t>Nhà xưởng; Nhà 1 tầng khẩu độ 12m, cao ≤ 6m, không có cầu trục: Tường gạch, bổ trụ, kèo thép, mái tôn</t>
  </si>
  <si>
    <t>Tường gạch, bổ trụ, kèo thép, mái tôn</t>
  </si>
  <si>
    <t>VKT.11614</t>
  </si>
  <si>
    <t>Nhà xưởng; Nhà 1 tầng khẩu độ 12m, cao ≤ 6m, không có cầu trục: Tường gạch, mái bằng</t>
  </si>
  <si>
    <t>Tường gạch, mái bằng</t>
  </si>
  <si>
    <t>VKT.11615</t>
  </si>
  <si>
    <t>Nhà xưởng; Nhà 1 tầng khẩu độ 12m, cao ≤ 6m, không có cầu trục: Cột bê tông, kèo thép, tường gạch, mái tôn</t>
  </si>
  <si>
    <t>Cột bê tông, kèo thép, tường gạch, mái tôn</t>
  </si>
  <si>
    <t>VKT.11616</t>
  </si>
  <si>
    <t>Nhà xưởng; Nhà 1 tầng khẩu độ 12m, cao ≤ 6m, không có cầu trục: Cột kèo bê tông, tường gạch, mái tôn</t>
  </si>
  <si>
    <t>Cột kèo bê tông, tường gạch, mái tôn</t>
  </si>
  <si>
    <t>VKT.11617</t>
  </si>
  <si>
    <t>Nhà xưởng; Nhà 1 tầng khẩu độ 12m, cao ≤ 6m, không có cầu trục: Cột kèo thép, tường gạch, mái tôn</t>
  </si>
  <si>
    <t>Cột kèo thép, tường gạch, mái tôn</t>
  </si>
  <si>
    <t>VKT-16.2</t>
  </si>
  <si>
    <t>Nhà xưởng; Nhà 1 tầng khẩu độ 15m, cao ≤ 9m, không có cầu trục:</t>
  </si>
  <si>
    <t>Nhà 1 tầng khẩu độ 15m, cao ≤ 9m, không có cầu trục</t>
  </si>
  <si>
    <t>VKT.11621</t>
  </si>
  <si>
    <t>Nhà xưởng; Nhà 1 tầng khẩu độ 15m, cao ≤ 9m, không có cầu trục: Cột kèo bê tông, tường gạch, mái tôn</t>
  </si>
  <si>
    <t>VKT.11622</t>
  </si>
  <si>
    <t>Nhà xưởng; Nhà 1 tầng khẩu độ 15m, cao ≤ 9m, không có cầu trục: Cột bê tông kèo thép, tường gạch, mái tôn</t>
  </si>
  <si>
    <t>Cột bê tông kèo thép, tường gạch, mái tôn</t>
  </si>
  <si>
    <t>VKT.11623</t>
  </si>
  <si>
    <t>Nhà xưởng; Nhà 1 tầng khẩu độ 15m, cao ≤ 9m, không có cầu trục: Cột kèo thép, tường bao che tôn, mái tôn</t>
  </si>
  <si>
    <t>Cột kèo thép, tường bao che tôn, mái tôn</t>
  </si>
  <si>
    <t>VKT.11624</t>
  </si>
  <si>
    <t>Nhà xưởng; Nhà 1 tầng khẩu độ 15m, cao ≤ 9m, không có cầu trục: Cột kèo thép, tường gạch, mái tôn</t>
  </si>
  <si>
    <t>VKT.11625</t>
  </si>
  <si>
    <t>Nhà xưởng; Nhà 1 tầng khẩu độ 15m, cao ≤ 9m, không có cầu trục: Cột bê tông, kèo thép liền nhịp, tường gạch, mái tôn</t>
  </si>
  <si>
    <t>Cột bê tông, kèo thép liền nhịp, tường gạch, mái tôn</t>
  </si>
  <si>
    <t>VKT.11626</t>
  </si>
  <si>
    <t>Nhà xưởng; Nhà 1 tầng khẩu độ 15m, cao ≤ 9m, không có cầu trục: Cột kèo thép liền nhịp, tường gạch, mái tôn</t>
  </si>
  <si>
    <t>Cột kèo thép liền nhịp, tường gạch, mái tôn</t>
  </si>
  <si>
    <t>VKT-16.3</t>
  </si>
  <si>
    <t>Nhà xưởng; Nhà 1 tầng khẩu độ 18m, cao 9m, có cầu trục 5 tấn:</t>
  </si>
  <si>
    <t>Nhà 1 tầng khẩu độ 18m, cao 9m, có cầu trục 5 tấn</t>
  </si>
  <si>
    <t>VKT.11631</t>
  </si>
  <si>
    <t>Nhà xưởng; Nhà 1 tầng khẩu độ 18m, cao 9m, có cầu trục 5 tấn: Cột bê tông, kèo thép, mái tôn</t>
  </si>
  <si>
    <t>Cột bê tông, kèo thép, mái tôn</t>
  </si>
  <si>
    <t>VKT.11632</t>
  </si>
  <si>
    <t>Nhà xưởng; Nhà 1 tầng khẩu độ 18m, cao 9m, có cầu trục 5 tấn: Cột kèo bê tông, tường gạch, mái tôn</t>
  </si>
  <si>
    <t>VKT.11633</t>
  </si>
  <si>
    <t>Nhà xưởng; Nhà 1 tầng khẩu độ 18m, cao 9m, có cầu trục 5 tấn: Cột kèo thép, tường gạch, mái tôn</t>
  </si>
  <si>
    <t>VKT.11634</t>
  </si>
  <si>
    <t>Nhà xưởng; Nhà 1 tầng khẩu độ 18m, cao 9m, có cầu trục 5 tấn: Cột bê tông, kèo thép, tường gạch, mái tôn</t>
  </si>
  <si>
    <t>VKT.11635</t>
  </si>
  <si>
    <t>Nhà xưởng; Nhà 1 tầng khẩu độ 18m, cao 9m, có cầu trục 5 tấn: Cột kèo thép liền nhịp, tường bao che bằng tôn, mái tôn</t>
  </si>
  <si>
    <t>Cột kèo thép liền nhịp, tường bao che bằng tôn, mái tôn</t>
  </si>
  <si>
    <t>VKT.11636</t>
  </si>
  <si>
    <t>Nhà xưởng; Nhà 1 tầng khẩu độ 18m, cao 9m, có cầu trục 5 tấn: Cột bê tông, kèo thép liền nhịp, tường gạch, mái tôn</t>
  </si>
  <si>
    <t>VKT-16.4</t>
  </si>
  <si>
    <t>Nhà xưởng; Nhà 1 tầng khẩu độ 24m, cao 9m, có cầu trục 10 tấn:</t>
  </si>
  <si>
    <t>Nhà 1 tầng khẩu độ 24m, cao 9m, có cầu trục 10 tấn</t>
  </si>
  <si>
    <t>VKT.11641</t>
  </si>
  <si>
    <t>Nhà xưởng; Nhà 1 tầng khẩu độ 24m, cao 9m, có cầu trục 10 tấn: Cột bê tông, kèo thép, tường gạch, mái tôn</t>
  </si>
  <si>
    <t>VKT.11642</t>
  </si>
  <si>
    <t>Nhà xưởng; Nhà 1 tầng khẩu độ 24m, cao 9m, có cầu trục 10 tấn: Cột kèo thép, tường gạch, mái tôn</t>
  </si>
  <si>
    <t>VKT-PL2.01</t>
  </si>
  <si>
    <t>San lấp mặt bằng:</t>
  </si>
  <si>
    <t>PLII-QĐ196</t>
  </si>
  <si>
    <t>San lấp mặt bằng</t>
  </si>
  <si>
    <t>VKT.20001</t>
  </si>
  <si>
    <t>San lấp mặt bằng: San lấp mặt bằng bằng đất, vôi thầu gạch vỡ</t>
  </si>
  <si>
    <t>m3</t>
  </si>
  <si>
    <t>San lấp mặt bằng bằng đất, vôi thầu gạch vỡ</t>
  </si>
  <si>
    <t>VKT.20002</t>
  </si>
  <si>
    <t>San lấp mặt bằng: San lấp mặt bằng bằng đất đồi</t>
  </si>
  <si>
    <t>San lấp mặt bằng bằng đất đồi</t>
  </si>
  <si>
    <t>VKT.20003</t>
  </si>
  <si>
    <t>San lấp mặt bằng: San lấp mặt bằng bằng cát đen</t>
  </si>
  <si>
    <t>San lấp mặt bằng bằng cát đen</t>
  </si>
  <si>
    <t>VKT-PL2.02</t>
  </si>
  <si>
    <t>Đào đắp móng công trình:</t>
  </si>
  <si>
    <t>Đào đắp móng công trình</t>
  </si>
  <si>
    <t>HD.30001</t>
  </si>
  <si>
    <t>Đào đắp móng công trình: Đào móng công trình bằng thủ công</t>
  </si>
  <si>
    <t>Đào móng công trình bằng thủ công</t>
  </si>
  <si>
    <t>HD.30002</t>
  </si>
  <si>
    <t>Đào đắp móng công trình: Đắp cát nền móng công trình bằng thủ công</t>
  </si>
  <si>
    <t>Đắp cát nền móng công trình bằng thủ công</t>
  </si>
  <si>
    <t>VKT-PL2.03</t>
  </si>
  <si>
    <t>Công tác đóng cọc tre:</t>
  </si>
  <si>
    <t>Công tác đóng cọc tre</t>
  </si>
  <si>
    <t>HD.30003</t>
  </si>
  <si>
    <t>Công tác đóng cọc tre: Đóng cọc tre dài 2,5m, 25 cọc/m2, đất C1, B móng = 1,0m</t>
  </si>
  <si>
    <t>Đóng cọc tre dài 2,5m, 25 cọc/m2, đất C1, B móng = 1,0m</t>
  </si>
  <si>
    <t>VKT-PL2.04</t>
  </si>
  <si>
    <t>Xây các loại:</t>
  </si>
  <si>
    <t>Xây các loại</t>
  </si>
  <si>
    <t>VKT.20004</t>
  </si>
  <si>
    <t>Xây các loại: Xây móng đá hộc</t>
  </si>
  <si>
    <t>Xây móng đá hộc</t>
  </si>
  <si>
    <t>VKT.20005</t>
  </si>
  <si>
    <t>Xây các loại: Xây móng gạch chỉ &lt;=33cm</t>
  </si>
  <si>
    <t>Xây móng gạch chỉ &lt;=33cm</t>
  </si>
  <si>
    <t>VKT.20006</t>
  </si>
  <si>
    <t>Xây các loại: Xây móng gạch chỉ &gt;33cm</t>
  </si>
  <si>
    <t>Xây móng gạch chỉ &gt;33cm</t>
  </si>
  <si>
    <t>VKT.20007</t>
  </si>
  <si>
    <t>Xây các loại: Xây tường đá hộc</t>
  </si>
  <si>
    <t>Xây tường đá hộc</t>
  </si>
  <si>
    <t>VKT.20008</t>
  </si>
  <si>
    <t>Xây các loại: Xây tường gạch chỉ, Chiều dầy 11cm</t>
  </si>
  <si>
    <t>Xây tường  gạch chỉ, Chiều dầy 11cm</t>
  </si>
  <si>
    <t>VKT.20009</t>
  </si>
  <si>
    <t>Xây các loại: Xây tường gạch chỉ, Chiều dầy &lt;=33cm</t>
  </si>
  <si>
    <t>Xây tường gạch chỉ, Chiều dầy &lt;=33cm</t>
  </si>
  <si>
    <t>VKT.20010</t>
  </si>
  <si>
    <t>Xây các loại: Xây tường bằng gạch papanh</t>
  </si>
  <si>
    <t>Xây tường bằng gạch papanh</t>
  </si>
  <si>
    <t>VKT.20011</t>
  </si>
  <si>
    <t>Xây các loại: Kè đá hộc có chít mạch</t>
  </si>
  <si>
    <t>Kè đá hộc có chít mạch</t>
  </si>
  <si>
    <t>VKT.20012</t>
  </si>
  <si>
    <t>Xây các loại: Kè đá hộc không chít mạch</t>
  </si>
  <si>
    <t>Kè đá hộc không chít mạch</t>
  </si>
  <si>
    <t>VKT.20013</t>
  </si>
  <si>
    <t>Xây các loại: Xây tường gạch xi măng 110x150x300 mm</t>
  </si>
  <si>
    <t>Xây tường gạch xi măng 110x150x300 mm</t>
  </si>
  <si>
    <t>HD.30004</t>
  </si>
  <si>
    <t>Xây các loại: X.tường C/nghiêng gạch chỉ đặc, dày ≤33cm, cao ≤6m, VXM M50</t>
  </si>
  <si>
    <t>X.tường C/nghiêng gạch chỉ đặc, dày ≤33cm, cao ≤6m, VXM M50</t>
  </si>
  <si>
    <t>HD.30005</t>
  </si>
  <si>
    <t>Xây các loại: X.tường C/nghiêng gạch chỉ đặc, dày ≤33cm, cao ≤28m, VXM M50</t>
  </si>
  <si>
    <t>X.tường C/nghiêng gạch chỉ đặc, dày ≤33cm, cao ≤28m, VXM M50</t>
  </si>
  <si>
    <t>HD.30006</t>
  </si>
  <si>
    <t>Xây các loại: Xây tường &lt;=30cm, gạch bê tông rỗng 10x20x30, VTH M25</t>
  </si>
  <si>
    <t>Xây tường &lt;=30cm, gạch bê tông rỗng 10x20x30, VTH M25</t>
  </si>
  <si>
    <t>HD.30007</t>
  </si>
  <si>
    <t>Xây các loại: Xây tường bằng gạch thông gió 20x20cm, vữa XM M50</t>
  </si>
  <si>
    <t>Xây tường bằng gạch thông gió 20x20cm, vữa XM M50</t>
  </si>
  <si>
    <t>HD.30008</t>
  </si>
  <si>
    <t>Xây các loại: Xây cột, trụ bằng gạch chỉ đặc</t>
  </si>
  <si>
    <t>Xây cột, trụ bằng gạch chỉ đặc</t>
  </si>
  <si>
    <t>VKT-PL2.05</t>
  </si>
  <si>
    <t>Bê tông các loại:</t>
  </si>
  <si>
    <t>Bê tông các loại</t>
  </si>
  <si>
    <t>VKT.20014</t>
  </si>
  <si>
    <t>Bê tông các loại: Bê tông gạch vỡ (bê tông lót nền)</t>
  </si>
  <si>
    <t>Bê tông gạch vỡ (bê tông lót nền)</t>
  </si>
  <si>
    <t>VKT.20015</t>
  </si>
  <si>
    <t>Bê tông các loại: Bê tông sân lối đi</t>
  </si>
  <si>
    <t>Bê tông sân lối đi</t>
  </si>
  <si>
    <t>VKT.20016</t>
  </si>
  <si>
    <t>Bê tông các loại: Bê tông nền</t>
  </si>
  <si>
    <t>Bê tông nền</t>
  </si>
  <si>
    <t>VKT.20017</t>
  </si>
  <si>
    <t>Bê tông các loại: Bêtông móng</t>
  </si>
  <si>
    <t>Bêtông móng</t>
  </si>
  <si>
    <t>VKT.20018</t>
  </si>
  <si>
    <t>Bê tông các loại: Bê tông lanh tô, mái hắt, máng nước,tấm đan…</t>
  </si>
  <si>
    <t>Bê tông lanh tô, mái hắt, máng nước,tấm đan…</t>
  </si>
  <si>
    <t>HD.30009</t>
  </si>
  <si>
    <t>Bê tông các loại: Bê tông cốt thép cột (đúc sẵn)</t>
  </si>
  <si>
    <t>Bê tông cốt thép cột (đúc sẵn)</t>
  </si>
  <si>
    <t>VKT-PL2.06</t>
  </si>
  <si>
    <t>Bê tông cốt thép các loại:</t>
  </si>
  <si>
    <t>Bê tông cốt thép các loại</t>
  </si>
  <si>
    <t>VKT.20019</t>
  </si>
  <si>
    <t>Bê tông cốt thép các loại: Bê tông cốt thép sàn, mái</t>
  </si>
  <si>
    <t>Bê tông cốt thép sàn, mái</t>
  </si>
  <si>
    <t>VKT.20020</t>
  </si>
  <si>
    <t>Bê tông cốt thép các loại: Bê tông cốt thép dầm, giằng</t>
  </si>
  <si>
    <t>Bê tông cốt thép dầm, giằng</t>
  </si>
  <si>
    <t>VKT.20021</t>
  </si>
  <si>
    <t>Bê tông cốt thép các loại: Bê tông cốt thép cột</t>
  </si>
  <si>
    <t>Bê tông cốt thép cột</t>
  </si>
  <si>
    <t>VKT.20022</t>
  </si>
  <si>
    <t>Bê tông cốt thép các loại: Bê tông cốt thép móng nhà</t>
  </si>
  <si>
    <t>Bê tông cốt thép móng nhà</t>
  </si>
  <si>
    <t>VKT.20023</t>
  </si>
  <si>
    <t>Bê tông cốt thép các loại: Bê tông cốt thép lanh tô, tấm đan (đổ tại chỗ)</t>
  </si>
  <si>
    <t>Bê tông cốt thép lanh tô, tấm đan (đổ tại chỗ)</t>
  </si>
  <si>
    <t>VKT.20024</t>
  </si>
  <si>
    <t>Bê tông cốt thép các loại: Tay vịn BTCT</t>
  </si>
  <si>
    <t>Tay vịn  BTCT</t>
  </si>
  <si>
    <t>VKT.20025</t>
  </si>
  <si>
    <t>Bê tông cốt thép các loại: Lan can con tiện xi măng, tay vịn BTCT</t>
  </si>
  <si>
    <t>Lan can con tiện xi măng, tay vịn BTCT</t>
  </si>
  <si>
    <t>VKT.20026</t>
  </si>
  <si>
    <t>Bê tông cốt thép các loại: Lan can con tiện sứ, tay vịn BTCT</t>
  </si>
  <si>
    <t>Lan can con tiện sứ, tay vịn BTCT</t>
  </si>
  <si>
    <t>HD.30010</t>
  </si>
  <si>
    <t>Bê tông cốt thép các loại: Bê tông cốt thép cầu thang xoáy trôn ốc</t>
  </si>
  <si>
    <t>Bê tông cốt thép cầu thang xoáy trôn ốc</t>
  </si>
  <si>
    <t>HD.30011</t>
  </si>
  <si>
    <t>Bê tông cốt thép các loại: Bê tông cốt thép cầu thang thường</t>
  </si>
  <si>
    <t>Bê tông cốt thép cầu thang thường</t>
  </si>
  <si>
    <t>VKT-PL2.07</t>
  </si>
  <si>
    <t>Láng nền, granitô, lát nền:</t>
  </si>
  <si>
    <t>Láng nền, granitô, lát nền</t>
  </si>
  <si>
    <t>VKT-PL2.08</t>
  </si>
  <si>
    <t>Ốp tường, trụ, cột:</t>
  </si>
  <si>
    <t>Ốp tường, trụ, cột</t>
  </si>
  <si>
    <t>VKT-PL2.09</t>
  </si>
  <si>
    <t>Công tác trát, sơn bả:</t>
  </si>
  <si>
    <t>Công tác trát, sơn bả</t>
  </si>
  <si>
    <t>VKT.20087</t>
  </si>
  <si>
    <t>Công tác trát, sơn bả: Trát gờ chỉ</t>
  </si>
  <si>
    <t>Trát gờ chỉ</t>
  </si>
  <si>
    <t>VKT.20088</t>
  </si>
  <si>
    <t>Công tác trát, sơn bả: Trát phào đơn</t>
  </si>
  <si>
    <t>Trát phào đơn</t>
  </si>
  <si>
    <t>VKT.20089</t>
  </si>
  <si>
    <t>Công tác trát, sơn bả: Trát phào kép</t>
  </si>
  <si>
    <t>Trát phào kép</t>
  </si>
  <si>
    <t>VKT-PL2.10</t>
  </si>
  <si>
    <t>Công tác trần, vách ngăn:</t>
  </si>
  <si>
    <t>Công tác trần, vách ngăn</t>
  </si>
  <si>
    <t>VKT-PL2.11</t>
  </si>
  <si>
    <t>Công tác ốp, lát gỗ:</t>
  </si>
  <si>
    <t>Công tác ốp, lát gỗ</t>
  </si>
  <si>
    <t>VKT-PL2.12</t>
  </si>
  <si>
    <t>Công tác dán trang trí:</t>
  </si>
  <si>
    <t>Công tác dán trang trí</t>
  </si>
  <si>
    <t>VKT-PL2.13</t>
  </si>
  <si>
    <t>Tường bao (bao gồm cả trát + vôi ve):</t>
  </si>
  <si>
    <t>Tường bao (bao gồm cả trát + vôi ve)</t>
  </si>
  <si>
    <t>HD.30038</t>
  </si>
  <si>
    <t>Tường bao (bao gồm cả trát + vôi ve): Tường rào 220, gạch đặc cao 2m, gắn mảnh chai, cả móng</t>
  </si>
  <si>
    <t>Tường rào 220, gạch đặc cao 2m, gắn mảnh chai, cả móng</t>
  </si>
  <si>
    <t>HD.30039</t>
  </si>
  <si>
    <t>Tường bao (bao gồm cả trát + vôi ve): Tường rào 110, gạch đặc cao 2m, gắn mảnh chai, cả móng</t>
  </si>
  <si>
    <t>Tường rào 110, gạch đặc cao 2m, gắn mảnh chai, cả móng</t>
  </si>
  <si>
    <t>HD.30040</t>
  </si>
  <si>
    <t>Tường bao (bao gồm cả trát + vôi ve): Móng tường rào 220</t>
  </si>
  <si>
    <t>Móng tường rào 220</t>
  </si>
  <si>
    <t>HD.30041</t>
  </si>
  <si>
    <t>Tường bao (bao gồm cả trát + vôi ve): Móng tường rào 110</t>
  </si>
  <si>
    <t>Móng tường rào 110</t>
  </si>
  <si>
    <t>HD.30042</t>
  </si>
  <si>
    <t>Tường bao (bao gồm cả trát + vôi ve): Thân tường rào 220, gạch đặc cao 2m (không móng, có quét vôi)</t>
  </si>
  <si>
    <t>Thân tường rào 220, gạch đặc cao 2m (không móng, có quét vôi)</t>
  </si>
  <si>
    <t>HD.30043</t>
  </si>
  <si>
    <t>Tường bao (bao gồm cả trát + vôi ve): Thân tường rào 110, gạch đặc cao 2m (không móng, có quét vôi)</t>
  </si>
  <si>
    <t>Thân tường rào 110, gạch đặc cao 2m (không móng, có quét vôi)</t>
  </si>
  <si>
    <t>VKT-PL2.14</t>
  </si>
  <si>
    <t>Sân và lối đi:</t>
  </si>
  <si>
    <t>Sân và lối đi</t>
  </si>
  <si>
    <t>VKT-PL2.15</t>
  </si>
  <si>
    <t>Bể các loại:</t>
  </si>
  <si>
    <t>Bể các loại</t>
  </si>
  <si>
    <t>VKT.20131</t>
  </si>
  <si>
    <t>Bể các loại: Bể chứa có thể tích ≤ 5m3 không nắp tường 110 bể nổi</t>
  </si>
  <si>
    <t xml:space="preserve"> - Bể chứa có thể tích ≤ 5m3 không nắp tường 110 - bể nổi</t>
  </si>
  <si>
    <t>VKT.20132</t>
  </si>
  <si>
    <t>Bể các loại: Bể chứa có thể tích ≤ 5m3 có nắp tường 110 bể chìm</t>
  </si>
  <si>
    <t xml:space="preserve"> - Bể chứa có thể tích ≤ 5m3 có nắp tường 110 - bể chìm</t>
  </si>
  <si>
    <t>VKT.20133</t>
  </si>
  <si>
    <t>Bể các loại: Bể chứa có thể tích ≤ 5m3 không nắp tường 220 bể nổi</t>
  </si>
  <si>
    <t xml:space="preserve"> - Bể chứa có thể tích ≤ 5m3 không nắp tường 220 - bể nổi</t>
  </si>
  <si>
    <t>VKT.20134</t>
  </si>
  <si>
    <t>Bể các loại: Bể chứa có thể tích ≤ 5m3 có nắp tường 220 bể chìm</t>
  </si>
  <si>
    <t xml:space="preserve"> - Bể chứa có thể tích ≤ 5m3 có nắp tường 220 - bể chìm</t>
  </si>
  <si>
    <t>VKT.20135</t>
  </si>
  <si>
    <t>Bể các loại: Bể chứa có thể tích ≤ 9m3 tường 220 bể chìm</t>
  </si>
  <si>
    <t xml:space="preserve"> - Bể chứa có thể tích ≤ 9m3 tường 220 - bể chìm</t>
  </si>
  <si>
    <t>VKT.20136</t>
  </si>
  <si>
    <t>Bể các loại: Bể chứa có thể tích ≤ 15m3 tường 220 bể chìm</t>
  </si>
  <si>
    <t xml:space="preserve"> - Bể chứa có thể tích ≤ 15m3 tường 220 - bể chìm</t>
  </si>
  <si>
    <t>VKT-PL2.16</t>
  </si>
  <si>
    <t>Mái nhà:</t>
  </si>
  <si>
    <t>Mái nhà</t>
  </si>
  <si>
    <t>VKT-PL2.17</t>
  </si>
  <si>
    <t>Trụ cầu thang cao tới 0,85m bằng gỗ tiết diện 200x200:</t>
  </si>
  <si>
    <t>Trụ cầu thang cao tới 0,85m bằng gỗ tiết diện 200x200</t>
  </si>
  <si>
    <t>VKT.20156</t>
  </si>
  <si>
    <t>Trụ cầu thang cao tới 0,85m bằng gỗ tiết diện 200x200: Gỗ nhóm V</t>
  </si>
  <si>
    <t>Gỗ nhóm V</t>
  </si>
  <si>
    <t>VKT.20157</t>
  </si>
  <si>
    <t>Trụ cầu thang cao tới 0,85m bằng gỗ tiết diện 200x200: Gỗ nhóm IV</t>
  </si>
  <si>
    <t>Gỗ nhóm IV</t>
  </si>
  <si>
    <t>VKT.20158</t>
  </si>
  <si>
    <t>Trụ cầu thang cao tới 0,85m bằng gỗ tiết diện 200x200: Gỗ nhóm III</t>
  </si>
  <si>
    <t>Gỗ nhóm III</t>
  </si>
  <si>
    <t>VKT.20159</t>
  </si>
  <si>
    <t>Trụ cầu thang cao tới 0,85m bằng gỗ tiết diện 200x200: Gỗ nhóm II</t>
  </si>
  <si>
    <t>Gỗ nhóm II</t>
  </si>
  <si>
    <t>VKT-PL2.18</t>
  </si>
  <si>
    <t>Lan can gỗ (tay vịn thẳng, con tiện):</t>
  </si>
  <si>
    <t>Lan can gỗ (tay vịn thẳng, con tiện)</t>
  </si>
  <si>
    <t>VKT.20160</t>
  </si>
  <si>
    <t>Lan can gỗ (tay vịn thẳng, con tiện): Gỗ nhóm V</t>
  </si>
  <si>
    <t>VKT.20161</t>
  </si>
  <si>
    <t>Lan can gỗ (tay vịn thẳng, con tiện): Gỗ nhóm IV</t>
  </si>
  <si>
    <t>VKT.20162</t>
  </si>
  <si>
    <t>Lan can gỗ (tay vịn thẳng, con tiện): Gỗ nhóm III</t>
  </si>
  <si>
    <t>VKT.20163</t>
  </si>
  <si>
    <t>Lan can gỗ (tay vịn thẳng, con tiện): Gỗ nhóm II</t>
  </si>
  <si>
    <t>VKT-PL2.19</t>
  </si>
  <si>
    <t>Lan can gỗ (tay cong, con tiện):</t>
  </si>
  <si>
    <t>Lan can gỗ (tay cong, con tiện)</t>
  </si>
  <si>
    <t>VKT.20164</t>
  </si>
  <si>
    <t>Lan can gỗ (tay cong, con tiện): Gỗ nhóm V</t>
  </si>
  <si>
    <t>VKT.20165</t>
  </si>
  <si>
    <t>Lan can gỗ (tay cong, con tiện): Gỗ nhóm IV</t>
  </si>
  <si>
    <t>VKT.20166</t>
  </si>
  <si>
    <t>Lan can gỗ (tay cong, con tiện): Gỗ nhóm III</t>
  </si>
  <si>
    <t>VKT.20167</t>
  </si>
  <si>
    <t>Lan can gỗ (tay cong, con tiện): Gỗ nhóm II</t>
  </si>
  <si>
    <t>VKT-PL2.20</t>
  </si>
  <si>
    <t>Tay vịn bằng gỗ (tay thẳng):</t>
  </si>
  <si>
    <t>Tay vịn bằng gỗ (tay thẳng)</t>
  </si>
  <si>
    <t>VKT.20168</t>
  </si>
  <si>
    <t>Tay vịn bằng gỗ (tay thẳng): Gỗ nhóm IV</t>
  </si>
  <si>
    <t>VKT.20169</t>
  </si>
  <si>
    <t>Tay vịn bằng gỗ (tay thẳng): Gỗ nhóm IVGỗ nhóm III</t>
  </si>
  <si>
    <t>VKT.20170</t>
  </si>
  <si>
    <t>Tay vịn bằng gỗ (tay thẳng): Gỗ nhóm IVGỗ nhóm IIIGỗ nhóm II</t>
  </si>
  <si>
    <t>VKT-PL2.21</t>
  </si>
  <si>
    <t>Tay vịn bằng gỗ (tay cong):</t>
  </si>
  <si>
    <t>Tay vịn bằng gỗ (tay cong)</t>
  </si>
  <si>
    <t>VKT.20171</t>
  </si>
  <si>
    <t>Tay vịn bằng gỗ (tay cong): Gỗ nhóm IV</t>
  </si>
  <si>
    <t>VKT.20172</t>
  </si>
  <si>
    <t>Tay vịn bằng gỗ (tay cong): Gỗ nhóm III</t>
  </si>
  <si>
    <t>VKT.20173</t>
  </si>
  <si>
    <t>Tay vịn bằng gỗ (tay cong): Gỗ nhóm II</t>
  </si>
  <si>
    <t>VKT-PL2.22</t>
  </si>
  <si>
    <t>Cửa, cấu kiện gỗ:</t>
  </si>
  <si>
    <t>Cửa, cấu kiện gỗ</t>
  </si>
  <si>
    <t>VKT.20174</t>
  </si>
  <si>
    <t>Cửa, cấu kiện gỗ: Song gỗ cửa sổ, gỗ nhóm 4</t>
  </si>
  <si>
    <t>Song gỗ cửa sổ, gỗ nhóm 4</t>
  </si>
  <si>
    <t>VKT.20184</t>
  </si>
  <si>
    <t>Cửa, cấu kiện gỗ: Khuôn cửa đơn, gỗ lim</t>
  </si>
  <si>
    <t>Khuôn cửa đơn, gỗ lim</t>
  </si>
  <si>
    <t>VKT.20185</t>
  </si>
  <si>
    <t>Cửa, cấu kiện gỗ: Khuôn cửa đơn, gỗ dổi</t>
  </si>
  <si>
    <t>Khuôn cửa đơn, gỗ dổi</t>
  </si>
  <si>
    <t>VKT.20186</t>
  </si>
  <si>
    <t>Cửa, cấu kiện gỗ: Khuôn cửa đơn, gỗ dầu, chò chỉ</t>
  </si>
  <si>
    <t>Khuôn cửa đơn, gỗ dầu, chò chỉ</t>
  </si>
  <si>
    <t>VKT.20187</t>
  </si>
  <si>
    <t>Cửa, cấu kiện gỗ: Khuôn cửa kép, gỗ lim Nam Phi</t>
  </si>
  <si>
    <t>Khuôn cửa kép, gỗ lim Nam Phi</t>
  </si>
  <si>
    <t>VKT.20188</t>
  </si>
  <si>
    <t>Cửa, cấu kiện gỗ: Khuôn cửa kép, gỗ dổi</t>
  </si>
  <si>
    <t>Khuôn cửa kép, gỗ dổi</t>
  </si>
  <si>
    <t>VKT.20189</t>
  </si>
  <si>
    <t>Cửa, cấu kiện gỗ: Khuôn cửa kép, gỗ dầu, chò chỉ</t>
  </si>
  <si>
    <t>Khuôn cửa kép, gỗ dầu, chò chỉ</t>
  </si>
  <si>
    <t>VKT.20190</t>
  </si>
  <si>
    <t>Cửa, cấu kiện gỗ: Nẹp khuôn cửa gỗ lim Nam Phi, KT 40x15</t>
  </si>
  <si>
    <t>Nẹp khuôn cửa gỗ lim Nam Phi, KT 40x15</t>
  </si>
  <si>
    <t>VKT.20191</t>
  </si>
  <si>
    <t>Cửa, cấu kiện gỗ: Nẹp khuôn cửa gỗ nhóm 4-5, KT 40x15</t>
  </si>
  <si>
    <t>Nẹp khuôn cửa gỗ nhóm 4-5, KT 40x15</t>
  </si>
  <si>
    <t>VKT-PL2.23</t>
  </si>
  <si>
    <t>Cửa sắt, lan can:</t>
  </si>
  <si>
    <t>Cửa sắt, lan can</t>
  </si>
  <si>
    <t>VKT.20212</t>
  </si>
  <si>
    <t>Cửa sắt, lan can: Cửa, cổng inox 201</t>
  </si>
  <si>
    <t>Cửa, cổng inox 201</t>
  </si>
  <si>
    <t>VKT.20213</t>
  </si>
  <si>
    <t>Cửa sắt, lan can: Cửa, cổng inox 304</t>
  </si>
  <si>
    <t>Cửa, cổng inox 304</t>
  </si>
  <si>
    <t>VKT.20214</t>
  </si>
  <si>
    <t>Cửa sắt, lan can: Cửa hoa sắt lập là thoáng (sắt dẹt)</t>
  </si>
  <si>
    <t>Cửa hoa sắt lập là thoáng (sắt dẹt)</t>
  </si>
  <si>
    <t>VKT.20215</t>
  </si>
  <si>
    <t>Cửa sắt, lan can: Cửa sắt, lan can sắt</t>
  </si>
  <si>
    <t>Cửa sắt, lan can sắt</t>
  </si>
  <si>
    <t>VKT.20216</t>
  </si>
  <si>
    <t>Cửa sắt, lan can: Lan can inox</t>
  </si>
  <si>
    <t>Lan can inox</t>
  </si>
  <si>
    <t>VKT.20217</t>
  </si>
  <si>
    <t>Cửa sắt, lan can: Lan can kính (bao gồm cả lắp đặt và phụ kiện)</t>
  </si>
  <si>
    <t>Lan can kính (bao gồm cả lắp đặt và phụ kiện)</t>
  </si>
  <si>
    <t>VKT.20218</t>
  </si>
  <si>
    <t>Cửa sắt, lan can: Trụ cái cầu thang bằng inox</t>
  </si>
  <si>
    <t>Trụ cái cầu thang bằng inox</t>
  </si>
  <si>
    <t>VKT.20219</t>
  </si>
  <si>
    <t>Cửa sắt, lan can: Cấu kiện bằng sắt thép</t>
  </si>
  <si>
    <t>Cấu kiện bằng sắt thép</t>
  </si>
  <si>
    <t>VKT.20224</t>
  </si>
  <si>
    <t>Cửa sắt, lan can: Cọc tre kè bờ ao</t>
  </si>
  <si>
    <t>Cọc tre kè bờ ao</t>
  </si>
  <si>
    <t>VKT.20225</t>
  </si>
  <si>
    <t>Cửa sắt, lan can: Đóng cọc tre gia cố nền</t>
  </si>
  <si>
    <t>Đóng cọc tre gia cố nền</t>
  </si>
  <si>
    <t>VKT.20226</t>
  </si>
  <si>
    <t>Cửa sắt, lan can: Bờ rào róc cao 2,0m</t>
  </si>
  <si>
    <t>Bờ rào róc cao 2,0m</t>
  </si>
  <si>
    <t>HD.30061</t>
  </si>
  <si>
    <t>Cửa sắt, lan can: Gắn mảnh chai vào tường</t>
  </si>
  <si>
    <t>Gắn mảnh chai vào tường</t>
  </si>
  <si>
    <t>VKT-PL2.24</t>
  </si>
  <si>
    <t>Ống các loại:</t>
  </si>
  <si>
    <t>Ống các loại</t>
  </si>
  <si>
    <t>VKT.20227</t>
  </si>
  <si>
    <t>Ống các loại: Lắp đặt ống bê tông, đoạn ống dài 1m, đường kính ống D=300 mm</t>
  </si>
  <si>
    <t>Lắp đặt ống bê tông, đoạn ống dài 1m, đường kính ống D=300 mm</t>
  </si>
  <si>
    <t>VKT.20228</t>
  </si>
  <si>
    <t>Ống các loại: Lắp đặt ống bê tông, đoạn ống dài 1m, đường kính ống D=400 mm</t>
  </si>
  <si>
    <t>Lắp đặt ống bê tông, đoạn ống dài 1m, đường kính ống D=400 mm</t>
  </si>
  <si>
    <t>VKT.20229</t>
  </si>
  <si>
    <t>Ống các loại: Lắp đặt ống bê tông, đoạn ống dài 1m, đường kính ống D=600mm</t>
  </si>
  <si>
    <t>Lắp đặt ống bê tông, đoạn ống dài 1m, đường kính ống D=600mm</t>
  </si>
  <si>
    <t>VKT.20230</t>
  </si>
  <si>
    <t>Ống các loại: Lắp đặt ống bê tông, đoạn ống dài 1m, đường kính ống D=800mm</t>
  </si>
  <si>
    <t>Lắp đặt ống bê tông, đoạn ống dài 1m, đường kính ống D=800mm</t>
  </si>
  <si>
    <t>VKT.20231</t>
  </si>
  <si>
    <t>Ống các loại: Lắp đặt ống bê tông, đoạn ống dài 1m, đường kính ống D=1000mm</t>
  </si>
  <si>
    <t>Lắp đặt ống bê tông, đoạn ống dài 1m, đường kính ống D=1000mm</t>
  </si>
  <si>
    <t>VKT.20232</t>
  </si>
  <si>
    <t>Ống các loại: Lắp đặt ống nhựa nối bằng phương pháp măng sông, đoạn ống dài 8m, đường kính ống D=21 mm</t>
  </si>
  <si>
    <t>Lắp đặt ống nhựa nối bằng phương pháp măng sông, đoạn ống dài 8m, đường kính ống D=21 mm</t>
  </si>
  <si>
    <t>VKT.20233</t>
  </si>
  <si>
    <t>Ống các loại: Lắp đặt ống nhựa nối bằng phương pháp măng sông, đoạn ống dài 8m, đường kính ống D=27 mm</t>
  </si>
  <si>
    <t>Lắp đặt ống nhựa nối bằng phương pháp măng sông, đoạn ống dài 8m, đường kính ống D=27 mm</t>
  </si>
  <si>
    <t>VKT.20234</t>
  </si>
  <si>
    <t>Ống các loại: Lắp đặt ống nhựa nối bằng phương pháp măng sông, đoạn ống dài 8m, đường kính ống D=34 mm</t>
  </si>
  <si>
    <t>Lắp đặt ống nhựa nối bằng phương pháp măng sông, đoạn ống dài 8m, đường kính ống D=34 mm</t>
  </si>
  <si>
    <t>VKT.20235</t>
  </si>
  <si>
    <t>Ống các loại: Lắp đặt ống nhựa nối bằng phương pháp măng sông, đoạn ống dài 8m, đường kính ống D=42 mm</t>
  </si>
  <si>
    <t>Lắp đặt ống nhựa nối bằng phương pháp măng sông, đoạn ống dài 8m, đường kính ống D=42 mm</t>
  </si>
  <si>
    <t>VKT.20236</t>
  </si>
  <si>
    <t>Ống các loại: Lắp đặt ống nhựa nối bằng phương pháp măng sông, đoạn ống dài 8m, đường kính ống D=48 mm</t>
  </si>
  <si>
    <t>Lắp đặt ống nhựa nối bằng phương pháp măng sông, đoạn ống dài 8m, đường kính ống D=48 mm</t>
  </si>
  <si>
    <t>VKT.20237</t>
  </si>
  <si>
    <t>Ống các loại: Lắp đặt ống nhựa nối bằng phương pháp măng sông, đoạn ống dài 8m, đường kính ống D=60 mm</t>
  </si>
  <si>
    <t>Lắp đặt ống nhựa nối bằng phương pháp măng sông, đoạn ống dài 8m, đường kính ống D=60 mm</t>
  </si>
  <si>
    <t>VKT.20238</t>
  </si>
  <si>
    <t>Ống các loại: Lắp đặt ống nhựa nối bằng phương pháp măng sông, đoạn ống dài 8m, đường kính ống D=75 mm</t>
  </si>
  <si>
    <t>Lắp đặt ống nhựa nối bằng phương pháp măng sông, đoạn ống dài 8m, đường kính ống D=75 mm</t>
  </si>
  <si>
    <t>VKT.20239</t>
  </si>
  <si>
    <t>Ống các loại: Lắp đặt ống nhựa nối bằng phương pháp măng sông, đoạn ống dài 8m, đường kính ống D=90 mm</t>
  </si>
  <si>
    <t>Lắp đặt ống nhựa nối bằng phương pháp măng sông, đoạn ống dài 8m, đường kính ống D=90 mm</t>
  </si>
  <si>
    <t>VKT.20240</t>
  </si>
  <si>
    <t>Ống các loại: Lắp đặt ống nhựa nối bằng phương pháp măng sông, đoạn ống dài 8m, đường kính ống D=110 mm</t>
  </si>
  <si>
    <t>Lắp đặt ống nhựa nối bằng phương pháp măng sông, đoạn ống dài 8m, đường kính ống D=110 mm</t>
  </si>
  <si>
    <t>VKT.20241</t>
  </si>
  <si>
    <t>Ống các loại: Lắp đặt ống nhựa nối bằng phương pháp măng sông, đoạn ống dài 8m, đường kính ống D=125 mm</t>
  </si>
  <si>
    <t>Lắp đặt ống nhựa nối bằng phương pháp măng sông, đoạn ống dài 8m, đường kính ống D=125 mm</t>
  </si>
  <si>
    <t>VKT.20242</t>
  </si>
  <si>
    <t>Ống các loại: Lắp đặt ống nhựa nối bằng phương pháp măng sông, đoạn ống dài 8m, đường kính ống D=140 mm</t>
  </si>
  <si>
    <t>Lắp đặt ống nhựa nối bằng phương pháp măng sông, đoạn ống dài 8m, đường kính ống D=140 mm</t>
  </si>
  <si>
    <t>VKT.20243</t>
  </si>
  <si>
    <t>Ống các loại: Lắp đặt ống nhựa nối bằng phương pháp măng sông, đoạn ống dài 8m, đường kính ống D=160 mm</t>
  </si>
  <si>
    <t>Lắp đặt ống nhựa nối bằng phương pháp măng sông, đoạn ống dài 8m, đường kính ống D=160 mm</t>
  </si>
  <si>
    <t>VKT.20244</t>
  </si>
  <si>
    <t>Ống các loại: Lắp đặt ống nhựa nổi bằng phương pháp măng sông, đoạn ống dài 8m, đường kính ống D=180 mm</t>
  </si>
  <si>
    <t>Lắp đặt ống nhựa nổi bằng phương pháp măng sông, đoạn ống dài 8m, đường kính ống D=180 mm</t>
  </si>
  <si>
    <t>VKT.20245</t>
  </si>
  <si>
    <t>Ống các loại: Lắp đặt ống nhựa nối bằng phương pháp măng sông, đoạn ống dài 8m, đường kính ống D=200 mm</t>
  </si>
  <si>
    <t>Lắp đặt ống nhựa nối bằng phương pháp măng sông, đoạn ống dài 8m, đường kính ống D=200 mm</t>
  </si>
  <si>
    <t>VKT.20246</t>
  </si>
  <si>
    <t>Ống các loại: Lắp đặt ống nhựa nối bằng phương pháp măng sông, đoạn ống dài 8m, đường kinh ống D=225 mm</t>
  </si>
  <si>
    <t>Lắp đặt ống nhựa nối bằng phương pháp măng sông, đoạn ống dài 8m, đường kinh ống D=225 mm</t>
  </si>
  <si>
    <t>VKT.20247</t>
  </si>
  <si>
    <t>Ống các loại: Lắp đặt ống nhựa nối bằng phương pháp măng sông, đoạn ống dài 8m, đường kính ống D=250 mm</t>
  </si>
  <si>
    <t>Lắp đặt ống nhựa nối bằng phương pháp măng sông, đoạn ống dài 8m, đường kính ống D=250 mm</t>
  </si>
  <si>
    <t>VKT.20248</t>
  </si>
  <si>
    <t>Ống các loại: Lắp đặt ống nhựa nối bằng phương pháp măng sông, đoạn ống dài 8m, đường kính ống D=280 mm</t>
  </si>
  <si>
    <t>Lắp đặt ống nhựa nối bằng phương pháp măng sông, đoạn ống dài 8m, đường kính ống D=280 mm</t>
  </si>
  <si>
    <t>VKT.20249</t>
  </si>
  <si>
    <t>Ống các loại: Lắp đặt ống nhựa nối bằng phương pháp măng sông, đoạn ống dài 8m, đường kính ống D=315 mm</t>
  </si>
  <si>
    <t>Lắp đặt ống nhựa nối bằng phương pháp măng sông, đoạn ống dài 8m, đường kính ống D=315 mm</t>
  </si>
  <si>
    <t>VKT.20250</t>
  </si>
  <si>
    <t>Ống các loại: Lắp đặt ống nhựa nối bằng phương pháp măng sông, đoạn ống dài 8m, đường kính ống D=350 mm</t>
  </si>
  <si>
    <t>Lắp đặt ống nhựa nối bằng phương pháp măng sông, đoạn ống dài 8m, đường kính ống D=350 mm</t>
  </si>
  <si>
    <t>VKT.20251</t>
  </si>
  <si>
    <t>Ống các loại: Lắp đặt ống nhựa nối bằng phương pháp măng sông, đoạn ống dài 8m, đường kính ống D=400 mm</t>
  </si>
  <si>
    <t>Lắp đặt ống nhựa nối bằng phương pháp măng sông, đoạn ống dài 8m, đường kính ống D=400 mm</t>
  </si>
  <si>
    <t>VKT.20252</t>
  </si>
  <si>
    <t>Ống các loại: Lắp đặt ống nhựa nối bằng phương pháp măng sông, đoạn ống dài 8m, đường kính ống D=450 mm</t>
  </si>
  <si>
    <t>Lắp đặt ống nhựa nối bằng phương pháp măng sông, đoạn ống dài 8m, đường kính ống D=450 mm</t>
  </si>
  <si>
    <t>VKT.20253</t>
  </si>
  <si>
    <t>Ống các loại: Lắp đặt ống nhựa nối bằng phương pháp măng sông, đoạn ống dài 8m, đường kính ống D=500 mm</t>
  </si>
  <si>
    <t>Lắp đặt ống nhựa nối bằng phương pháp măng sông, đoạn ống dài 8m, đường kính ống D=500 mm</t>
  </si>
  <si>
    <t>VKT.20254</t>
  </si>
  <si>
    <t>Ống các loại: Lắp đặt ống thép tráng kẽm nối bằng phương pháp măng sông đoạn ống dài 8m (đường kính 15mm)</t>
  </si>
  <si>
    <t>Lắp đặt ống thép tráng kẽm nối bằng phương pháp măng sông đoạn ống dài 8m (đường kính 15mm)</t>
  </si>
  <si>
    <t>VKT.20255</t>
  </si>
  <si>
    <t>Ống các loại: Lắp đặt ống thép tráng kẽm nối bằng phương pháp măng sông đoạn ống dài 8m (đường kính 20mm)</t>
  </si>
  <si>
    <t>Lắp đặt ống thép tráng kẽm nối bằng phương pháp măng sông đoạn ống dài 8m (đường kính 20mm)</t>
  </si>
  <si>
    <t>VKT.20256</t>
  </si>
  <si>
    <t>Ống các loại: Lắp đặt ống thép tráng kẽm nối bằng phương pháp măng sông đoạn ống dài 8m (đường kính 25mm)</t>
  </si>
  <si>
    <t>Lắp đặt ống thép tráng kẽm nối bằng phương pháp măng sông đoạn ống dài 8m (đường kính 25mm)</t>
  </si>
  <si>
    <t>VKT.20257</t>
  </si>
  <si>
    <t>Ống các loại: Lắp đặt ống thép tráng kẽm nối bằng phương pháp măng sông đoạn ống dài 8m (đường kính 32mm)</t>
  </si>
  <si>
    <t>Lắp đặt ống thép tráng kẽm nối bằng phương pháp măng sông đoạn ống dài 8m (đường kính 32mm)</t>
  </si>
  <si>
    <t>VKT.20258</t>
  </si>
  <si>
    <t>Ống các loại: Lắp đặt ống thép tráng kẽm nối bằng phương pháp măng sông đoạn ống dài 8m (đường kính 40mm)</t>
  </si>
  <si>
    <t>Lắp đặt ống thép tráng kẽm nối bằng phương pháp măng sông đoạn ống dài 8m (đường kính 40mm)</t>
  </si>
  <si>
    <t>VKT.20259</t>
  </si>
  <si>
    <t>Ống các loại: Lắp đặt ống thép tráng kẽm nối bằng phương pháp măng sông đoạn ống dài 8m (đường kính 50mm)</t>
  </si>
  <si>
    <t>Lắp đặt ống thép tráng kẽm nối bằng phương pháp măng sông đoạn ống dài 8m (đường kính 50mm)</t>
  </si>
  <si>
    <t>VKT.20260</t>
  </si>
  <si>
    <t>Ống các loại: Lắp đặt ống thép tráng kẽm nối bằng phương pháp măng sông đoạn ống dài 8m (đường kính 67mm)</t>
  </si>
  <si>
    <t>Lắp đặt ống thép tráng kẽm nối bằng phương pháp măng sông đoạn ống dài 8m (đường kính 67mm)</t>
  </si>
  <si>
    <t>VKT.20261</t>
  </si>
  <si>
    <t>Ống các loại: Lắp đặt ống thép tráng kẽm nối bằng phương pháp măng sông đoạn ống dài 8m (đường kính 76mm)</t>
  </si>
  <si>
    <t>Lắp đặt ống thép tráng kẽm nối bằng phương pháp măng sông đoạn ống dài 8m (đường kính 76mm)</t>
  </si>
  <si>
    <t>VKT.20262</t>
  </si>
  <si>
    <t>Ống các loại: Lắp đặt ống thép tráng kẽm nối bằng phương pháp măng sông đoạn ống dài 8m (đường kính 100mm)</t>
  </si>
  <si>
    <t>Lắp đặt ống thép tráng kẽm nối bằng phương pháp măng sông đoạn ống dài 8m (đường kính 100mm)</t>
  </si>
  <si>
    <t>VKT.20263</t>
  </si>
  <si>
    <t>Ống các loại: Lắp đặt ống nhựa PPR nối bằng phương pháp hàn, đường kính ống 20mm</t>
  </si>
  <si>
    <t>Lắp đặt ống nhựa PPR nối bằng phương pháp hàn, đường kính ống 20mm</t>
  </si>
  <si>
    <t>VKT.20264</t>
  </si>
  <si>
    <t>Ống các loại: Lắp đặt ống nhựa PPR nối bằng phương pháp hàn, đường kính ống 25mm</t>
  </si>
  <si>
    <t>Lắp đặt ống nhựa PPR nối bằng phương pháp hàn, đường kính ống 25mm</t>
  </si>
  <si>
    <t>VKT.20265</t>
  </si>
  <si>
    <t>Ống các loại: Lắp đặt ống nhựa PPR nối bằng phương pháp hàn, đường kính ống 32mm</t>
  </si>
  <si>
    <t>Lắp đặt ống nhựa PPR nối bằng phương pháp hàn, đường kính ống 32mm</t>
  </si>
  <si>
    <t>VKT.20266</t>
  </si>
  <si>
    <t>Ống các loại: Lắp đặt ống nhựa PPR nối bằng phương pháp hàn, đường kính ống 50mm</t>
  </si>
  <si>
    <t>Lắp đặt ống nhựa PPR nối bằng phương pháp hàn, đường kính ống 50mm</t>
  </si>
  <si>
    <t>VKT.20267</t>
  </si>
  <si>
    <t>Ống các loại: Lắp đặt ống nhựa PPR nối bằng phương pháp hàn, đường kính ống 63mm</t>
  </si>
  <si>
    <t>Lắp đặt ống nhựa PPR nối bằng phương pháp hàn, đường kính ống 63mm</t>
  </si>
  <si>
    <t>VKT.20268</t>
  </si>
  <si>
    <t>Ống các loại: Lắp đặt ống nhựa PPR nối bằng phương pháp hàn, đường kính ống 75mm</t>
  </si>
  <si>
    <t>Lắp đặt ống nhựa PPR nối bằng phương pháp hàn, đường kính ống 75mm</t>
  </si>
  <si>
    <t>VKT.20269</t>
  </si>
  <si>
    <t>Ống các loại: Lắp đặt ống nhựa PPR nối bằng phương pháp hàn, đường kính ống 90mm</t>
  </si>
  <si>
    <t>Lắp đặt ống nhựa PPR nối bằng phương pháp hàn, đường kính ống 90mm</t>
  </si>
  <si>
    <t>VKT.20270</t>
  </si>
  <si>
    <t>Ống các loại: Lắp đặt ống nhựa PPR nối bằng phương pháp hàn, đường kính ống 110mm</t>
  </si>
  <si>
    <t>Lắp đặt ống nhựa PPR nối bằng phương pháp hàn, đường kính ống 110mm</t>
  </si>
  <si>
    <t>VKT.20271</t>
  </si>
  <si>
    <t>Ống các loại: Lắp đặt ống nhựa PPR nối bằng phương pháp hàn, đường kính ống 125mm</t>
  </si>
  <si>
    <t>Lắp đặt ống nhựa PPR nối bằng phương pháp hàn, đường kính ống 125mm</t>
  </si>
  <si>
    <t>VKT.20272</t>
  </si>
  <si>
    <t>Ống các loại: Lắp đặt ống nhựa PPR nối bằng phương pháp hàn, đường kính ống 140mm</t>
  </si>
  <si>
    <t>Lắp đặt ống nhựa PPR nối bằng phương pháp hàn, đường kính ống 140mm</t>
  </si>
  <si>
    <t>VKT.20273</t>
  </si>
  <si>
    <t>Ống các loại: Lắp đặt ống nhựa PPR nối bằng phương pháp hàn, đường kính ống 160mm</t>
  </si>
  <si>
    <t>Lắp đặt ống nhựa PPR nối bằng phương pháp hàn, đường kính ống 160mm</t>
  </si>
  <si>
    <t>VKT.20274</t>
  </si>
  <si>
    <t>Ống các loại: Lắp đặt ống nhựa PPR nối bằng phương pháp hàn, đường kính ống 180mm</t>
  </si>
  <si>
    <t>Lắp đặt ống nhựa PPR nối bằng phương pháp hàn, đường kính ống 180mm</t>
  </si>
  <si>
    <t>VKT.20275</t>
  </si>
  <si>
    <t>Ống các loại: Lắp đặt ống nhựa PPR nối bằng phương pháp hàn, đường kính ống 200mm</t>
  </si>
  <si>
    <t>Lắp đặt ống nhựa PPR nối bằng phương pháp hàn, đường kính ống 200mm</t>
  </si>
  <si>
    <t>VKT.20276</t>
  </si>
  <si>
    <t>Ống các loại: Lắp đặt ống nhựa HDPE, đường kính ống 20mm</t>
  </si>
  <si>
    <t>Lắp đặt ống nhựa HDPE, đường kính ống 20mm</t>
  </si>
  <si>
    <t>VKT.20277</t>
  </si>
  <si>
    <t>Ống các loại: Lắp đặt ống nhựa HDPE, đường kính ống 25mm</t>
  </si>
  <si>
    <t>Lắp đặt ống nhựa HDPE, đường kính ống 25mm</t>
  </si>
  <si>
    <t>VKT.20278</t>
  </si>
  <si>
    <t>Ống các loại: Lắp đặt ống nhựa HDPE, đường kính ống 32mm</t>
  </si>
  <si>
    <t>Lắp đặt ống nhựa HDPE, đường kính ống 32mm</t>
  </si>
  <si>
    <t>VKT.20279</t>
  </si>
  <si>
    <t>Ống các loại: Lắp đặt ống nhựa HDPE, đường kính ống 50mm</t>
  </si>
  <si>
    <t>Lắp đặt ống nhựa HDPE, đường kính ống 50mm</t>
  </si>
  <si>
    <t>VKT.20280</t>
  </si>
  <si>
    <t>Ống các loại: Lắp đặt ống nhựa HDPE, đường kính ống 63mm</t>
  </si>
  <si>
    <t>Lắp đặt ống nhựa HDPE, đường kính ống 63mm</t>
  </si>
  <si>
    <t>VKT.20281</t>
  </si>
  <si>
    <t>Ống các loại: Lắp đặt ống nhựa HDPE, đường kính ống 75mm</t>
  </si>
  <si>
    <t>Lắp đặt ống nhựa HDPE, đường kính ống 75mm</t>
  </si>
  <si>
    <t>VKT.20282</t>
  </si>
  <si>
    <t>Ống các loại: Lắp đặt ống nhựa HDPE, đường kính ống 90mm</t>
  </si>
  <si>
    <t>Lắp đặt ống nhựa HDPE, đường kính ống 90mm</t>
  </si>
  <si>
    <t>VKT.20283</t>
  </si>
  <si>
    <t>Ống các loại: Lắp đặt ống nhựa HDPE, đường kính ống 110mm</t>
  </si>
  <si>
    <t>Lắp đặt ống nhựa HDPE, đường kính ống 110mm</t>
  </si>
  <si>
    <t>VKT.20284</t>
  </si>
  <si>
    <t>Ống các loại: Lắp đặt ống nhựa HDPE, đường kính ống 125mm</t>
  </si>
  <si>
    <t>Lắp đặt ống nhựa HDPE, đường kính ống 125mm</t>
  </si>
  <si>
    <t>VKT.20285</t>
  </si>
  <si>
    <t>Ống các loại: Lắp đặt ống nhựa HDPE, đường kính ống 140mm</t>
  </si>
  <si>
    <t>Lắp đặt ống nhựa HDPE, đường kính ống 140mm</t>
  </si>
  <si>
    <t>VKT.20286</t>
  </si>
  <si>
    <t>Ống các loại: Lắp đặt ống nhựa HDPE, đường kính ống 160mm</t>
  </si>
  <si>
    <t>Lắp đặt ống nhựa HDPE, đường kính ống 160mm</t>
  </si>
  <si>
    <t>VKT.20287</t>
  </si>
  <si>
    <t>Ống các loại: Lắp đặt ống nhựa HDPE, đường kính ống 180mm</t>
  </si>
  <si>
    <t>Lắp đặt ống nhựa HDPE, đường kính ống 180mm</t>
  </si>
  <si>
    <t>VKT.20288</t>
  </si>
  <si>
    <t>Ống các loại: Lắp đặt ống nhựa HDPE, đường kính ống 200mm</t>
  </si>
  <si>
    <t>Lắp đặt ống nhựa HDPE, đường kính ống 200mm</t>
  </si>
  <si>
    <t>VKT-PL2.25</t>
  </si>
  <si>
    <t>Hoa trang trí:</t>
  </si>
  <si>
    <t>Hoa trang trí</t>
  </si>
  <si>
    <t>VKT.20289</t>
  </si>
  <si>
    <t>Hoa trang trí: Phào cổ trần bằng thạch cao</t>
  </si>
  <si>
    <t>Phào cổ trần bằng thạch cao</t>
  </si>
  <si>
    <t>VKT.20290</t>
  </si>
  <si>
    <t>Hoa trang trí: Mâm trần thạch cao D60 cm</t>
  </si>
  <si>
    <t>Mâm trần thạch cao D60 cm</t>
  </si>
  <si>
    <t>VKT.20291</t>
  </si>
  <si>
    <t>Hoa trang trí: Mâm trần thạch cao D80 cm</t>
  </si>
  <si>
    <t>Mâm trần thạch cao D80 cm</t>
  </si>
  <si>
    <t>VKT.20292</t>
  </si>
  <si>
    <t>Hoa trang trí: Mâm trần thạch cao D90 cm</t>
  </si>
  <si>
    <t>Mâm trần thạch cao D90 cm</t>
  </si>
  <si>
    <t>VKT.20293</t>
  </si>
  <si>
    <t>Hoa trang trí: Mâm trần thạch cao D100 cm</t>
  </si>
  <si>
    <t>Mâm trần thạch cao D100 cm</t>
  </si>
  <si>
    <t>VKT-PL2.26</t>
  </si>
  <si>
    <t>Thiết bị WC:</t>
  </si>
  <si>
    <t>Thiết bị WC</t>
  </si>
  <si>
    <t>VKT.20294</t>
  </si>
  <si>
    <t>Thiết bị WC: Xí bệt (Đồng Tâm hoặc tương đương)</t>
  </si>
  <si>
    <t>Xí bệt (Đồng Tâm hoặc tương đương)</t>
  </si>
  <si>
    <t>VKT.20295</t>
  </si>
  <si>
    <t>Thiết bị WC: Xí xổm (Đồng Tâm hoặc tương đương)</t>
  </si>
  <si>
    <t>Xí xổm (Đồng Tâm hoặc tương đương)</t>
  </si>
  <si>
    <t>VKT.20296</t>
  </si>
  <si>
    <t>Thiết bị WC: Chậu tiểu nam (Đồng Tâm hoặc tương đương)</t>
  </si>
  <si>
    <t>Chậu tiểu nam (Đồng Tâm hoặc tương đương)</t>
  </si>
  <si>
    <t>VKT.20297</t>
  </si>
  <si>
    <t>Thiết bị WC: Chậu tiểu nữ (Đồng Tâm hoặc tương đương)</t>
  </si>
  <si>
    <t>Chậu tiểu nữ (Đồng Tâm hoặc tương đương)</t>
  </si>
  <si>
    <t>VKT-PL2.27</t>
  </si>
  <si>
    <t>Tháo dỡ, lắp đặt vị trí mới:</t>
  </si>
  <si>
    <t>Tháo dỡ,  lắp đặt vị trí mới</t>
  </si>
  <si>
    <t>VKT.20298</t>
  </si>
  <si>
    <t>Tháo dỡ, lắp đặt vị trí mới: Tháo dỡ bình đun nước nóng</t>
  </si>
  <si>
    <t>Tháo dỡ bình đun nước nóng</t>
  </si>
  <si>
    <t>VKT.20299</t>
  </si>
  <si>
    <t>Tháo dỡ, lắp đặt vị trí mới: Tháo dỡ bồn tắm</t>
  </si>
  <si>
    <t>Tháo dỡ bồn tắm</t>
  </si>
  <si>
    <t>VKT.20300</t>
  </si>
  <si>
    <t>Tháo dỡ, lắp đặt vị trí mới: Tháo dỡ chậu rửa</t>
  </si>
  <si>
    <t>Tháo dỡ chậu rửa</t>
  </si>
  <si>
    <t>VKT.20301</t>
  </si>
  <si>
    <t>Tháo dỡ, lắp đặt vị trí mới: Tháo dỡ điều hòa</t>
  </si>
  <si>
    <t>Tháo dỡ điều hòa</t>
  </si>
  <si>
    <t>VKT.20302</t>
  </si>
  <si>
    <t>Tháo dỡ, lắp đặt vị trí mới: Tháo dỡ đồng hồ nước</t>
  </si>
  <si>
    <t>Tháo dỡ đồng hồ nước</t>
  </si>
  <si>
    <t>VKT.20303</t>
  </si>
  <si>
    <t>Tháo dỡ, lắp đặt vị trí mới: Tháo dỡ giá treo</t>
  </si>
  <si>
    <t>Tháo dỡ giá treo</t>
  </si>
  <si>
    <t>VKT.20304</t>
  </si>
  <si>
    <t>Tháo dỡ, lắp đặt vị trí mới: Tháo dỡ gương soi</t>
  </si>
  <si>
    <t>Tháo dỡ gương soi</t>
  </si>
  <si>
    <t>VKT.20305</t>
  </si>
  <si>
    <t>Tháo dỡ, lắp đặt vị trí mới: Tháo dỡ hộp đựng xà phòng, giấy vệ sinh</t>
  </si>
  <si>
    <t>Tháo dỡ hộp đựng xà phòng, giấy vệ sinh</t>
  </si>
  <si>
    <t>VKT.20306</t>
  </si>
  <si>
    <t>Tháo dỡ, lắp đặt vị trí mới: Tháo dỡ kết cấu gỗ</t>
  </si>
  <si>
    <t>Tháo dỡ kết cấu gỗ</t>
  </si>
  <si>
    <t>VKT.20307</t>
  </si>
  <si>
    <t>Tháo dỡ, lắp đặt vị trí mới: Tháo dỡ các kết cấu thép, cột thép</t>
  </si>
  <si>
    <t>tấn</t>
  </si>
  <si>
    <t>Tháo dỡ các kết cấu thép, cột thép</t>
  </si>
  <si>
    <t>VKT.20308</t>
  </si>
  <si>
    <t>Tháo dỡ, lắp đặt vị trí mới: Tháo dỡ các kết cấu thép, vì kèo, xà gồ</t>
  </si>
  <si>
    <t>Tháo dỡ các kết cấu thép, vì kèo, xà gồ</t>
  </si>
  <si>
    <t>VKT.20309</t>
  </si>
  <si>
    <t>Tháo dỡ, lắp đặt vị trí mới: Tháo dỡ các kết cấu thép, xà, dầm, giằng</t>
  </si>
  <si>
    <t>Tháo dỡ các kết cấu thép, xà, dầm, giằng</t>
  </si>
  <si>
    <t>VKT.20310</t>
  </si>
  <si>
    <t>Tháo dỡ, lắp đặt vị trí mới: Tháo dỡ quạt ốp tường</t>
  </si>
  <si>
    <t>Tháo dỡ quạt ốp tường</t>
  </si>
  <si>
    <t>VKT.20311</t>
  </si>
  <si>
    <t>Tháo dỡ, lắp đặt vị trí mới: Tháo dỡ quạt thông gió trên tường</t>
  </si>
  <si>
    <t>Tháo dỡ quạt thông gió trên tường</t>
  </si>
  <si>
    <t>VKT.20312</t>
  </si>
  <si>
    <t>Tháo dỡ, lắp đặt vị trí mới: Tháo dỡ quạt trần</t>
  </si>
  <si>
    <t>Tháo dỡ quạt trần</t>
  </si>
  <si>
    <t>VKT.20313</t>
  </si>
  <si>
    <t>Tháo dỡ, lắp đặt vị trí mới: Tháo dỡ quạt treo tường</t>
  </si>
  <si>
    <t>Tháo dỡ quạt treo tường</t>
  </si>
  <si>
    <t>VKT.20314</t>
  </si>
  <si>
    <t>Tháo dỡ, lắp đặt vị trí mới: Tháo dỡ téc nước &lt; 2m3 (di chuyển, lắp đặt)</t>
  </si>
  <si>
    <t>bể</t>
  </si>
  <si>
    <t>Tháo dỡ téc nước &lt; 2m3 (di chuyển, lắp đặt)</t>
  </si>
  <si>
    <t>VKT.20316</t>
  </si>
  <si>
    <t>Tháo dỡ, lắp đặt vị trí mới: Lắp đặt quạt trần (không bao gồm vật tư)</t>
  </si>
  <si>
    <t>Lắp đặt quạt trần (không bao gồm vật tư)</t>
  </si>
  <si>
    <t>VKT.20317</t>
  </si>
  <si>
    <t>Tháo dỡ, lắp đặt vị trí mới: Lắp đặt quạt treo tường (không bao gồm vật tư)</t>
  </si>
  <si>
    <t>Lắp đặt quạt treo tường (không bao gồm vật tư)</t>
  </si>
  <si>
    <t>VKT.20318</t>
  </si>
  <si>
    <t>Tháo dỡ, lắp đặt vị trí mới: Lắp đặt quạt ốp trần (không bao gồm vật tư)</t>
  </si>
  <si>
    <t>Lắp đặt quạt ốp trần (không bao gồm vật tư)</t>
  </si>
  <si>
    <t>VKT.20319</t>
  </si>
  <si>
    <t>Tháo dỡ, lắp đặt vị trí mới: Lắp đặt quạt thông gió trên tường (không bao gồm vật tư)</t>
  </si>
  <si>
    <t>Lắp đặt quạt thông gió trên tường (không bao gồm vật tư)</t>
  </si>
  <si>
    <t>VKT.20320</t>
  </si>
  <si>
    <t>Tháo dỡ, lắp đặt vị trí mới: Lắp đặt máy điều hoà không khí (điều hoà cục bộ), máy điều hòa 2 cục, loại treo tường (Định mức vật liệu chưa bao gồm ống các loại và dây điện)</t>
  </si>
  <si>
    <t>Lắp đặt máy điều hoà không khí (điều hoà cục bộ), máy điều hòa 2 cục, loại treo tường (Định mức vật liệu chưa bao gồm ống các loại và dây điện)</t>
  </si>
  <si>
    <t>VKT.20321</t>
  </si>
  <si>
    <t>Tháo dỡ, lắp đặt vị trí mới: Lắp đặt chậu rửa 1 vòi (không bao gồm vật tư)</t>
  </si>
  <si>
    <t>Lắp đặt chậu rửa 1 vòi (không bao gồm vật tư)</t>
  </si>
  <si>
    <t>VKT.20322</t>
  </si>
  <si>
    <t>Tháo dỡ, lắp đặt vị trí mới: Lắp đặt chậu rửa 2 vòi (không bao gồm vật tư)</t>
  </si>
  <si>
    <t>Lắp đặt chậu rửa 2 vòi (không bao gồm vật tư)</t>
  </si>
  <si>
    <t>VKT.20323</t>
  </si>
  <si>
    <t>Tháo dỡ, lắp đặt vị trí mới: Lắp đặt thuyền tắm có hương sen (không bao gồm vật tư)</t>
  </si>
  <si>
    <t>Lắp đặt thuyền tắm có hương sen (không bao gồm vật tư)</t>
  </si>
  <si>
    <t>VKT.20324</t>
  </si>
  <si>
    <t>Tháo dỡ, lắp đặt vị trí mới: Lắp đặt chậu xí bệt (không bao gồm vật tư)</t>
  </si>
  <si>
    <t>Lắp đặt chậu xí bệt (không bao gồm vật tư)</t>
  </si>
  <si>
    <t>VKT.20325</t>
  </si>
  <si>
    <t>Tháo dỡ, lắp đặt vị trí mới: Lắp đặt chậu xí xổm (không bao gồm vật tư)</t>
  </si>
  <si>
    <t>Lắp đặt chậu xí xổm (không bao gồm vật tư)</t>
  </si>
  <si>
    <t>VKT.20326</t>
  </si>
  <si>
    <t>Tháo dỡ, lắp đặt vị trí mới: Lắp đặt chậu tiểu nam (không bao gồm vật tư)</t>
  </si>
  <si>
    <t>Lắp đặt chậu tiểu nam (không bao gồm vật tư)</t>
  </si>
  <si>
    <t>VKT.20327</t>
  </si>
  <si>
    <t>Tháo dỡ, lắp đặt vị trí mới: Lắp đặt chậu tiểu nữ (không bao gồm vật tư)</t>
  </si>
  <si>
    <t>Lắp đặt chậu tiểu nữ (không bao gồm vật tư)</t>
  </si>
  <si>
    <t>VKT.20328</t>
  </si>
  <si>
    <t>Tháo dỡ, lắp đặt vị trí mới: Lắp đặt vòi tắm hương sen 1 vòi, 1 hương sen (không bao gồm vật tư)</t>
  </si>
  <si>
    <t>Lắp đặt vòi tắm hương sen 1 vòi, 1 hương sen (không bao gồm vật tư)</t>
  </si>
  <si>
    <t>VKT.20329</t>
  </si>
  <si>
    <t>Tháo dỡ, lắp đặt vị trí mới: Lắp đặt vòi rửa 1 vòi (không bao gồm vật tư)</t>
  </si>
  <si>
    <t>Lắp đặt vòi rửa 1 vòi (không bao gồm vật tư)</t>
  </si>
  <si>
    <t>VKT.20330</t>
  </si>
  <si>
    <t>Tháo dỡ, lắp đặt vị trí mới: Lắp đặt vòi rửa 2 vòi (không bao gồm vật tư)</t>
  </si>
  <si>
    <t>Lắp đặt vòi rửa 2 vòi (không bao gồm vật tư)</t>
  </si>
  <si>
    <t>VKT.20331</t>
  </si>
  <si>
    <t>Tháo dỡ, lắp đặt vị trí mới: Lắp đặt thùng đun nước nóng (không bao gồm vật tư)</t>
  </si>
  <si>
    <t>Lắp đặt thùng đun nước nóng (không bao gồm vật tư)</t>
  </si>
  <si>
    <t>VKT.20332</t>
  </si>
  <si>
    <t>Tháo dỡ, lắp đặt vị trí mới: Lắp đặt gương soi (không bao gồm vật tư)</t>
  </si>
  <si>
    <t>Lắp đặt gương soi (không bao gồm vật tư)</t>
  </si>
  <si>
    <t>VKT.20333</t>
  </si>
  <si>
    <t>Tháo dỡ, lắp đặt vị trí mới: Lắp đặt kệ kính (không bao gồm vật tư)</t>
  </si>
  <si>
    <t>Lắp đặt kệ kính (không bao gồm vật tư)</t>
  </si>
  <si>
    <t>VKT.20334</t>
  </si>
  <si>
    <t>Tháo dỡ, lắp đặt vị trí mới: Lắp đặt giá treo (không bao gồm vật tư)</t>
  </si>
  <si>
    <t>Lắp đặt giá treo (không bao gồm vật tư)</t>
  </si>
  <si>
    <t>VKT.20335</t>
  </si>
  <si>
    <t>Tháo dỡ, lắp đặt vị trí mới: Lắp đặt hộp đựng xà bông (không bao gồm vật tư)</t>
  </si>
  <si>
    <t>Lắp đặt hộp đựng xà bông (không bao gồm vật tư)</t>
  </si>
  <si>
    <t>VKT.20336</t>
  </si>
  <si>
    <t>Tháo dỡ, lắp đặt vị trí mới: Lắp đặt vòi rửa vệ sinh (không bao gồm vật tư)</t>
  </si>
  <si>
    <t>Lắp đặt vòi rửa vệ sinh (không bao gồm vật tư)</t>
  </si>
  <si>
    <t>HD.30063</t>
  </si>
  <si>
    <t>Tháo dỡ, lắp đặt vị trí mới: Tháo dỡ bệ xí, thủ công</t>
  </si>
  <si>
    <t>Tháo dỡ bệ xí, thủ công</t>
  </si>
  <si>
    <t>HD.30064</t>
  </si>
  <si>
    <t>Tháo dỡ, lắp đặt vị trí mới: Tháo dỡ chậu tiểu, thủ công</t>
  </si>
  <si>
    <t>Tháo dỡ chậu tiểu, thủ công</t>
  </si>
  <si>
    <t>HD.30065</t>
  </si>
  <si>
    <t>Tháo dỡ, lắp đặt vị trí mới: Tháo dỡ, di chuyển công tơ điện</t>
  </si>
  <si>
    <t>Tháo dỡ, di chuyển công tơ điện</t>
  </si>
  <si>
    <t>HD.30066</t>
  </si>
  <si>
    <t>Tháo dỡ, lắp đặt vị trí mới: Tháo dỡ, di chuyển, lắp đặt điện thoại bàn</t>
  </si>
  <si>
    <t>Tháo dỡ, di chuyển, lắp đặt điện thoại bàn</t>
  </si>
  <si>
    <t>VKT.20027</t>
  </si>
  <si>
    <t>Láng nền, granitô, lát nền: Lát nền, sàn bằng gạch Ceramic 200x200mm</t>
  </si>
  <si>
    <t>Lát nền, sàn bằng gạch Ceramic 200x200mm</t>
  </si>
  <si>
    <t>VKT.20028</t>
  </si>
  <si>
    <t>Láng nền, granitô, lát nền: Lát nền, sàn bằng gạch Ceramic 250x250mm</t>
  </si>
  <si>
    <t>Lát nền, sàn bằng gạch Ceramic 250x250mm</t>
  </si>
  <si>
    <t>VKT.20029</t>
  </si>
  <si>
    <t>Láng nền, granitô, lát nền: Lát nền, sàn bằng gạch Ceramic 300x300mm</t>
  </si>
  <si>
    <t>Lát nền, sàn bằng gạch Ceramic 300x300mm</t>
  </si>
  <si>
    <t>VKT.20030</t>
  </si>
  <si>
    <t>Láng nền, granitô, lát nền: Lát nền, sàn bằng gạch Ceramic 400x400mm</t>
  </si>
  <si>
    <t>Lát nền, sàn bằng gạch Ceramic 400x400mm</t>
  </si>
  <si>
    <t>VKT.20031</t>
  </si>
  <si>
    <t>Láng nền, granitô, lát nền: Lát nền, sàn bằng gạch Ceramic 500x500mm</t>
  </si>
  <si>
    <t>Lát nền, sàn bằng gạch Ceramic 500x500mm</t>
  </si>
  <si>
    <t>VKT.20032</t>
  </si>
  <si>
    <t>Láng nền, granitô, lát nền: Lát nền, sàn bằng gạch Ceramic 600x600mm</t>
  </si>
  <si>
    <t>Lát nền, sàn bằng gạch Ceramic 600x600mm</t>
  </si>
  <si>
    <t>VKT.20033</t>
  </si>
  <si>
    <t>Láng nền, granitô, lát nền: Lát nền, sàn bằng gạch Ceramic 800x800mm</t>
  </si>
  <si>
    <t>Lát nền, sàn bằng gạch Ceramic 800x800mm</t>
  </si>
  <si>
    <t>VKT.20034</t>
  </si>
  <si>
    <t>Láng nền, granitô, lát nền: Lát nền, sàn bằng gạch Ceramic 1000x1000mm</t>
  </si>
  <si>
    <t>Lát nền, sàn bằng gạch Ceramic 1000x1000mm</t>
  </si>
  <si>
    <t>VKT.20035</t>
  </si>
  <si>
    <t>Láng nền, granitô, lát nền: Lát nền, sàn bằng gạch Granit nhân tạo 300x300mm</t>
  </si>
  <si>
    <t>Lát nền, sàn bằng gạch Granit nhân tạo 300x300mm</t>
  </si>
  <si>
    <t>VKT.20036</t>
  </si>
  <si>
    <t>Láng nền, granitô, lát nền: Lát nền, sàn bằng gạch Granit nhân tạo 400x400mm</t>
  </si>
  <si>
    <t>Lát nền, sàn bằng gạch Granit nhân tạo 400x400mm</t>
  </si>
  <si>
    <t>VKT.20037</t>
  </si>
  <si>
    <t>Láng nền, granitô, lát nền: Lát nền, sàn bằng gạch Granit nhân tạo 500x500mm</t>
  </si>
  <si>
    <t>Lát nền, sàn bằng gạch Granit nhân tạo 500x500mm</t>
  </si>
  <si>
    <t>VKT.20038</t>
  </si>
  <si>
    <t>Láng nền, granitô, lát nền: Lát nền, sàn bằng gạch Granit nhân tạo 600x600mm</t>
  </si>
  <si>
    <t>Lát nền, sàn bằng gạch Granit nhân tạo 600x600mm</t>
  </si>
  <si>
    <t>VKT.20039</t>
  </si>
  <si>
    <t>Láng nền, granitô, lát nền: Lát nền, sàn bằng gạch Granit nhân tạo 800x800mm</t>
  </si>
  <si>
    <t>Lát nền, sàn bằng gạch Granit nhân tạo 800x800mm</t>
  </si>
  <si>
    <t>VKT.20040</t>
  </si>
  <si>
    <t>Láng nền, granitô, lát nền: Lát nền, sàn bằng gạch Granit nhân tạo 1000x000mm</t>
  </si>
  <si>
    <t>Lát nền, sàn bằng gạch Granit nhân tạo 1000x000mm</t>
  </si>
  <si>
    <t>VKT.20041</t>
  </si>
  <si>
    <t>Láng nền, granitô, lát nền: Láng nền sàn có đánh màu, dày 2,0 cm, vữa XM mác 75</t>
  </si>
  <si>
    <t>Láng nền sàn có đánh màu, dày 2,0 cm, vữa XM mác 75</t>
  </si>
  <si>
    <t>VKT.20042</t>
  </si>
  <si>
    <t>Láng nền, granitô, lát nền: Láng nền sàn có đánh màu, dày 3,0 cm, vữa XM mác 75</t>
  </si>
  <si>
    <t>Láng nền sàn có đánh màu, dày 3,0 cm, vữa XM mác 75</t>
  </si>
  <si>
    <t>VKT.20043</t>
  </si>
  <si>
    <t>Láng nền, granitô, lát nền: Láng nền sàn không đánh mầu, dày 2,0 cm, vữa XM mác 75</t>
  </si>
  <si>
    <t>Láng nền sàn không đánh mầu, dày 2,0 cm, vữa XM mác 75</t>
  </si>
  <si>
    <t>VKT.20044</t>
  </si>
  <si>
    <t>Láng nền, granitô, lát nền: Láng nền sàn không đánh mầu, dày 3,0 cm, vữa XM mác 75</t>
  </si>
  <si>
    <t>Láng nền sàn không đánh mầu, dày 3,0 cm, vữa XM mác 75</t>
  </si>
  <si>
    <t>VKT.20045</t>
  </si>
  <si>
    <t>Láng nền, granitô, lát nền: Láng granitô nền sàn</t>
  </si>
  <si>
    <t>Láng granitô nền sàn</t>
  </si>
  <si>
    <t>VKT.20046</t>
  </si>
  <si>
    <t>Láng nền, granitô, lát nền: Láng granitô cầu thang, tam cấp</t>
  </si>
  <si>
    <t>Láng granitô cầu thang, tam cấp</t>
  </si>
  <si>
    <t>VKT.20047</t>
  </si>
  <si>
    <t>Láng nền, granitô, lát nền: Lát đá bậc tam cấp, đá Granit tự nhiên</t>
  </si>
  <si>
    <t>Lát đá bậc tam cấp, đá Granit tự nhiên</t>
  </si>
  <si>
    <t>VKT.20048</t>
  </si>
  <si>
    <t>Láng nền, granitô, lát nền: Lát đá cầu thang, đá Granit tự nhiên</t>
  </si>
  <si>
    <t>Lát đá cầu thang, đá Granit tự nhiên</t>
  </si>
  <si>
    <t>VKT.20049</t>
  </si>
  <si>
    <t>Láng nền, granitô, lát nền: Lát đá mặt bệ các loại, đá Granit tự nhiên</t>
  </si>
  <si>
    <t>Lát đá mặt bệ các loại, đá Granit tự nhiên</t>
  </si>
  <si>
    <t>VKT.20050</t>
  </si>
  <si>
    <t>Láng nền, granitô, lát nền: Lát đá bậc tam cấp, đá Granit nhân tạo</t>
  </si>
  <si>
    <t>Lát đá bậc tam cấp, đá Granit nhân tạo</t>
  </si>
  <si>
    <t>VKT.20051</t>
  </si>
  <si>
    <t>Láng nền, granitô, lát nền: Lát đá cầu thang, đá Granit nhân tạo</t>
  </si>
  <si>
    <t>Lát đá cầu thang, đá Granit nhân tạo</t>
  </si>
  <si>
    <t>VKT.20052</t>
  </si>
  <si>
    <t>Láng nền, granitô, lát nền: Lát đá mặt bệ các loại, đá Granit nhân tạo</t>
  </si>
  <si>
    <t>Lát đá mặt bệ các loại, đá Granit nhân tạo</t>
  </si>
  <si>
    <t>VKT.20053</t>
  </si>
  <si>
    <t>Láng nền, granitô, lát nền: Lát gạch chỉ (nằm)</t>
  </si>
  <si>
    <t>Lát gạch chỉ (nằm)</t>
  </si>
  <si>
    <t>VKT.20054</t>
  </si>
  <si>
    <t>Láng nền, granitô, lát nền: Lát gạch 6 lỗ chống nóng</t>
  </si>
  <si>
    <t>Lát gạch 6 lỗ chống nóng</t>
  </si>
  <si>
    <t>VKT.20055</t>
  </si>
  <si>
    <t>Láng nền, granitô, lát nền: Lát gạch đất nung 300x300</t>
  </si>
  <si>
    <t>Lát gạch đất nung 300x300</t>
  </si>
  <si>
    <t>VKT.20056</t>
  </si>
  <si>
    <t>Láng nền, granitô, lát nền: Lát gạch đất nung 400x400</t>
  </si>
  <si>
    <t>Lát gạch đất nung 400x400</t>
  </si>
  <si>
    <t>VKT.20057</t>
  </si>
  <si>
    <t>Láng nền, granitô, lát nền: Lát gạch vỉ</t>
  </si>
  <si>
    <t>Lát gạch vỉ</t>
  </si>
  <si>
    <t>VKT.20058</t>
  </si>
  <si>
    <t>Láng nền, granitô, lát nền: Dán gạch vỉ</t>
  </si>
  <si>
    <t>Dán gạch vỉ</t>
  </si>
  <si>
    <t>VKT.20059</t>
  </si>
  <si>
    <t>Láng nền, granitô, lát nền: Dán ngói đỏ</t>
  </si>
  <si>
    <t>Dán ngói đỏ</t>
  </si>
  <si>
    <t>HD.30012</t>
  </si>
  <si>
    <t>Láng nền, granitô, lát nền: Láng nền sàn không đánh mầu, dày 2,0 cm, vữa XM mác 50</t>
  </si>
  <si>
    <t>Láng nền sàn không đánh mầu, dày 2,0 cm, vữa XM mác 50</t>
  </si>
  <si>
    <t>HD.30013</t>
  </si>
  <si>
    <t>Láng nền, granitô, lát nền: Láng nền sàn có đánh màu, dày 2,0 cm, vữa XM mác 50</t>
  </si>
  <si>
    <t>Láng nền sàn có đánh màu, dày 2,0 cm, vữa XM mác 50</t>
  </si>
  <si>
    <t>HD.30014</t>
  </si>
  <si>
    <t>Láng nền, granitô, lát nền: Lát nền, sàn đá cẩm thạch 400x400mm</t>
  </si>
  <si>
    <t>Lát nền, sàn đá cẩm thạch 400x400mm</t>
  </si>
  <si>
    <t>HD.30015</t>
  </si>
  <si>
    <t>Láng nền, granitô, lát nền: Dán ngói mũi hài trên mái nghiêng, ngói 75viên/m2</t>
  </si>
  <si>
    <t>Dán ngói mũi hài trên mái nghiêng, ngói 75viên/m2</t>
  </si>
  <si>
    <t>HD.30016</t>
  </si>
  <si>
    <t>Láng nền, granitô, lát nền: Lát nền, sàn gạch lá nem KT 200x200mm</t>
  </si>
  <si>
    <t>Lát nền, sàn gạch lá nem KT 200x200mm</t>
  </si>
  <si>
    <t>HD.30017</t>
  </si>
  <si>
    <t>Láng nền, granitô, lát nền: Lát gạch xi măng 300x300mm</t>
  </si>
  <si>
    <t>Lát gạch xi măng 300x300mm</t>
  </si>
  <si>
    <t>HD.30018</t>
  </si>
  <si>
    <t>Láng nền, granitô, lát nền: Lát nền, sàn gạch chống trơn KT 200x200mm</t>
  </si>
  <si>
    <t>Lát nền, sàn gạch chống trơn KT 200x200mm</t>
  </si>
  <si>
    <t>HD.30019</t>
  </si>
  <si>
    <t>Láng nền, granitô, lát nền: Lát gạch lá dừa 100x200mm</t>
  </si>
  <si>
    <t>Lát gạch lá dừa 100x200mm</t>
  </si>
  <si>
    <t>HD.30020</t>
  </si>
  <si>
    <t>Láng nền, granitô, lát nền: Lát gạch xi măng tự chèn 300x300x50mm</t>
  </si>
  <si>
    <t>Lát gạch xi măng tự chèn 300x300x50mm</t>
  </si>
  <si>
    <t>VKT.20060</t>
  </si>
  <si>
    <t>Ốp tường, trụ, cột: Ốp gạch vào tường, trụ, cột, gạch Ceramic 60x240 mm</t>
  </si>
  <si>
    <t>Ốp gạch vào tường, trụ, cột, gạch Ceramic 60x240 mm</t>
  </si>
  <si>
    <t>VKT.20061</t>
  </si>
  <si>
    <t>Ốp tường, trụ, cột: Ốp gạch vào tường, trụ, cột, gạch Ceramic 110x110 mm</t>
  </si>
  <si>
    <t>Ốp gạch vào tường, trụ, cột, gạch Ceramic 110x110 mm</t>
  </si>
  <si>
    <t>VKT.20062</t>
  </si>
  <si>
    <t>Ốp tường, trụ, cột: Ốp gạch vào tường, trụ, cột, gạch Ceramic 150x150 mm</t>
  </si>
  <si>
    <t>Ốp gạch vào tường, trụ, cột, gạch Ceramic 150x150 mm</t>
  </si>
  <si>
    <t>VKT.20063</t>
  </si>
  <si>
    <t>Ốp tường, trụ, cột: Ốp gạch vào tường, trụ, cột, gạch Ceramic 150x200 mm</t>
  </si>
  <si>
    <t>Ốp gạch vào tường, trụ, cột, gạch Ceramic 150x200 mm</t>
  </si>
  <si>
    <t>VKT.20064</t>
  </si>
  <si>
    <t>Ốp tường, trụ, cột: Ốp gạch vào tường, trụ, cột, gạch Ceramic 200x200 mm</t>
  </si>
  <si>
    <t>Ốp gạch vào tường, trụ, cột, gạch Ceramic 200x200 mm</t>
  </si>
  <si>
    <t>VKT.20065</t>
  </si>
  <si>
    <t>Ốp tường, trụ, cột: Ốp gạch vào tường, trụ, cột, gạch Ceramic 200x250 mm, 200x300mm</t>
  </si>
  <si>
    <t>Ốp gạch vào tường, trụ, cột, gạch Ceramic 200x250 mm, 200x300mm</t>
  </si>
  <si>
    <t>VKT.20066</t>
  </si>
  <si>
    <t>Ốp tường, trụ, cột: Ốp gạch vào tường, trụ, cột, gạch Ceramic 300x300 mm</t>
  </si>
  <si>
    <t>Ốp gạch vào tường, trụ, cột, gạch Ceramic 300x300 mm</t>
  </si>
  <si>
    <t>VKT.20067</t>
  </si>
  <si>
    <t>Ốp tường, trụ, cột: Ốp gạch vào tường, trụ, cột, gạch Ceramic 300x450 mm</t>
  </si>
  <si>
    <t>Ốp gạch vào tường, trụ, cột, gạch Ceramic 300x450 mm</t>
  </si>
  <si>
    <t>VKT.20068</t>
  </si>
  <si>
    <t>Ốp tường, trụ, cột: Ốp gạch vào tường, trụ, cột, gạch Ceramic 250x400 mm</t>
  </si>
  <si>
    <t>Ốp gạch vào tường, trụ, cột, gạch Ceramic 250x400 mm</t>
  </si>
  <si>
    <t>VKT.20069</t>
  </si>
  <si>
    <t>Ốp tường, trụ, cột: Ốp gạch vào tường, trụ, cột, gạch Ceramic 300x600 mm</t>
  </si>
  <si>
    <t>Ốp gạch vào tường, trụ, cột, gạch Ceramic 300x600 mm</t>
  </si>
  <si>
    <t>VKT.20070</t>
  </si>
  <si>
    <t>Ốp tường, trụ, cột: Ốp gạch vào tường, trụ, cột, gạch Ceramic 400x900 mm</t>
  </si>
  <si>
    <t>Ốp gạch vào tường, trụ, cột, gạch Ceramic 400x900 mm</t>
  </si>
  <si>
    <t>VKT.20071</t>
  </si>
  <si>
    <t>Ốp tường, trụ, cột: Ốp đá granit tự nhiên vào tường, cột</t>
  </si>
  <si>
    <t>Ốp đá granit tự nhiên vào tường, cột</t>
  </si>
  <si>
    <t>VKT.20072</t>
  </si>
  <si>
    <t>Ốp tường, trụ, cột: Ốp đá granit nhân tạo vào tường, cột</t>
  </si>
  <si>
    <t>Ốp đá granit nhân tạo vào tường, cột</t>
  </si>
  <si>
    <t>VKT.20073</t>
  </si>
  <si>
    <t>Ốp tường, trụ, cột: Ốp tường bằng tấm nhựa + khung xương</t>
  </si>
  <si>
    <t>Ốp tường bằng tấm nhựa + khung xương</t>
  </si>
  <si>
    <t>VKT.20074</t>
  </si>
  <si>
    <t>Ốp tường, trụ, cột: Ốp tường bằng tấm nhựa không khung</t>
  </si>
  <si>
    <t>Ốp tường bằng tấm nhựa không khung</t>
  </si>
  <si>
    <t>VKT.20075</t>
  </si>
  <si>
    <t>Ốp tường, trụ, cột: Ốp tường bằng tấmAluminium + khung xương</t>
  </si>
  <si>
    <t>Ốp tường bằng tấmAluminium + khung xương</t>
  </si>
  <si>
    <t>VKT.20076</t>
  </si>
  <si>
    <t>Ốp tường, trụ, cột: Ốp tường bằng tấm Aluminium không khung</t>
  </si>
  <si>
    <t>Ốp tường bằng tấm Aluminium không khung</t>
  </si>
  <si>
    <t>HD.30021</t>
  </si>
  <si>
    <t>Ốp tường, trụ, cột: Ốp chân tường gạch xi măng hoa 200x100mm</t>
  </si>
  <si>
    <t>Ốp chân tường gạch xi măng hoa 200x100mm</t>
  </si>
  <si>
    <t>HD.30022</t>
  </si>
  <si>
    <t>Ốp tường, trụ, cột: Ốp tường gạch đất sét nung 60x200mm</t>
  </si>
  <si>
    <t>Ốp tường gạch đất sét nung 60x200mm</t>
  </si>
  <si>
    <t>HD.30023</t>
  </si>
  <si>
    <t>Ốp tường, trụ, cột: Ôp gạch vỉ vào các kết cấu</t>
  </si>
  <si>
    <t>Ôp gạch vỉ vào các kết cấu</t>
  </si>
  <si>
    <t>HD.30024</t>
  </si>
  <si>
    <t>Ốp tường, trụ, cột: Ốp đá cẩm thạch vào tường</t>
  </si>
  <si>
    <t>Ốp đá cẩm thạch vào tường</t>
  </si>
  <si>
    <t>VKT.20077</t>
  </si>
  <si>
    <t>Công tác trát, sơn bả: Trát tường ngoài</t>
  </si>
  <si>
    <t>Trát tường ngoài</t>
  </si>
  <si>
    <t>VKT.20078</t>
  </si>
  <si>
    <t>Công tác trát, sơn bả: Trát tường trong</t>
  </si>
  <si>
    <t>Trát tường trong</t>
  </si>
  <si>
    <t>VKT.20079</t>
  </si>
  <si>
    <t>Công tác trát, sơn bả: Trát trụ, cột, lam đứng, cầu thang</t>
  </si>
  <si>
    <t>Trát trụ, cột, lam đứng, cầu thang</t>
  </si>
  <si>
    <t>VKT.20080</t>
  </si>
  <si>
    <t>Công tác trát, sơn bả: Trát dầm Vữa XM</t>
  </si>
  <si>
    <t>Trát dầm Vữa XM</t>
  </si>
  <si>
    <t>VKT.20081</t>
  </si>
  <si>
    <t>Công tác trát, sơn bả: Trát trần Vữa XM</t>
  </si>
  <si>
    <t>Trát trần Vữa XM</t>
  </si>
  <si>
    <t>VKT.20082</t>
  </si>
  <si>
    <t>Công tác trát, sơn bả: Trát đá rửa trụ cột, Vữa XM</t>
  </si>
  <si>
    <t>Trát đá rửa trụ cột, Vữa XM</t>
  </si>
  <si>
    <t>VKT.20083</t>
  </si>
  <si>
    <t>Công tác trát, sơn bả: Trát đá rửa tường, Vữa XM</t>
  </si>
  <si>
    <t>Trát đá rửa tường, Vữa XM</t>
  </si>
  <si>
    <t>VKT.20084</t>
  </si>
  <si>
    <t>Công tác trát, sơn bả: Trát vẩy tường chống vang vữa XM</t>
  </si>
  <si>
    <t>Trát vẩy tường chống vang vữa XM</t>
  </si>
  <si>
    <t>VKT.20085</t>
  </si>
  <si>
    <t>Công tác trát, sơn bả: Trát granitô tường, Vữa XM</t>
  </si>
  <si>
    <t>Trát granitô tường, Vữa XM</t>
  </si>
  <si>
    <t>VKT.20086</t>
  </si>
  <si>
    <t>Công tác trát, sơn bả: Trát granitô trụ cột, Vữa XM</t>
  </si>
  <si>
    <t>Trát granitô trụ cột, Vữa XM</t>
  </si>
  <si>
    <t>VKT.20090</t>
  </si>
  <si>
    <t>Công tác trát, sơn bả: Sơn dầm, trần, cột, tường ngoài nhà không bả</t>
  </si>
  <si>
    <t>Sơn dầm, trần, cột, tường ngoài nhà không bả</t>
  </si>
  <si>
    <t>VKT.20091</t>
  </si>
  <si>
    <t>Công tác trát, sơn bả: Sơn dầm, trần, cột, tường trong nhà không bả</t>
  </si>
  <si>
    <t>Sơn dầm, trần, cột, tường trong nhà không bả</t>
  </si>
  <si>
    <t>VKT.20092</t>
  </si>
  <si>
    <t>Công tác trát, sơn bả: Bả bằng bột bả vào tường</t>
  </si>
  <si>
    <t>Bả bằng bột bả vào tường</t>
  </si>
  <si>
    <t>VKT.20093</t>
  </si>
  <si>
    <t>Công tác trát, sơn bả: Bả bằng bột bả vào cột, dầm, trần</t>
  </si>
  <si>
    <t>Bả bằng bột bả vào cột, dầm, trần</t>
  </si>
  <si>
    <t>VKT.20094</t>
  </si>
  <si>
    <t>Công tác trát, sơn bả: Sơn dầm, trần, cột, tường ngoài nhà đã bả</t>
  </si>
  <si>
    <t>Sơn dầm, trần, cột, tường ngoài nhà đã bả</t>
  </si>
  <si>
    <t>VKT.20095</t>
  </si>
  <si>
    <t>Công tác trát, sơn bả: Sơn dầm, trần, cột, tường trong nhà đã bả</t>
  </si>
  <si>
    <t>Sơn dầm, trần, cột, tường trong nhà đã bả</t>
  </si>
  <si>
    <t>HD.30025</t>
  </si>
  <si>
    <t>Công tác trát, sơn bả: Trát granitô tay vịn lan can, cầu thang</t>
  </si>
  <si>
    <t>Trát granitô tay vịn lan can, cầu thang</t>
  </si>
  <si>
    <t>HD.30026</t>
  </si>
  <si>
    <t>Công tác trát, sơn bả: Trát granitô thành ôvăng, sênô</t>
  </si>
  <si>
    <t>Trát granitô thành ôvăng, sênô</t>
  </si>
  <si>
    <t>HD.30027</t>
  </si>
  <si>
    <t>Công tác trát, sơn bả: Quét vôi 3 nước tường</t>
  </si>
  <si>
    <t>Quét vôi 3 nước tường</t>
  </si>
  <si>
    <t>VKT.20096</t>
  </si>
  <si>
    <t>Công tác trần, vách ngăn: Trần ván ép, gỗ dán + khung xương (chưa sơn)</t>
  </si>
  <si>
    <t>Trần ván ép, gỗ dán + khung xương (chưa sơn)</t>
  </si>
  <si>
    <t>VKT.20097</t>
  </si>
  <si>
    <t>Công tác trần, vách ngăn: Trần cót ép + khung xương (chưa sơn)</t>
  </si>
  <si>
    <t>Trần cót ép + khung xương (chưa sơn)</t>
  </si>
  <si>
    <t>VKT.20098</t>
  </si>
  <si>
    <t>Công tác trần, vách ngăn: Trần xốp + khung xương</t>
  </si>
  <si>
    <t>Trần xốp + khung xương</t>
  </si>
  <si>
    <t>VKT.20099</t>
  </si>
  <si>
    <t>Công tác trần, vách ngăn: Trần làm bằng tấm nhựa + khung xương</t>
  </si>
  <si>
    <t>Trần làm bằng tấm nhựa + khung xương</t>
  </si>
  <si>
    <t>VKT.20100</t>
  </si>
  <si>
    <t>Công tác trần, vách ngăn: Trần bằng tấm nhựa hoa văn 50x50 cm</t>
  </si>
  <si>
    <t>Trần bằng tấm nhựa hoa văn 50x50 cm</t>
  </si>
  <si>
    <t>VKT.20101</t>
  </si>
  <si>
    <t>Công tác trần, vách ngăn: Trần bằng tấm thạch cao hoa văn 50x50 cm</t>
  </si>
  <si>
    <t>Trần bằng tấm thạch cao hoa văn 50x50 cm</t>
  </si>
  <si>
    <t>VKT.20102</t>
  </si>
  <si>
    <t>Công tác trần, vách ngăn: Trần phẳng làm bằng tấm thạch cao + khung xương (chưa sơn bả)</t>
  </si>
  <si>
    <t>Trần phẳng làm bằng tấm thạch cao + khung xương (chưa sơn bả)</t>
  </si>
  <si>
    <t>VKT.20103</t>
  </si>
  <si>
    <t>Công tác trần, vách ngăn: Trần giật cấp làm bằng tấm thạch cao + khung xương (chưa sơn bả)</t>
  </si>
  <si>
    <t>Trần giật cấp làm bằng tấm thạch cao + khung xương (chưa sơn bả)</t>
  </si>
  <si>
    <t>VKT.20104</t>
  </si>
  <si>
    <t>Công tác trần, vách ngăn: Trần gỗ hương</t>
  </si>
  <si>
    <t>Trần gỗ hương</t>
  </si>
  <si>
    <t>VKT.20105</t>
  </si>
  <si>
    <t>Công tác trần, vách ngăn: Trần gỗ dổi, pơ mu</t>
  </si>
  <si>
    <t>Trần gỗ dổi, pơ mu</t>
  </si>
  <si>
    <t>VKT.20106</t>
  </si>
  <si>
    <t>Công tác trần, vách ngăn: Trần gỗ công nghiệp</t>
  </si>
  <si>
    <t>Trần gỗ công nghiệp</t>
  </si>
  <si>
    <t>VKT.20107</t>
  </si>
  <si>
    <t>Công tác trần, vách ngăn: Vách ngăn bằng ván ép + khung xương</t>
  </si>
  <si>
    <t>Vách ngăn bằng ván ép + khung xương</t>
  </si>
  <si>
    <t>VKT.20108</t>
  </si>
  <si>
    <t>Công tác trần, vách ngăn: Vách ngăn gỗ ghép khít + khung xương</t>
  </si>
  <si>
    <t>Vách ngăn gỗ ghép khít + khung xương</t>
  </si>
  <si>
    <t>VKT.20109</t>
  </si>
  <si>
    <t>Công tác trần, vách ngăn: Vách bằng tấm thạch cao + khung xương</t>
  </si>
  <si>
    <t>Vách bằng tấm thạch cao + khung xương</t>
  </si>
  <si>
    <t>VKT.20110</t>
  </si>
  <si>
    <t>Công tác trần, vách ngăn: Vách tôn kim loại sườn sắt hộp</t>
  </si>
  <si>
    <t>Vách tôn kim loại sườn sắt hộp</t>
  </si>
  <si>
    <t>HD.30028</t>
  </si>
  <si>
    <t>Công tác trần, vách ngăn: Làm trần vôi rơm</t>
  </si>
  <si>
    <t>Làm trần vôi rơm</t>
  </si>
  <si>
    <t>HD.30029</t>
  </si>
  <si>
    <t>Công tác trần, vách ngăn: Làm trần ván ép 5mm chia ô nhỏ có gioăng chìm hoặc nẹp nổi</t>
  </si>
  <si>
    <t>Làm trần ván ép 5mm chia ô nhỏ có gioăng chìm hoặc nẹp nổi</t>
  </si>
  <si>
    <t>HD.30030</t>
  </si>
  <si>
    <t>Công tác trần, vách ngăn: Làm trần gỗ dán</t>
  </si>
  <si>
    <t>Làm trần gỗ dán</t>
  </si>
  <si>
    <t>HD.30031</t>
  </si>
  <si>
    <t>Công tác trần, vách ngăn: Làm trần Lambris gỗ, dày 1cm</t>
  </si>
  <si>
    <t>Làm trần Lambris gỗ, dày 1cm</t>
  </si>
  <si>
    <t>HD.30032</t>
  </si>
  <si>
    <t>Công tác trần, vách ngăn: Làm tường Lambris gỗ, dày 1cm</t>
  </si>
  <si>
    <t>Làm tường Lambris gỗ, dày 1cm</t>
  </si>
  <si>
    <t>HD.30033</t>
  </si>
  <si>
    <t>Công tác trần, vách ngăn: Làm mặt sàn gỗ ván dày 2cm</t>
  </si>
  <si>
    <t>Làm mặt sàn gỗ ván dày 2cm</t>
  </si>
  <si>
    <t>HD.30034</t>
  </si>
  <si>
    <t>Công tác trần, vách ngăn: Làm trần ván ép 5mm bọc simili, mút 5cm, nẹp phân ô bằng gỗ</t>
  </si>
  <si>
    <t>Làm trần ván ép 5mm bọc simili, mút 5cm, nẹp phân ô bằng gỗ</t>
  </si>
  <si>
    <t>HD.30035</t>
  </si>
  <si>
    <t>Công tác trần, vách ngăn: Làm vách kính khung sắt</t>
  </si>
  <si>
    <t>Làm vách kính khung sắt</t>
  </si>
  <si>
    <t>HD.30036</t>
  </si>
  <si>
    <t>Công tác trần, vách ngăn: Làm vách kính khung gỗ</t>
  </si>
  <si>
    <t>Làm vách kính khung gỗ</t>
  </si>
  <si>
    <t>VKT.20111</t>
  </si>
  <si>
    <t>Công tác ốp, lát gỗ: Ốp tường gỗ hương</t>
  </si>
  <si>
    <t>Ốp tường gỗ hương</t>
  </si>
  <si>
    <t>VKT.20112</t>
  </si>
  <si>
    <t>Công tác ốp, lát gỗ: Ốp tường dổi, pơ mu</t>
  </si>
  <si>
    <t>Ốp tường dổi, pơ mu</t>
  </si>
  <si>
    <t>VKT.20113</t>
  </si>
  <si>
    <t>Công tác ốp, lát gỗ: Ốp tường dầu, chò chỉ, de, sao, cam xe, sú, gụ, nếp, huỵnh</t>
  </si>
  <si>
    <t>Ốp tường dầu, chò chỉ, de, sao, cam xe, sú, gụ, nếp, huỵnh</t>
  </si>
  <si>
    <t>VKT.20114</t>
  </si>
  <si>
    <t>Công tác ốp, lát gỗ: Ốp tường gỗ xoan</t>
  </si>
  <si>
    <t>Ốp tường gỗ xoan</t>
  </si>
  <si>
    <t>VKT.20115</t>
  </si>
  <si>
    <t>Công tác ốp, lát gỗ: Sàn nhà gỗ công nghiệp</t>
  </si>
  <si>
    <t>Sàn nhà gỗ công nghiệp</t>
  </si>
  <si>
    <t>VKT.20116</t>
  </si>
  <si>
    <t>Công tác ốp, lát gỗ: Sàn nhà gỗ lim</t>
  </si>
  <si>
    <t>Sàn nhà gỗ lim</t>
  </si>
  <si>
    <t>VKT.20117</t>
  </si>
  <si>
    <t>Công tác ốp, lát gỗ: Ván ốp cầu thang gỗ công nghiệp</t>
  </si>
  <si>
    <t>Ván ốp cầu thang gỗ công nghiệp</t>
  </si>
  <si>
    <t>VKT.20118</t>
  </si>
  <si>
    <t>Công tác ốp, lát gỗ: Mặt bậc cầu thang gỗ lim</t>
  </si>
  <si>
    <t>Mặt bậc cầu thang gỗ lim</t>
  </si>
  <si>
    <t>VKT.20119</t>
  </si>
  <si>
    <t>Công tác ốp, lát gỗ: Mặt bậc cầu thang gỗ dổi</t>
  </si>
  <si>
    <t>Mặt bậc cầu thang gỗ dổi</t>
  </si>
  <si>
    <t>VKT.20120</t>
  </si>
  <si>
    <t>Công tác ốp, lát gỗ: Mặt bậc cầu thang gỗ dầu, chò chỉ</t>
  </si>
  <si>
    <t>Mặt bậc cầu thang gỗ dầu, chò chỉ</t>
  </si>
  <si>
    <t>HD.30037</t>
  </si>
  <si>
    <t>Công tác ốp, lát gỗ: Gia công và đóng chân tường bằng gỗ lim KT 20x100mm</t>
  </si>
  <si>
    <t>Gia công và đóng chân tường bằng gỗ lim KT 20x100mm</t>
  </si>
  <si>
    <t>VKT.20121</t>
  </si>
  <si>
    <t>Công tác dán trang trí: Dán foocmica vào kết cấu dạng tấm</t>
  </si>
  <si>
    <t>Dán foocmica vào kết cấu dạng tấm</t>
  </si>
  <si>
    <t>VKT.20122</t>
  </si>
  <si>
    <t>Công tác dán trang trí: Dán giấy trang trí vào tường gỗ ván</t>
  </si>
  <si>
    <t>Dán giấy trang trí vào tường gỗ ván</t>
  </si>
  <si>
    <t>VKT.20123</t>
  </si>
  <si>
    <t>Công tác dán trang trí: Dán giấy trang trí vào tường trát vữa</t>
  </si>
  <si>
    <t>Dán giấy trang trí vào tường trát vữa</t>
  </si>
  <si>
    <t>VKT.20124</t>
  </si>
  <si>
    <t>Công tác dán trang trí: Dán giấy trang trí vào trần gỗ</t>
  </si>
  <si>
    <t>Dán giấy trang trí vào trần gỗ</t>
  </si>
  <si>
    <t>VKT.20125</t>
  </si>
  <si>
    <t>Công tác dán trang trí: Dán giấy trang trí vào trần trát vữa</t>
  </si>
  <si>
    <t>Dán giấy trang trí vào trần trát vữa</t>
  </si>
  <si>
    <t>VKT.20126</t>
  </si>
  <si>
    <t>Tường bao (bao gồm cả trát + vôi ve): Xây gạch papanh 150</t>
  </si>
  <si>
    <t xml:space="preserve"> - xây gạch papanh 150</t>
  </si>
  <si>
    <t>VKT.20129</t>
  </si>
  <si>
    <t>Sân và lối đi: Sân xi măng</t>
  </si>
  <si>
    <t xml:space="preserve"> - sân xi măng</t>
  </si>
  <si>
    <t>VKT.20137</t>
  </si>
  <si>
    <t>Mái nhà: Lợp mái fibrôximăng sườn gỗ, vì kèo gỗ</t>
  </si>
  <si>
    <t xml:space="preserve"> - Lợp mái fibrôximăng sườn gỗ, vì kèo gỗ</t>
  </si>
  <si>
    <t>VKT.20138</t>
  </si>
  <si>
    <t>Mái nhà: Lợp mái Fibrôximăng sườn gỗ, không kèo</t>
  </si>
  <si>
    <t xml:space="preserve"> - Lợp mái Fibrôximăng sườn gỗ, không kèo</t>
  </si>
  <si>
    <t>VKT.20139</t>
  </si>
  <si>
    <t>Mái nhà: Lợp mái Fibrôximăng sườn tre, vì kèo gỗ</t>
  </si>
  <si>
    <t xml:space="preserve"> - Lợp mái Fibrôximăng sườn tre, vì kèo gỗ</t>
  </si>
  <si>
    <t>VKT.20140</t>
  </si>
  <si>
    <t>Mái nhà: Lợp mái Fibrôximăng sườn tre, không kèo</t>
  </si>
  <si>
    <t xml:space="preserve"> - Lợp mái Fibrôximăng sườn tre, không kèo</t>
  </si>
  <si>
    <t>VKT.20141</t>
  </si>
  <si>
    <t>Mái nhà: Lợp mái Fibrôximăng sườn sắt</t>
  </si>
  <si>
    <t xml:space="preserve"> - Lợp mái Fibrôximăng sườn sắt</t>
  </si>
  <si>
    <t>VKT.20142</t>
  </si>
  <si>
    <t>Mái nhà: Lợp mái tôn sườn gỗ, vì kèo gỗ</t>
  </si>
  <si>
    <t xml:space="preserve"> - Lợp mái tôn sườn gỗ, vì kèo gỗ</t>
  </si>
  <si>
    <t>VKT.20143</t>
  </si>
  <si>
    <t>Mái nhà: Lợp mái tôn sườn gỗ, không kèo</t>
  </si>
  <si>
    <t xml:space="preserve"> - Lợp mái tôn sườn gỗ, không kèo</t>
  </si>
  <si>
    <t>VKT.20144</t>
  </si>
  <si>
    <t>Mái nhà: Lợp mái tôn sườn tre, vì kèo gỗ</t>
  </si>
  <si>
    <t xml:space="preserve"> - Lợp mái tôn sườn tre, vì kèo gỗ</t>
  </si>
  <si>
    <t>VKT.20145</t>
  </si>
  <si>
    <t>Mái nhà: Lợp mái tôn sườn tre, không kèo</t>
  </si>
  <si>
    <t xml:space="preserve"> - Lợp mái tôn sườn tre, không kèo</t>
  </si>
  <si>
    <t>VKT.20146</t>
  </si>
  <si>
    <t>Mái nhà: Lợp mái tôn sườn sắt, kèo sắt</t>
  </si>
  <si>
    <t xml:space="preserve"> - Lợp mái tôn sườn sắt, kèo sắt</t>
  </si>
  <si>
    <t>VKT.20147</t>
  </si>
  <si>
    <t>Mái nhà: Lợp mái tôn sườn sắt, không kèo</t>
  </si>
  <si>
    <t xml:space="preserve"> - Lợp mái tôn sườn sắt, không kèo</t>
  </si>
  <si>
    <t>VKT.20148</t>
  </si>
  <si>
    <t>Mái nhà: Lợp mái bằng tấm nhựa sườn gỗ, vì kèo gỗ</t>
  </si>
  <si>
    <t xml:space="preserve"> - Lợp mái bằng tấm nhựa sườn gỗ, vì kèo gỗ</t>
  </si>
  <si>
    <t>VKT.20149</t>
  </si>
  <si>
    <t>Mái nhà: Lợp mái bằng tấm nhựa sườn gỗ, không kèo</t>
  </si>
  <si>
    <t xml:space="preserve"> - Lợp mái bằng tấm nhựa sườn gỗ, không kèo</t>
  </si>
  <si>
    <t>VKT.20150</t>
  </si>
  <si>
    <t>Mái nhà: Lợp mái bằng tấm nhựa sườn tre, vì kèo gỗ</t>
  </si>
  <si>
    <t xml:space="preserve"> - Lợp mái bằng tấm nhựa sườn tre, vì kèo gỗ</t>
  </si>
  <si>
    <t>VKT.20151</t>
  </si>
  <si>
    <t>Mái nhà: Lợp mái bằng tấm nhựa sườn tre, không kèo</t>
  </si>
  <si>
    <t xml:space="preserve"> - Lợp mái bằng tấm nhựa sườn tre, không kèo</t>
  </si>
  <si>
    <t>VKT.20152</t>
  </si>
  <si>
    <t>Mái nhà: Lợp mái bằng tấm nhựa sườn sắt, kèo sắt</t>
  </si>
  <si>
    <t xml:space="preserve"> - Lợp mái bằng tấm nhựa sườn sắt, kèo sắt</t>
  </si>
  <si>
    <t>VKT.20153</t>
  </si>
  <si>
    <t>Mái nhà: Lợp mái bằng tấm nhựa sườn sắt, không kèo</t>
  </si>
  <si>
    <t xml:space="preserve"> - Lợp mái bằng tấm nhựa sườn sắt, không kèo</t>
  </si>
  <si>
    <t>VKT.20154</t>
  </si>
  <si>
    <t>Mái nhà: Lợp tôn mạ nhôm kẽm sườn sắt, kèo sắt</t>
  </si>
  <si>
    <t xml:space="preserve"> - Lợp tôn mạ nhôm kẽm sườn sắt, kèo sắt</t>
  </si>
  <si>
    <t>VKT.20155</t>
  </si>
  <si>
    <t>Mái nhà: Lợp tôn mạ nhôm kẽm sườn sắt, không kèo</t>
  </si>
  <si>
    <t xml:space="preserve"> - Lợp tôn mạ nhôm kẽm sườn sắt, không kèo</t>
  </si>
  <si>
    <t>HD.30044</t>
  </si>
  <si>
    <t>Mái nhà: Lợp mái Fibro xi măng, sườn tre, vì kèo tre</t>
  </si>
  <si>
    <t>Lợp mái Fibro xi măng, sườn tre,  vì kèo tre</t>
  </si>
  <si>
    <t>HD.30045</t>
  </si>
  <si>
    <t>Mái nhà: Lợp mái Fibro xi măng mái, tường thu hồi, sườn gỗ</t>
  </si>
  <si>
    <t>Lợp mái Fibro xi măng mái, tường thu hồi, sườn gỗ</t>
  </si>
  <si>
    <t>HD.30046</t>
  </si>
  <si>
    <t>Mái nhà: Lợp mái ngói 22v/m2, sườn gỗ, vì kèo gỗ</t>
  </si>
  <si>
    <t>Lợp mái ngói 22v/m2, sườn gỗ, vì kèo gỗ</t>
  </si>
  <si>
    <t>HD.30047</t>
  </si>
  <si>
    <t>Mái nhà: Lợp mái ngói 22v/m2, sườn gỗ, không vì kèo</t>
  </si>
  <si>
    <t>Lợp mái ngói 22v/m2, sườn gỗ, không vì kèo</t>
  </si>
  <si>
    <t>HD.30048</t>
  </si>
  <si>
    <t>Mái nhà: Lợp mái ngói 22v/m2, sườn tre, vì kèo tre</t>
  </si>
  <si>
    <t>Lợp mái ngói 22v/m2, sườn tre,  vì kèo tre</t>
  </si>
  <si>
    <t>HD.30049</t>
  </si>
  <si>
    <t>Mái nhà: Lợp mái ngói 22v/m2, cao &lt;=4m</t>
  </si>
  <si>
    <t>Lợp mái ngói 22v/m2, cao &lt;=4m</t>
  </si>
  <si>
    <t>HD.30050</t>
  </si>
  <si>
    <t>Mái nhà: Lợp mái che tường bằng fibrô xi măng</t>
  </si>
  <si>
    <t>Lợp mái che tường bằng fibrô xi măng</t>
  </si>
  <si>
    <t>HD.30051</t>
  </si>
  <si>
    <t>Mái nhà: Lợp mái che tường bằng tôn múi, chiều dài bất kỳ</t>
  </si>
  <si>
    <t>Lợp mái che tường bằng tôn múi, chiều dài bất kỳ</t>
  </si>
  <si>
    <t>HD.30052</t>
  </si>
  <si>
    <t>Mái nhà: Lợp mái che tường bằng tôn lạnh, chiều dài bất kỳ</t>
  </si>
  <si>
    <t>Lợp mái che tường bằng tôn lạnh, chiều dài bất kỳ</t>
  </si>
  <si>
    <t>HD.30053</t>
  </si>
  <si>
    <t>Mái nhà: Lợp mái che tường bằng tấm nhựa</t>
  </si>
  <si>
    <t>Lợp mái che tường bằng tấm nhựa</t>
  </si>
  <si>
    <t>HD.30054</t>
  </si>
  <si>
    <t>Mái nhà: Lợp mái che tường bằng tôn múi, chiều dài &lt;=2m</t>
  </si>
  <si>
    <t>Lợp mái che tường bằng tôn múi, chiều dài &lt;=2m</t>
  </si>
  <si>
    <t>HD.30055</t>
  </si>
  <si>
    <t>Mái nhà: Lợp mái tôn lạnh, vì kèo+sườn thép</t>
  </si>
  <si>
    <t>Lợp mái tôn lạnh, vì kèo+sườn thép</t>
  </si>
  <si>
    <t>HD.30056</t>
  </si>
  <si>
    <t>Mái nhà: Lợp mái tôn lạnh, sườn thép</t>
  </si>
  <si>
    <t>Lợp mái tôn lạnh, sườn thép</t>
  </si>
  <si>
    <t>HD.30057</t>
  </si>
  <si>
    <t>Mái nhà: Lát gạch lá nem chống nóng mái</t>
  </si>
  <si>
    <t>Lát gạch lá nem chống nóng mái</t>
  </si>
  <si>
    <t>HD.30058</t>
  </si>
  <si>
    <t>Mái nhà: Lát tấm BT 30x30 chống nóng</t>
  </si>
  <si>
    <t>Lát tấm BT 30x30 chống nóng</t>
  </si>
  <si>
    <t>HD.30059</t>
  </si>
  <si>
    <t>Mái nhà: Lợp mái tôn, tường thu hồi, sườn gỗ</t>
  </si>
  <si>
    <t>Lợp mái tôn, tường thu hồi, sườn gỗ</t>
  </si>
  <si>
    <t>HD.30060</t>
  </si>
  <si>
    <t>Mái nhà: Lợp mái tôn, tường thu hồi, sườn thép</t>
  </si>
  <si>
    <t>Lợp mái tôn, tường thu hồi, sườn thép</t>
  </si>
  <si>
    <t>VKT.20175</t>
  </si>
  <si>
    <t>Cửa, cấu kiện gỗ: Cửa panô đặc, chớp, panô kính mài 8ly có phần kính dưới 30% tổng diện tích cánh, gỗ lim</t>
  </si>
  <si>
    <t>Cửa panô đặc, chớp, panô kính mài 8ly có phần kính dưới 30% tổng diện tích cánh, gỗ lim</t>
  </si>
  <si>
    <t>VKT.20176</t>
  </si>
  <si>
    <t>Cửa, cấu kiện gỗ: Cửa panô đặc, chớp, panô kính mài 8ly có phần kính dưới 30% tổng diện tích cánh, gỗ dổi</t>
  </si>
  <si>
    <t>Cửa panô đặc, chớp, panô kính mài 8ly có phần kính dưới 30% tổng diện tích cánh, gỗ dổi</t>
  </si>
  <si>
    <t>VKT.20177</t>
  </si>
  <si>
    <t>Cửa, cấu kiện gỗ: Cửa panô đặc, chớp, panô kính mài 8ly có phần kính dưới 30% tổng diện tích cánh, gỗ dầu, chò chỉ</t>
  </si>
  <si>
    <t>Cửa panô đặc, chớp, panô kính mài 8ly có phần kính dưới 30% tổng diện tích cánh, gỗ dầu, chò chỉ</t>
  </si>
  <si>
    <t>VKT.20178</t>
  </si>
  <si>
    <t>Cửa, cấu kiện gỗ: Cửa panô kính mài 8ly có phần kính &gt;= 30% tổng diện tích cánh, gỗ lim</t>
  </si>
  <si>
    <t>Cửa panô kính mài 8ly có phần kính &gt;= 30% tổng diện tích cánh, gỗ lim</t>
  </si>
  <si>
    <t>VKT.20179</t>
  </si>
  <si>
    <t>Cửa, cấu kiện gỗ: Cửa panô kính mài 8ly có phần kính &gt;= 30% tổng diện tích cánh, gỗ dổi</t>
  </si>
  <si>
    <t>Cửa panô kính mài 8ly có phần kính &gt;= 30% tổng diện tích cánh, gỗ dổi</t>
  </si>
  <si>
    <t>VKT.20180</t>
  </si>
  <si>
    <t>Cửa, cấu kiện gỗ: Cửa panô kính mài 8ly có phần kính &gt;= 30% tổng diện tích cánh, gỗ gỗ dầu, chò chỉ</t>
  </si>
  <si>
    <t>Cửa panô kính mài 8ly có phần kính &gt;= 30% tổng diện tích cánh, gỗ  gỗ dầu, chò chỉ</t>
  </si>
  <si>
    <t>VKT.20181</t>
  </si>
  <si>
    <t>Cửa, cấu kiện gỗ: Cửa sổ kính mài 8 ly, gỗ lim</t>
  </si>
  <si>
    <t>Cửa sổ kính mài 8 ly, gỗ lim</t>
  </si>
  <si>
    <t>VKT.20182</t>
  </si>
  <si>
    <t>Cửa, cấu kiện gỗ: Cửa sổ kính mài 8 ly, gỗ dổi</t>
  </si>
  <si>
    <t>Cửa sổ kính mài 8 ly, gỗ dổi</t>
  </si>
  <si>
    <t>VKT.20183</t>
  </si>
  <si>
    <t>Cửa, cấu kiện gỗ: Cửa sổ kính mài 8 ly, gỗ dầu, chò chỉ</t>
  </si>
  <si>
    <t>Cửa sổ kính mài 8 ly, gỗ dầu, chò chỉ</t>
  </si>
  <si>
    <t>VKT.20192</t>
  </si>
  <si>
    <t>Cửa, cấu kiện gỗ: Cửa ván ghép, gỗ tạp</t>
  </si>
  <si>
    <t>Cửa ván ghép, gỗ tạp</t>
  </si>
  <si>
    <t>VKT.20193</t>
  </si>
  <si>
    <t>Cửa, cấu kiện gỗ: Cửa xếp nhựa</t>
  </si>
  <si>
    <t>Cửa xếp nhựa</t>
  </si>
  <si>
    <t>VKT.20194</t>
  </si>
  <si>
    <t>Cửa, cấu kiện gỗ: Cửa nhựa</t>
  </si>
  <si>
    <t>Cửa nhựa</t>
  </si>
  <si>
    <t>VKT.20195</t>
  </si>
  <si>
    <t>Cửa, cấu kiện gỗ: Cửa nhựa lõi thép</t>
  </si>
  <si>
    <t>Cửa nhựa lõi thép</t>
  </si>
  <si>
    <t>VKT.20196</t>
  </si>
  <si>
    <t>Cửa, cấu kiện gỗ: Vách nhựa lõi thép</t>
  </si>
  <si>
    <t>Vách nhựa lõi thép</t>
  </si>
  <si>
    <t>VKT.20197</t>
  </si>
  <si>
    <t>Cửa, cấu kiện gỗ: Cửa kính cường lực dày 10mm</t>
  </si>
  <si>
    <t>Cửa kính cường lực dày 10mm</t>
  </si>
  <si>
    <t>VKT.20198</t>
  </si>
  <si>
    <t>Cửa, cấu kiện gỗ: Kính an toàn dày 6,38 mm</t>
  </si>
  <si>
    <t>Kính an toàn dày 6,38 mm</t>
  </si>
  <si>
    <t>VKT.20199</t>
  </si>
  <si>
    <t>Cửa, cấu kiện gỗ: Vách khung nhôm kính</t>
  </si>
  <si>
    <t>Vách khung nhôm kính</t>
  </si>
  <si>
    <t>VKT.20200</t>
  </si>
  <si>
    <t>Cửa, cấu kiện gỗ: Cửa đi khung nhôm kính</t>
  </si>
  <si>
    <t>Cửa đi khung nhôm kính</t>
  </si>
  <si>
    <t>VKT.20201</t>
  </si>
  <si>
    <t>Cửa, cấu kiện gỗ: Cửa đi Panô nhôm kính</t>
  </si>
  <si>
    <t>Cửa đi Panô nhôm kính</t>
  </si>
  <si>
    <t>VKT.20202</t>
  </si>
  <si>
    <t>Cửa, cấu kiện gỗ: Cửa sổ khung nhôm kính</t>
  </si>
  <si>
    <t>Cửa sổ khung nhôm kính</t>
  </si>
  <si>
    <t>VKT.20203</t>
  </si>
  <si>
    <t>Cửa, cấu kiện gỗ: Cửa sổ khung nhôm kính sơn tĩnh điện</t>
  </si>
  <si>
    <t>Cửa sổ khung nhôm kính sơn tĩnh điện</t>
  </si>
  <si>
    <t>VKT.20204</t>
  </si>
  <si>
    <t>Cửa, cấu kiện gỗ: Cửa cuốn nhôm chạy điện (bao gồm mô tơ + điều khiển)</t>
  </si>
  <si>
    <t>Cửa cuốn nhôm chạy điện (bao gồm mô tơ + điều khiển)</t>
  </si>
  <si>
    <t>VKT.20205</t>
  </si>
  <si>
    <t>Cửa, cấu kiện gỗ: Cửa cuốn inox chạy cót</t>
  </si>
  <si>
    <t>Cửa cuốn inox chạy cót</t>
  </si>
  <si>
    <t>VKT.20206</t>
  </si>
  <si>
    <t>Cửa, cấu kiện gỗ: Cửa cuốn nhôm chạy cót</t>
  </si>
  <si>
    <t>Cửa cuốn nhôm chạy cót</t>
  </si>
  <si>
    <t>VKT.20207</t>
  </si>
  <si>
    <t>Cửa, cấu kiện gỗ: Cửa cuốn thép sơn dày 0,6mm chạy cót</t>
  </si>
  <si>
    <t>Cửa cuốn thép sơn dày 0,6mm chạy cót</t>
  </si>
  <si>
    <t>VKT.20208</t>
  </si>
  <si>
    <t>Cửa sắt, lan can: Cửa sắt xếp không áo tôn</t>
  </si>
  <si>
    <t>Cửa sắt xếp không áo tôn</t>
  </si>
  <si>
    <t>VKT.20209</t>
  </si>
  <si>
    <t>Cửa sắt, lan can: Cửa sắt xếp có áo tôn</t>
  </si>
  <si>
    <t>Cửa sắt xếp có áo tôn</t>
  </si>
  <si>
    <t>VKT.20210</t>
  </si>
  <si>
    <t>Cửa sắt, lan can: Cửa xếp INOX không áo INOX</t>
  </si>
  <si>
    <t>Cửa xếp INOX không áo INOX</t>
  </si>
  <si>
    <t>VKT.20211</t>
  </si>
  <si>
    <t>Cửa sắt, lan can: Cửa xếp INOX có áo INOX</t>
  </si>
  <si>
    <t>Cửa xếp INOX có áo INOX</t>
  </si>
  <si>
    <t>VKT.20220</t>
  </si>
  <si>
    <t>Cửa sắt, lan can: Hàng rào thép gai</t>
  </si>
  <si>
    <t>Hàng rào thép gai</t>
  </si>
  <si>
    <t>VKT.20221</t>
  </si>
  <si>
    <t>Cửa sắt, lan can: Lưới B40 không khung thép</t>
  </si>
  <si>
    <t>Lưới B40 không khung thép</t>
  </si>
  <si>
    <t>VKT.20222</t>
  </si>
  <si>
    <t>Cửa sắt, lan can: Lưới B40 có khung thép (thép hình 13kg, thép tròn 0,7kg)</t>
  </si>
  <si>
    <t>Lưới B40 có khung thép (thép hình 13kg, thép tròn 0,7kg)</t>
  </si>
  <si>
    <t>VKT.20223</t>
  </si>
  <si>
    <t>Cửa sắt, lan can: Xây tường bằng gạch hoa thoáng</t>
  </si>
  <si>
    <t>Xây tường bằng gạch hoa thoáng</t>
  </si>
  <si>
    <t>HD.30062</t>
  </si>
  <si>
    <t>Cửa sắt, lan can: Hoa sắt tường rào vuông 12-14mm</t>
  </si>
  <si>
    <t>Hoa sắt tường rào vuông 12-14mm</t>
  </si>
  <si>
    <t>VKT.20315</t>
  </si>
  <si>
    <t>Tháo dỡ, lắp đặt vị trí mới: Tháo dỡ tường, vách gỗ</t>
  </si>
  <si>
    <t>Tháo dỡ tường, vách gỗ</t>
  </si>
  <si>
    <t>Stt</t>
  </si>
  <si>
    <t>To_Thua</t>
  </si>
  <si>
    <t>MaChu</t>
  </si>
  <si>
    <t>HoVaTen</t>
  </si>
  <si>
    <t>CCCD</t>
  </si>
  <si>
    <t>NgayCap</t>
  </si>
  <si>
    <t>SoDienThoai</t>
  </si>
  <si>
    <t>DiaChiChu</t>
  </si>
  <si>
    <t>DiaChiThua</t>
  </si>
  <si>
    <t>DienTichTongGiaoQD03</t>
  </si>
  <si>
    <t>TLMatRuong</t>
  </si>
  <si>
    <t>TongSoNhanKhau</t>
  </si>
  <si>
    <t>soToCu</t>
  </si>
  <si>
    <t>soThuaCu</t>
  </si>
  <si>
    <t>dienTichCu</t>
  </si>
  <si>
    <t>soPhatHanhCu</t>
  </si>
  <si>
    <t>ngayCapGiayCu</t>
  </si>
  <si>
    <t>soHieuToBanDo</t>
  </si>
  <si>
    <t>soThuTuThua</t>
  </si>
  <si>
    <t>dienTich</t>
  </si>
  <si>
    <t>LoaiDat</t>
  </si>
  <si>
    <t>dienTichTrongQH</t>
  </si>
  <si>
    <t>dienTichNgoaiQH</t>
  </si>
  <si>
    <t>TongDienTichThuHoi</t>
  </si>
  <si>
    <t>DienTichThuHoiTrongChiGioi</t>
  </si>
  <si>
    <t>DienTichThuHoiNgoaiChiGioi</t>
  </si>
  <si>
    <t>DatNNThuHoiTrongChiGioiGiao03</t>
  </si>
  <si>
    <t>DatTuSuDungThuHoiTrongChiGioi</t>
  </si>
  <si>
    <t>DatCongIch5_ThuHoiTrongChiGioi</t>
  </si>
  <si>
    <t>DatGT_TLThuHoiTrongChiGioi</t>
  </si>
  <si>
    <t>DatNNThuHoiNgoaiChiGioiGiao03</t>
  </si>
  <si>
    <t>DatTuSuDungThuHoiNgoaiChiGioi</t>
  </si>
  <si>
    <t>DatCongIch5_ThuHoiNgoaiChiGioi</t>
  </si>
  <si>
    <t>DatGT_TLThuHoiNgoaiChiGioi</t>
  </si>
  <si>
    <t>dienTichNgoaiChoiGioiTheoTL</t>
  </si>
  <si>
    <t>Loại đất trích lục</t>
  </si>
  <si>
    <t>NguonGocTrichLuc</t>
  </si>
  <si>
    <t>DonGiaThuaDat</t>
  </si>
  <si>
    <t>ThanhTienDatTrongChiGioi</t>
  </si>
  <si>
    <t>ThanhTienDatNgoaiChiGioi</t>
  </si>
  <si>
    <t>ThanhTienDatKhongDuDKTrongChiGioi</t>
  </si>
  <si>
    <t>ThanhTienDatKhongDuDKNgoaiChiGioi</t>
  </si>
  <si>
    <t>DonGiaTienHoTroDoiSong</t>
  </si>
  <si>
    <t>ThanhTienHoTroDoiSong</t>
  </si>
  <si>
    <t>MoTaHoTroDoiSong</t>
  </si>
  <si>
    <t>DienTichHoTroTrongChiGioi</t>
  </si>
  <si>
    <t>ThanhTienHoTroSXKDTrongCG</t>
  </si>
  <si>
    <t>DienTichHoTroNgoaiChiGioi</t>
  </si>
  <si>
    <t>ThanhTienHoTroSXKDNgoaiCG</t>
  </si>
  <si>
    <t>ThanhTienDaoTaoNgheTrongCG</t>
  </si>
  <si>
    <t>ThanhTienDaoTaoNgheNgoaiCG</t>
  </si>
  <si>
    <t>GhiChuTrichLuc</t>
  </si>
  <si>
    <t>DotDuThao</t>
  </si>
  <si>
    <t>DotLapPA</t>
  </si>
  <si>
    <t>KiemTraToThuaKiemKe</t>
  </si>
  <si>
    <t>hoTen_Ktra</t>
  </si>
  <si>
    <t>hoTen2_Ktra</t>
  </si>
  <si>
    <t>SoSanhKiemTraHoTen</t>
  </si>
  <si>
    <t>KiemTraTrungThua</t>
  </si>
  <si>
    <t>ChenhLechDienTich</t>
  </si>
  <si>
    <t>DanhGiaChenhLech</t>
  </si>
  <si>
    <t>Các hộ có đất thu hồi trên 70% diện tích đất nông nghiệp đang sử dụng mà không phải di chuyển chỗ ở thì được hỗ trợ trong thời gian 12 tháng x 30 kg/tháng/khẩu x 20.000 đồng/kg (giá gạo bình quân) = 7.200.000 đồng/khẩu</t>
  </si>
  <si>
    <t>Các hộ có đất thu hồi từ 30% - 70% diện tích đất nông nghiệp đang sử dụng mà không phải di chuyển chỗ ở thì được hỗ trợ trong thời gian 06 tháng x 30 kg/tháng/khẩu x 20.000 đồng/kg (giá gạo bình quân) = 3.600.000 đồng/khẩu</t>
  </si>
  <si>
    <t>Các hộ có đất thu hồi dưới 30% diện tích đất nông nghiệp đang sử dụng mà không phải di chuyển chỗ ở thì được hỗ trợ trong thời gian 03 tháng x 30 kg/tháng/khẩu x 20.000 đồng/kg (giá gạo bình quân) = 1.800.000 đồng/khẩu</t>
  </si>
  <si>
    <t>MaCongViec</t>
  </si>
  <si>
    <t>HangMucBoiThuong_HoTro</t>
  </si>
  <si>
    <t>SoLuong</t>
  </si>
  <si>
    <t>HeSoDieuCHinh</t>
  </si>
  <si>
    <t>NamXD</t>
  </si>
  <si>
    <t>NienHanSuDung</t>
  </si>
  <si>
    <t>TyLeBoiThuongHoTroCt</t>
  </si>
  <si>
    <t>TyLeBoiThuongHoTro</t>
  </si>
  <si>
    <t>TyLePhaDoNhaThucTe</t>
  </si>
  <si>
    <t>TyLeDenBuPhaDoNhaTheoQuyDinh</t>
  </si>
  <si>
    <t>ThanhTien</t>
  </si>
  <si>
    <t>Nhom</t>
  </si>
  <si>
    <t>NguoiNHap</t>
  </si>
  <si>
    <t>GhiChu</t>
  </si>
  <si>
    <t>GhiChuKiemTra</t>
  </si>
  <si>
    <t>BaoCaoKtra</t>
  </si>
  <si>
    <t>Hoài</t>
  </si>
  <si>
    <t>CỘNG HÒA XÃ HỘI CHỦ NGHĨA VIỆT NAM</t>
  </si>
  <si>
    <t>Độc lập - Tự do - Hạnh phúc</t>
  </si>
  <si>
    <t>CÁC KHOẢN HỖ TRỢ</t>
  </si>
  <si>
    <t>GHI CHÚ</t>
  </si>
  <si>
    <t>Trong chỉ giới</t>
  </si>
  <si>
    <t>Ngoài chỉ giới</t>
  </si>
  <si>
    <t>PHƯƠNG ÁN BỒI THƯỜNG, HỖ TRỢ GIẢI PHÓNG MẶT BẰNG</t>
  </si>
  <si>
    <t>Chủ hộ:</t>
  </si>
  <si>
    <t xml:space="preserve">                                                    Số CCCD:</t>
  </si>
  <si>
    <t>Ngày cấp:</t>
  </si>
  <si>
    <t>Số điện thoại:</t>
  </si>
  <si>
    <t>Địa chỉ thửa đất thu hồi:</t>
  </si>
  <si>
    <t>Địa chỉ thường trú:</t>
  </si>
  <si>
    <t>CÁC KHOẢN MỤC TÍNH TOÁN BỒI THƯỜNG HỖ TRỢ</t>
  </si>
  <si>
    <t>ĐƠN VỊ</t>
  </si>
  <si>
    <t>KHỐI LƯỢNG</t>
  </si>
  <si>
    <t>MÃ HIỆU
ĐƠN GIÁ</t>
  </si>
  <si>
    <t>ĐƠN GIÁ (ĐỒNG)</t>
  </si>
  <si>
    <t>HỆ SỐ ĐC GIÁ ĐẤT</t>
  </si>
  <si>
    <t>HỆ SỐ BT, HT</t>
  </si>
  <si>
    <t>THÀNH TIỀN</t>
  </si>
  <si>
    <t>Đất:</t>
  </si>
  <si>
    <t>Cộng tiền bồi thường, hỗ trợ về đất :</t>
  </si>
  <si>
    <t>1.1</t>
  </si>
  <si>
    <t>1.2</t>
  </si>
  <si>
    <t>1.3</t>
  </si>
  <si>
    <t>1.4</t>
  </si>
  <si>
    <t>1.5</t>
  </si>
  <si>
    <t>1.6</t>
  </si>
  <si>
    <t>1.7</t>
  </si>
  <si>
    <t>1.8</t>
  </si>
  <si>
    <t>Diện tích đất không bồi thường:</t>
  </si>
  <si>
    <t>Vật kiến trúc, Cây cối, Hoa màu:</t>
  </si>
  <si>
    <t>2.1</t>
  </si>
  <si>
    <t>Vật kiến trúc, Cây cối, Hoa màu trong chỉ giới:</t>
  </si>
  <si>
    <t>2.2</t>
  </si>
  <si>
    <t>Vật kiến trúc, Cây cối, Hoa màu ngoài chỉ giới:</t>
  </si>
  <si>
    <t>Các khoản hỗ trợ:</t>
  </si>
  <si>
    <t>Đối với diện tích đất trong chỉ giới:
Trường hợp hộ gia đình có đất nông nghiệp bị thu hồi đủ điều kiện bồi thường về đất, cây cối hoa màu thì được hỗ trợ các khoản như sau:</t>
  </si>
  <si>
    <t>3.1</t>
  </si>
  <si>
    <t>Hỗ trợ ổn định đời sống đối với hộ trực tiếp sản xuất nông nghiệp</t>
  </si>
  <si>
    <t>khẩu</t>
  </si>
  <si>
    <t>3.2</t>
  </si>
  <si>
    <t>3.2.1</t>
  </si>
  <si>
    <t>3.2.2</t>
  </si>
  <si>
    <t>Hỗ trợ đào tạo, chuyển đổi nghề và tìm kiếm việc làm đối với hộ trực tiếp sản xuất nông nghiệp</t>
  </si>
  <si>
    <t>Đối với diện tích đất ngoài chỉ giới:
Trường hợp hộ gia đình có đất nông nghiệp bị thu hồi đủ điều kiện bồi thường về đất, cây cối hoa màu thì được hỗ trợ các khoản như sau:</t>
  </si>
  <si>
    <t>Tổng số tiền bồi thường, hỗ trợ: (4) = (1) + (2) + (3)</t>
  </si>
  <si>
    <t>Bằng số:</t>
  </si>
  <si>
    <t>Bằng chữ:</t>
  </si>
  <si>
    <t>NGƯỜI LẬP BIỂU</t>
  </si>
  <si>
    <t>Mã Ch?</t>
  </si>
  <si>
    <t>H? Tên Ch?</t>
  </si>
  <si>
    <t>T?_Th?a</t>
  </si>
  <si>
    <t>T?ng DT Thu H?i</t>
  </si>
  <si>
    <t>Mã CV</t>
  </si>
  <si>
    <t>H?ng m?c B?i thu?ng</t>
  </si>
  <si>
    <t>ÐVT</t>
  </si>
  <si>
    <t>S? Lu?ng</t>
  </si>
  <si>
    <t>Ðon Giá</t>
  </si>
  <si>
    <t>Thành Ti?n</t>
  </si>
  <si>
    <t>Ð?t D? Th?o</t>
  </si>
  <si>
    <t>Nguồn gốc đất - Thửa số/Tờ bản đồ số:</t>
  </si>
  <si>
    <t>Đính kèm Nguồn gốc sử dụng đất</t>
  </si>
  <si>
    <t>Đối với đất 5% diện tích đất trong chỉ giới không đủ điều kiện bồi thường về đất. Bồi thường chi phí đầu tư vào đất còn lại</t>
  </si>
  <si>
    <t>Đối với đất 5% diện tích đất ngoài chỉ giới không đủ điều kiện bồi thường về đất. Bồi thường chi phí đầu tư vào đất còn lại</t>
  </si>
  <si>
    <t>Hỗ trợ ổn định sản xuất, kinh doanh. Căn cứ khoản 1 Điều 12 Quyết định 171/2025/QĐ-UBND ngày 24/9/2025</t>
  </si>
  <si>
    <t>3.1.1</t>
  </si>
  <si>
    <t>3.1.2</t>
  </si>
  <si>
    <t>3.1.3</t>
  </si>
  <si>
    <t>- Số tiền hỗ trợ: Diện tích các hộ sử dụng được xác định là trực tiếp sản xuất nông nghiệp (m2) x Mức hỗ trợ (đồng/m2).
- Mức hỗ trợ trợ được tính toán bằng 05 lần giá đất nông nghiệp đã được phê duyệt(đồng/m2).</t>
  </si>
  <si>
    <t>Các hộ có đất thu hồi</t>
  </si>
  <si>
    <t>BẢNG TỔNG HỢP</t>
  </si>
  <si>
    <t>PHƯƠNG ÁN BỒI THƯỜNG, HỖ TRỢ ĐỐI VỚI 107 HỘ GIA ĐÌNH, CÁ NHÂN CÓ ĐẤT NÔNG NGHIỆP BỊ THU HỒI THỰC HIỆN DỰ ÁN ĐẦU TƯ XÂY DỰNG VÀ KINH DOANH KẾT HẠ TẦNG KHU CÔNG NGHIỆP NOMURA - HẢI PHÒNG (GIAI ĐOẠN 2), THÀNH PHỐ HẢI PHÒNG</t>
  </si>
  <si>
    <t>(Kèm theo Quyết định số          /QĐ-UBND ngày     /     /2026 của Ủy ban nhân dân phường Hồng An)</t>
  </si>
  <si>
    <t>Số TT</t>
  </si>
  <si>
    <t>Số TT NG</t>
  </si>
  <si>
    <t>Phê duyệt theo đợt</t>
  </si>
  <si>
    <t>Phê duyệt điều chỉnh, bổ sung</t>
  </si>
  <si>
    <t>Người sử dụng đất</t>
  </si>
  <si>
    <t xml:space="preserve">Địa chỉ
thửa đất
 </t>
  </si>
  <si>
    <t>Theo mảnh TĐĐC thu hồi đất</t>
  </si>
  <si>
    <t>Theo bản đồ giải thừa năm 1993 phường Đại Bản (cũ)</t>
  </si>
  <si>
    <t>DIỆN TÍCH ĐẤT BỒI THƯỜNG (m2)</t>
  </si>
  <si>
    <t>BỒI THƯỜNG VỀ ĐẤT (đồng)</t>
  </si>
  <si>
    <t>BỒI THƯỜNG, HỖ TRỢ CÂY CỐI - HOA MÀU (đồng)</t>
  </si>
  <si>
    <t>TỔNG SỐ TIỀN BỒI THƯỜNG, HỖ TRỢ (đồng)</t>
  </si>
  <si>
    <t>TỔNG SỐ TIỀN THEO PHƯƠNG ÁN</t>
  </si>
  <si>
    <t>CHÊNH LỆCH (đồng)</t>
  </si>
  <si>
    <t>Biên bản kiểm đếm</t>
  </si>
  <si>
    <t>Phương án bồi thường, hỗ trợ</t>
  </si>
  <si>
    <t>Ý kiến thẩm định</t>
  </si>
  <si>
    <t>Tổng diện tích thu hồi</t>
  </si>
  <si>
    <t xml:space="preserve"> Trong chỉ giới</t>
  </si>
  <si>
    <t>Tiền bồi thường về đất theo từng thửa (đồng)</t>
  </si>
  <si>
    <t>Tổng số tiền bồi thường về đất (đồng)</t>
  </si>
  <si>
    <t>Tổng số tiền hỗ trợ (đồng)</t>
  </si>
  <si>
    <t>Tổng bồi thường, hỗ trợ cây cối - hoa màu</t>
  </si>
  <si>
    <t>Số tờ</t>
  </si>
  <si>
    <t>Số thửa</t>
  </si>
  <si>
    <t>Diện tích (m2)</t>
  </si>
  <si>
    <t>Loại đất</t>
  </si>
  <si>
    <t>Tổng trong chỉ giới</t>
  </si>
  <si>
    <t>Đất NN giao chưa cấp GCN</t>
  </si>
  <si>
    <t>Đất có GCN</t>
  </si>
  <si>
    <t>Đất công ích</t>
  </si>
  <si>
    <t>Đất thủy lợi, giao thông nội đồng</t>
  </si>
  <si>
    <t>Tổng ngoài chỉ giới</t>
  </si>
  <si>
    <t>Đất NN đủ điều kiện (cây trồng hằng năm: 130.000đ/m2; nuôi trồng thủy sản: 100.000đ/m2)</t>
  </si>
  <si>
    <t>Đất công ích (130.000đ/m2)</t>
  </si>
  <si>
    <t>Tổng tiền đất trong CG</t>
  </si>
  <si>
    <t>Tổng tiền đất ngoài CG</t>
  </si>
  <si>
    <t>Nhân khẩu (người)</t>
  </si>
  <si>
    <t>Tỷ lệ %mất đất NN</t>
  </si>
  <si>
    <t>Đơn giá hỗ trợ ổn định sản xuất nông nghiệp</t>
  </si>
  <si>
    <t>Hỗ trợ ổn định sản xuất nông nghiệp</t>
  </si>
  <si>
    <t>Ổn định sản xuất, kinh doanh</t>
  </si>
  <si>
    <t>Tiền hỗ trợ ổn định sản xuất, kinh doanh</t>
  </si>
  <si>
    <t>Đào tạo nghề và tìm kiếm việc làm</t>
  </si>
  <si>
    <t>Tiền hỗ trợ đào tạo nghề và tìm kiếm việc làm</t>
  </si>
  <si>
    <t>Tổng số</t>
  </si>
  <si>
    <t>TenSheet</t>
  </si>
  <si>
    <t>SoTT</t>
  </si>
  <si>
    <t>SttTL_NG</t>
  </si>
  <si>
    <t>DotLapPA_BS</t>
  </si>
  <si>
    <t>LoaiDatCu</t>
  </si>
  <si>
    <t>Đất nông nghiệp tự sử dụng</t>
  </si>
  <si>
    <t>TongTienDatTrongCG</t>
  </si>
  <si>
    <t>TongTienDatNgoaiCG</t>
  </si>
  <si>
    <t>TongTienBoiThuongVeDatTheoTungThua</t>
  </si>
  <si>
    <t>TongTienBoiThuongVeDatTheoChuSD</t>
  </si>
  <si>
    <t>TongSoNhanKhau_CSD</t>
  </si>
  <si>
    <t>TLMatRuong_CSD</t>
  </si>
  <si>
    <t>DonGiaTienHoTroDoiSong_CSD</t>
  </si>
  <si>
    <t>HoTroOnDinhSanXuatNN_CSD</t>
  </si>
  <si>
    <t>HoTroOnDinhSanXuatKD_Thua</t>
  </si>
  <si>
    <t>HoTroOnDinhSanXuatKD_CSD</t>
  </si>
  <si>
    <t>DaoTaoNgheVaTimKiemViecLam_Thua</t>
  </si>
  <si>
    <t>DaoTaoNgheVaTimKiemViecLam_CSD</t>
  </si>
  <si>
    <t>HoTroOnDinhSanXuatKD_ThuaNCG</t>
  </si>
  <si>
    <t>HoTroOnDinhSanXuatKD_CSDNCG</t>
  </si>
  <si>
    <t>DaoTaoNgheVaTimKiemViecLam_ThuaNCG</t>
  </si>
  <si>
    <t>DaoTaoNgheVaTimKiemViecLam_CSDNCG</t>
  </si>
  <si>
    <t>TongTienHoTro_CSD</t>
  </si>
  <si>
    <t>TienVktTrongCg</t>
  </si>
  <si>
    <t>TongTienVKT</t>
  </si>
  <si>
    <t>TienVktNgoaiCg</t>
  </si>
  <si>
    <t>TongTienBoiThuongHoTro</t>
  </si>
  <si>
    <t>TongSoTienTheoPA</t>
  </si>
  <si>
    <t>ChenhLech</t>
  </si>
  <si>
    <t>23/12/2021</t>
  </si>
  <si>
    <t>VKT-TT-KA.024-1</t>
  </si>
  <si>
    <t>VKT-TT-KA.025-1</t>
  </si>
  <si>
    <t>VKT-TT-KA.026-1</t>
  </si>
  <si>
    <t>VKT-TT-KA.027-1</t>
  </si>
  <si>
    <t>VKT-TT-KA.028-1</t>
  </si>
  <si>
    <t>VKT-TT-KA.029-1</t>
  </si>
  <si>
    <t>VKT-TT-KA.030-1</t>
  </si>
  <si>
    <t>VKT-TT-KA.031-1</t>
  </si>
  <si>
    <t>VKT-TT-KA.032-1</t>
  </si>
  <si>
    <t>VKT-TT-KA.033-1</t>
  </si>
  <si>
    <t>ỦY BAN NHÂN DÂN PHƯỜNG DƯƠNG KINH</t>
  </si>
  <si>
    <t>BAN QUẢN LÝ DỰ ÁN ĐẦU TƯ XÂY DỰNG</t>
  </si>
  <si>
    <t>Trần Giang Sơn</t>
  </si>
  <si>
    <t>Đối với đất nông nghiệp được cấp GCN hoặc đủ điều kiện cấp GCN trong chỉ giới. Căn cứ Quyết định số 85/NQ-HDND ngày 11/12/2025 của Hội đồng nhân dân TP.Hải Phòng.</t>
  </si>
  <si>
    <t>Đối với đất nông nghiệp được cấp GCN hoặc đủ điều kiện cấp GCN ngoài chỉ giới. Căn cứ Quyết định số 85/NQ-HDND ngày 11/12/2025 của Hội đồng nhân dân TP.Hải Phòng.</t>
  </si>
  <si>
    <t>Đối với đất tự sử dụng trong chỉ giới đủ điều kiện bồi thường về đất. Căn cứ Quyết định số 85/NQ-HDND ngày 11/12/2025 của Hội đồng nhân dân TP.Hải Phòng.</t>
  </si>
  <si>
    <t>Đối với đất tự sử dụng ngoài chỉ giới đủ điều kiện bồi thường về đất. Căn cứ Quyết định số 85/NQ-HDND ngày 11/12/2025 của Hội đồng nhân dân TP.Hải Phòng.</t>
  </si>
  <si>
    <t>2026.08.19_Hoai1</t>
  </si>
  <si>
    <t>90_127</t>
  </si>
  <si>
    <t>DA_01</t>
  </si>
  <si>
    <t>Phạm Văn Ban</t>
  </si>
  <si>
    <t>031156011720</t>
  </si>
  <si>
    <t>0332402735</t>
  </si>
  <si>
    <t>TDP Đại Thắng</t>
  </si>
  <si>
    <t>856</t>
  </si>
  <si>
    <t>699</t>
  </si>
  <si>
    <t>90</t>
  </si>
  <si>
    <t>127</t>
  </si>
  <si>
    <t>LUC</t>
  </si>
  <si>
    <t>Đất nông nghiệp được UBND Huyện Kiến Thụy giao theo Quyết định 03 - Được chia lại theo phương án dồn điền đổi thửa cho ông Phạm Văn Ban</t>
  </si>
  <si>
    <t>90_154</t>
  </si>
  <si>
    <t>936</t>
  </si>
  <si>
    <t>351</t>
  </si>
  <si>
    <t>154</t>
  </si>
  <si>
    <t>91_64</t>
  </si>
  <si>
    <t>DA_02</t>
  </si>
  <si>
    <t>Ngô Thị Bích (Tuyến)</t>
  </si>
  <si>
    <t>031164013760</t>
  </si>
  <si>
    <t>15/09/2024</t>
  </si>
  <si>
    <t>839 (854)</t>
  </si>
  <si>
    <t>1056</t>
  </si>
  <si>
    <t>91</t>
  </si>
  <si>
    <t>64</t>
  </si>
  <si>
    <t>Đất nông nghiệp được UBND Huyện Kiến Thụy giao theo Quyết định 03 - Được chia lại theo phương án dồn điền đổi thửa. Giao cho bà Ngô Thị Bích</t>
  </si>
  <si>
    <t>91_119</t>
  </si>
  <si>
    <t>DA_03</t>
  </si>
  <si>
    <t>Bùi Văn Bàng</t>
  </si>
  <si>
    <t>941</t>
  </si>
  <si>
    <t>383</t>
  </si>
  <si>
    <t>119</t>
  </si>
  <si>
    <t>ODT</t>
  </si>
  <si>
    <t>Đất nông nghiệp được UBND Huyện Kiến Thụy giao theo Quyết định 03 - Được chia lại theo phương án dồn điền đổi thửa. Giao cho ông Bùi Văn Bàng</t>
  </si>
  <si>
    <t>Trồng sen: 500</t>
  </si>
  <si>
    <t>127/90</t>
  </si>
  <si>
    <t>154/90</t>
  </si>
  <si>
    <t>64/91</t>
  </si>
  <si>
    <t>119/91</t>
  </si>
  <si>
    <t>THỰC HIỆN DỰ ÁN ĐẦU TƯ XÂY DỰNG CƠ SỞ HẠ TẦNG CÁC KHU TÁI ĐỊNH CƯ</t>
  </si>
  <si>
    <t>TRÊN ĐỊA BÀN CÁC PHƯỜNG HƯNG ĐẠO, DƯƠNG KINH (KHU TÁI ĐỊNH CƯ 2,7 HA)</t>
  </si>
  <si>
    <t>Dương Kinh, ngày           tháng  8  năm 2026</t>
  </si>
  <si>
    <t>0983086145</t>
  </si>
  <si>
    <t>90_152</t>
  </si>
  <si>
    <t>DA_04</t>
  </si>
  <si>
    <t>Phạm Xuân Hòa (nhận chuyển nhượng)</t>
  </si>
  <si>
    <t>031161001477</t>
  </si>
  <si>
    <t>13/02/2022</t>
  </si>
  <si>
    <t>0937766955</t>
  </si>
  <si>
    <t>937 (936)</t>
  </si>
  <si>
    <t>442</t>
  </si>
  <si>
    <t>152</t>
  </si>
  <si>
    <t>CLN</t>
  </si>
  <si>
    <t>Đất nông nghiệp được UBND Huyện Kiến Thụy giao theo Quyết định 03 - Được chia lại theo phương án dồn điền đổi thửa cho ông Phạm Văn Long. Ngày 20/8/2009, ông Phạm Văn Long chuyển nhượng cho ông Phạm Xuân Hòa.</t>
  </si>
  <si>
    <t>91_123</t>
  </si>
  <si>
    <t>951 (937)</t>
  </si>
  <si>
    <t>168</t>
  </si>
  <si>
    <t>123</t>
  </si>
  <si>
    <t>Đất nông nghiệp được UBND Huyện Kiến Thụy giao theo Quyết định 03 - Được chia lại theo phương án dồn điền đổi thửa cho ông Nguyễn Văn Chuyền. Ngày 20/8/2009, ông Nguyễn Văn Chuyền chuyển nhượng cho ông Phạm Xuân Hòa.</t>
  </si>
  <si>
    <t>103_10</t>
  </si>
  <si>
    <t>956</t>
  </si>
  <si>
    <t>264</t>
  </si>
  <si>
    <t>103</t>
  </si>
  <si>
    <t>10</t>
  </si>
  <si>
    <t>Đất nông nghiệp được UBND Huyện Kiến Thụy giao theo Quyết định 03 - Được chia lại theo phương án dồn điền đổi thửa cho ông Đào Văn Thiệu.</t>
  </si>
  <si>
    <t>104_8</t>
  </si>
  <si>
    <t>DA_05</t>
  </si>
  <si>
    <t>Đào Thị Nhân (chết)</t>
  </si>
  <si>
    <t>950</t>
  </si>
  <si>
    <t>288</t>
  </si>
  <si>
    <t>104</t>
  </si>
  <si>
    <t>8</t>
  </si>
  <si>
    <t>Đất nông nghiệp được UBND Huyện Kiến Thụy giao theo Quyết định 03 - Được chia lại theo phương án dồn điền đổi thửa cho bà Đào Thị Nhân</t>
  </si>
  <si>
    <t>91_102</t>
  </si>
  <si>
    <t>DA_06</t>
  </si>
  <si>
    <t>Phạm Văn Hồng (Hoa)</t>
  </si>
  <si>
    <t>031163004368</t>
  </si>
  <si>
    <t>14/11/2025</t>
  </si>
  <si>
    <t>0386538599</t>
  </si>
  <si>
    <t>102</t>
  </si>
  <si>
    <t>Đất nông nghiệp được UBND Huyện Kiến Thụy giao theo Quyết định 03 - Được chia lại theo phương án dồn điền đổi thửa cho ông Phạm Văn Hồng</t>
  </si>
  <si>
    <t>91_63</t>
  </si>
  <si>
    <t>DA_07</t>
  </si>
  <si>
    <t>Nguyễn Thị Lan</t>
  </si>
  <si>
    <t>031169004617</t>
  </si>
  <si>
    <t>13/06/2018</t>
  </si>
  <si>
    <t>0973252498</t>
  </si>
  <si>
    <t>839 (755)</t>
  </si>
  <si>
    <t>225</t>
  </si>
  <si>
    <t>63</t>
  </si>
  <si>
    <t>Đất nông nghiệp được UBND Huyện Kiến Thụy giao theo Quyết định 03 - Được chia lại theo phương án dồn điền đổi thửa cho ông Nguyễn Thị Lan</t>
  </si>
  <si>
    <t>91_83</t>
  </si>
  <si>
    <t>840</t>
  </si>
  <si>
    <t>325</t>
  </si>
  <si>
    <t>83</t>
  </si>
  <si>
    <t>91_84</t>
  </si>
  <si>
    <t>854</t>
  </si>
  <si>
    <t>534</t>
  </si>
  <si>
    <t>84</t>
  </si>
  <si>
    <t>104_22</t>
  </si>
  <si>
    <t>DA_08</t>
  </si>
  <si>
    <t>Lương Thị Lý</t>
  </si>
  <si>
    <t>031158003660</t>
  </si>
  <si>
    <t>09/05/2021</t>
  </si>
  <si>
    <t>0983062397</t>
  </si>
  <si>
    <t>954</t>
  </si>
  <si>
    <t>720</t>
  </si>
  <si>
    <t>22</t>
  </si>
  <si>
    <t>Đất nông nghiệp được UBND Huyện Kiến Thụy giao theo Quyết định 03 - Được chia lại theo phương án dồn điền đổi thửa cho ông Lương Công Nhân</t>
  </si>
  <si>
    <t>104_23</t>
  </si>
  <si>
    <t>23</t>
  </si>
  <si>
    <t>90_72</t>
  </si>
  <si>
    <t>DA_09</t>
  </si>
  <si>
    <t>Lê Thị Tạo (nhận Chuyển nhượng)</t>
  </si>
  <si>
    <t>72</t>
  </si>
  <si>
    <t>438</t>
  </si>
  <si>
    <t>Đất nông nghiệp được UBND Huyện Kiến Thụy giao theo Quyết định 03 - Được chia lại theo phương án dồn điền đổi thửa cho ông PPhạm Văn Trai. Ngày 25/3/2009, Ông Phạm Văn Trai chuyển nhượng cho ông Phạm Văn Vình. Ngày 26/8/2009, Ông Phạm Văn Vình chuyển nhượng cho bà Lê Thị Tạo</t>
  </si>
  <si>
    <t>90_99</t>
  </si>
  <si>
    <t>99</t>
  </si>
  <si>
    <t>768</t>
  </si>
  <si>
    <t>Đất nông nghiệp được UBND Huyện Kiến Thụy giao theo Quyết định 03 - Được chia lại theo phương án dồn điền đổi thửa cho ông Phùng Văn Thành. Ngày 23/3/2009, Ông Phùng Văn Thành chuyển nhượng cho ông Phạm Văn Vình. Ngày 26/8/2009, Ông Phạm Văn Vình chuyển nhượng cho bà Lê Thị Tạo</t>
  </si>
  <si>
    <t>91_60</t>
  </si>
  <si>
    <t>755</t>
  </si>
  <si>
    <t>200</t>
  </si>
  <si>
    <t>60</t>
  </si>
  <si>
    <t>Đất nông nghiệp được UBND Huyện Kiến Thụy giao theo Quyết định 03 - Được chia lại theo phương án dồn điền đổi thửa cho ông Đào Văn Thiệu. Ngày 21/8/2020, Bà Nguyễn Thị Mười (vợ ông Đào Văn Thiệu) chuyển nhượng cho bà Lê Thị Tạo</t>
  </si>
  <si>
    <t>91_62</t>
  </si>
  <si>
    <t>837</t>
  </si>
  <si>
    <t>62</t>
  </si>
  <si>
    <t>Đất nông nghiệp được UBND Huyện Kiến Thụy giao theo Quyết định 03 - Được chia lại theo phương án dồn điền đổi thửa cho ông Bùi Văn Tất. Ngày 06/8/2009, Ông Bùi Văn Tất chuyển nhượng cho bà Lê Thị Tạo</t>
  </si>
  <si>
    <t>91_85</t>
  </si>
  <si>
    <t>838</t>
  </si>
  <si>
    <t>85</t>
  </si>
  <si>
    <t>Đất nông nghiệp được UBND Huyện Kiến Thụy giao theo Quyết định 03 - Được chia lại theo phương án dồn điền đổi thửa cho ông Đỗ Đăng Lợi. Ngày 26/8/2009, Bà Trần Thị Thanh (vợ ông Đỗ Đăng Lợi) chuyển nhượng cho bà Lê Thị Tạo</t>
  </si>
  <si>
    <t>91_133</t>
  </si>
  <si>
    <t>DA_10</t>
  </si>
  <si>
    <t>Đỗ Văn Mạnh (nhận chuyển nhượng)</t>
  </si>
  <si>
    <t>785</t>
  </si>
  <si>
    <t>340</t>
  </si>
  <si>
    <t>133</t>
  </si>
  <si>
    <t>NTS</t>
  </si>
  <si>
    <t>Đất nông nghiệp được UBND Huyện Kiến Thụy giao theo Quyết định 03 - Được chia lại theo phương án dồn điền đổi thửa cho  ông Phạm Văn Thành, ông Phạm Văn Thành chuyển nhượng cho ông Đỗ Văn Mạnh,,,,,,</t>
  </si>
  <si>
    <t>91_103</t>
  </si>
  <si>
    <t>DA_11</t>
  </si>
  <si>
    <t>Ngô Thị Mây</t>
  </si>
  <si>
    <t>0979924999</t>
  </si>
  <si>
    <t>Đất nông nghiệp được UBND Huyện Kiến Thụy giao theo Quyết định 03 - Được chia lại theo phương án dồn điền đổi thửa. Giao cho bà Ngô Thị Mây</t>
  </si>
  <si>
    <t>91_107</t>
  </si>
  <si>
    <t>DA_12</t>
  </si>
  <si>
    <t>Lương Văn Minh (đã chết) vợ là Trần Thị Bài</t>
  </si>
  <si>
    <t>031154002938</t>
  </si>
  <si>
    <t>28/06/2021</t>
  </si>
  <si>
    <t>0837558989</t>
  </si>
  <si>
    <t>940</t>
  </si>
  <si>
    <t>446</t>
  </si>
  <si>
    <t>107</t>
  </si>
  <si>
    <t>Đất nông nghiệp được UBND Huyện Kiến Thụy giao theo Quyết định 03 - Được chia lại theo phương án dồn điền đổi thửa cho ông Lương Văn Minh</t>
  </si>
  <si>
    <t>90+91_126+100</t>
  </si>
  <si>
    <t>DA_13</t>
  </si>
  <si>
    <t>Nguyễn Thị Mơ (Hoàng)</t>
  </si>
  <si>
    <t>031163015419</t>
  </si>
  <si>
    <t>18/12/2023</t>
  </si>
  <si>
    <t>0982449016</t>
  </si>
  <si>
    <t>855</t>
  </si>
  <si>
    <t>90+91</t>
  </si>
  <si>
    <t>126+100</t>
  </si>
  <si>
    <t>Đất nông nghiệp được UBND Huyện Kiến Thụy giao theo Quyết định 03 - Được chia lại theo phương án dồn điền đổi thửa.</t>
  </si>
  <si>
    <t>91_99</t>
  </si>
  <si>
    <t>672</t>
  </si>
  <si>
    <t>91_105+106</t>
  </si>
  <si>
    <t>552</t>
  </si>
  <si>
    <t>105+106</t>
  </si>
  <si>
    <t>90_165</t>
  </si>
  <si>
    <t>DA_14</t>
  </si>
  <si>
    <t>Đào Văn Thiệu (chết) vợ là Nguyễn Thị Mười (đại diện)</t>
  </si>
  <si>
    <t>031165000861</t>
  </si>
  <si>
    <t>23/02/2026</t>
  </si>
  <si>
    <t>0393266455</t>
  </si>
  <si>
    <t>956 (937)</t>
  </si>
  <si>
    <t>165</t>
  </si>
  <si>
    <t>91_121+122</t>
  </si>
  <si>
    <t>591 (951)</t>
  </si>
  <si>
    <t>1108</t>
  </si>
  <si>
    <t>121+122</t>
  </si>
  <si>
    <t>104_24</t>
  </si>
  <si>
    <t>DA_15</t>
  </si>
  <si>
    <t>Nguyễn Thị Vân (nhận chuyển nhượng)</t>
  </si>
  <si>
    <t>027178000441</t>
  </si>
  <si>
    <t>0931510329</t>
  </si>
  <si>
    <t>983 (953)</t>
  </si>
  <si>
    <t>480</t>
  </si>
  <si>
    <t>24</t>
  </si>
  <si>
    <t>Đất nông nghiệp được UBND Huyện Kiến Thụy giao theo Quyết định 03 - Được chia lại theo phương án dồn điền đổi thửa cho ông Lương Công Nhân. Sau đó được chia cho con là Lương Văn Bào. Năm 2010 ông Lương Văn Bào chuyện nhượng thửa ruộng cho ông Phạm Văn Síu. Ngày 27/10/2025 Bà Nguyễn Thị Vân nhận chuyển nhượng thừa đất trên từ ông Phạm Văn Síu</t>
  </si>
  <si>
    <t>90_128+129</t>
  </si>
  <si>
    <t>DA_16</t>
  </si>
  <si>
    <t>Phạm Tiến Tích</t>
  </si>
  <si>
    <t>0352842413</t>
  </si>
  <si>
    <t>857</t>
  </si>
  <si>
    <t>445</t>
  </si>
  <si>
    <t>128+129</t>
  </si>
  <si>
    <t>Đất nông nghiệp được UBND Huyện Kiến Thụy giao theo Quyết định 03 - Được chia lại theo phương án dồn điền đổi thửa. Giao cho ông Phạm Tiến Tích</t>
  </si>
  <si>
    <t>90_125</t>
  </si>
  <si>
    <t>DA_17</t>
  </si>
  <si>
    <t>Phạm Văn Trai (chết) con Phạm Văn Sự (đại diện)</t>
  </si>
  <si>
    <t>031077001128</t>
  </si>
  <si>
    <t>0902086950</t>
  </si>
  <si>
    <t>834 (857)</t>
  </si>
  <si>
    <t>617</t>
  </si>
  <si>
    <t>125</t>
  </si>
  <si>
    <t>Đất nông nghiệp được UBND Huyện Kiến Thụy giao theo Quyết định 03 - Được chia lại theo phương án dồn điền đổi thửa cho ông Phạm Văn Trai</t>
  </si>
  <si>
    <t>90_153</t>
  </si>
  <si>
    <t>957</t>
  </si>
  <si>
    <t>356</t>
  </si>
  <si>
    <t>153</t>
  </si>
  <si>
    <t>90_150</t>
  </si>
  <si>
    <t>547</t>
  </si>
  <si>
    <t>150</t>
  </si>
  <si>
    <t>103_16</t>
  </si>
  <si>
    <t>DA_19</t>
  </si>
  <si>
    <t>Nguyễn Thị Thanh</t>
  </si>
  <si>
    <t>031162003018</t>
  </si>
  <si>
    <t>0336715385</t>
  </si>
  <si>
    <t>955</t>
  </si>
  <si>
    <t>16</t>
  </si>
  <si>
    <t>Đất nông nghiệp được UBND Huyện Kiến Thụy giao theo Quyết định 03 - Được chia lại theo phương án dồn điền đổi thửa. Giao cho bà Nguyễn Thị Thanh</t>
  </si>
  <si>
    <t>90_148</t>
  </si>
  <si>
    <t>DA_20</t>
  </si>
  <si>
    <t>Phạm Đức Thắng (Luyến)</t>
  </si>
  <si>
    <t>031179003142</t>
  </si>
  <si>
    <t>0888441275</t>
  </si>
  <si>
    <t>148</t>
  </si>
  <si>
    <t>Đất nông nghiệp được UBND Huyện Kiến Thụy giao theo Quyết định 03 - Được chia lại theo phương án dồn điền đổi thửa cho ông Phạm Đức Thắng</t>
  </si>
  <si>
    <t>104_6</t>
  </si>
  <si>
    <t>DA_21</t>
  </si>
  <si>
    <t>Phạm Thị Sàng</t>
  </si>
  <si>
    <t>939 (935)</t>
  </si>
  <si>
    <t>492</t>
  </si>
  <si>
    <t>6</t>
  </si>
  <si>
    <t>Đất nông nghiệp được UBND Huyện Kiến Thụy giao theo Quyết định 03 - Được chia lại theo phương án dồn điền đổi thửa cho bà Phạm Thị Sáng</t>
  </si>
  <si>
    <t>90_149</t>
  </si>
  <si>
    <t>DA_23</t>
  </si>
  <si>
    <t>Đỗ Văn Đăng</t>
  </si>
  <si>
    <t>031154006868</t>
  </si>
  <si>
    <t>01/06/2026</t>
  </si>
  <si>
    <t>0983686629</t>
  </si>
  <si>
    <t>935 (936)</t>
  </si>
  <si>
    <t>312</t>
  </si>
  <si>
    <t>149</t>
  </si>
  <si>
    <t>Đất nông nghiệp được UBND Huyện Kiến Thụy giao theo Quyết định 03 - Được chia lại theo phương án dồn điền đổi thửa cho ông Đỗ Văn Đăng</t>
  </si>
  <si>
    <t>90_155</t>
  </si>
  <si>
    <t>648</t>
  </si>
  <si>
    <t>155</t>
  </si>
  <si>
    <t>91_108</t>
  </si>
  <si>
    <t>DA_24</t>
  </si>
  <si>
    <t>Nguyễn Văn Thứ</t>
  </si>
  <si>
    <t>0982731185</t>
  </si>
  <si>
    <t>852</t>
  </si>
  <si>
    <t>722</t>
  </si>
  <si>
    <t>108</t>
  </si>
  <si>
    <t>Đất nông nghiệp được UBND Huyện Kiến Thụy giao theo Quyết định 03 - Được chia lại theo phương án dồn điền đổi thửa cho ông Nguyễn Văn Thứ</t>
  </si>
  <si>
    <t>91_98</t>
  </si>
  <si>
    <t>98</t>
  </si>
  <si>
    <t>91_109</t>
  </si>
  <si>
    <t>DA_25</t>
  </si>
  <si>
    <t>Bùi Văn Tuấn</t>
  </si>
  <si>
    <t>031075018657</t>
  </si>
  <si>
    <t>10/08/2021</t>
  </si>
  <si>
    <t>0977777004</t>
  </si>
  <si>
    <t>109</t>
  </si>
  <si>
    <t>Đất nông nghiệp được UBND Huyện Kiến Thụy giao theo Quyết định 03 - Được chia lại theo phương án dồn điền đổi thửa. Giao cho ông Bùi Văn Tuấn</t>
  </si>
  <si>
    <t>90_164</t>
  </si>
  <si>
    <t>DA_26</t>
  </si>
  <si>
    <t>Phạm Văn Thùy</t>
  </si>
  <si>
    <t>031065007087</t>
  </si>
  <si>
    <t>0394150798</t>
  </si>
  <si>
    <t>144</t>
  </si>
  <si>
    <t>164</t>
  </si>
  <si>
    <t>Đất nông nghiệp được UBND Huyện Kiến Thụy giao theo Quyết định 03 - Được chia lại theo phương án dồn điền đổi thửa. Giao cho ông Phạm Văn Thùy</t>
  </si>
  <si>
    <t>103_14+23a</t>
  </si>
  <si>
    <t>DA_27</t>
  </si>
  <si>
    <t>Lương Văn Kiều</t>
  </si>
  <si>
    <t>600</t>
  </si>
  <si>
    <t>14+23a</t>
  </si>
  <si>
    <t>Đất nông nghiệp được UBND Huyện Kiến Thụy giao theo Quyết định 03 - Được chia lại theo phương án dồn điền đổi thửa cho ông Lương Văn Kiều</t>
  </si>
  <si>
    <t>103_17</t>
  </si>
  <si>
    <t>DA_28</t>
  </si>
  <si>
    <t>Nguyễn Văn Tính</t>
  </si>
  <si>
    <t>031073002567</t>
  </si>
  <si>
    <t>0982924264</t>
  </si>
  <si>
    <t>196</t>
  </si>
  <si>
    <t>17</t>
  </si>
  <si>
    <t>Đất nông nghiệp được UBND Huyện Kiến Thụy giao theo Quyết định 03 - Được chia lại theo phương án dồn điền đổi thửa cho ông Nguyễn Văn Tính</t>
  </si>
  <si>
    <t>91_65</t>
  </si>
  <si>
    <t>DA_29</t>
  </si>
  <si>
    <t>Nguyễn Quang Trung (chết) con là Nguyễn Quang Tuyến (đại diện)</t>
  </si>
  <si>
    <t>31059012201</t>
  </si>
  <si>
    <t>10/07/2021</t>
  </si>
  <si>
    <t>0904286376</t>
  </si>
  <si>
    <t>65</t>
  </si>
  <si>
    <t>Đất nông nghiệp được UBND Huyện Kiến Thụy giao theo Quyết định 03 - Được chia lại theo phương án dồn điền đổi thửa cho ông Nguyễn Quang Trung</t>
  </si>
  <si>
    <t>91_128</t>
  </si>
  <si>
    <t>128</t>
  </si>
  <si>
    <t>Đất nông nghiệp được UBND Huyện Kiến Thụy giao theo Quyết định 03 - Được chia lại theo phương án dồn điền đổi thửa. Giao cho ông Nguyễn Quang Trung</t>
  </si>
  <si>
    <t>91_88</t>
  </si>
  <si>
    <t>88</t>
  </si>
  <si>
    <t>91_87</t>
  </si>
  <si>
    <t>DA_30</t>
  </si>
  <si>
    <t>Nguyễn Quang Toán</t>
  </si>
  <si>
    <t>360</t>
  </si>
  <si>
    <t>87</t>
  </si>
  <si>
    <t>Đất nông nghiệp được UBND Huyện Kiến Thụy giao theo Quyết định 03 - Được chia lại theo phương án dồn điền đổi thửa cho ông Nguyễn Quang Toán</t>
  </si>
  <si>
    <t>91_120</t>
  </si>
  <si>
    <t>DA_33</t>
  </si>
  <si>
    <t>Đỗ Thị Ngọ</t>
  </si>
  <si>
    <t>120</t>
  </si>
  <si>
    <t>Đất nông nghiệp được UBND Huyện Kiến Thụy giao theo Quyết định 03 - Được chia lại theo phương án dồn điền đổi thửa cho bà Nguyễn Thị Ngọ, Năm 2008 bà Nguyễn Thị Thìn (mẹ bà Nguyễn Thị Ngọ) chuyển nhượng cho bà Phạm Thị Luận, Bà Luận chuyển nhượng cho bà Phạm thị Nguyệt không ghi rõ ngày tháng năm</t>
  </si>
  <si>
    <t>104_2</t>
  </si>
  <si>
    <t>DA_34</t>
  </si>
  <si>
    <t>Nguyễn Văn Tư</t>
  </si>
  <si>
    <t>031063003619</t>
  </si>
  <si>
    <t>'0766357678</t>
  </si>
  <si>
    <t>937</t>
  </si>
  <si>
    <t>Đất nông nghiệp được UBND Huyện Kiến Thụy giao theo Quyết định 03 - Được chia lại theo phương án dồn điền đổi thửa cho ông Nguyễn Văn Tư</t>
  </si>
  <si>
    <t>104_21</t>
  </si>
  <si>
    <t>951</t>
  </si>
  <si>
    <t>21</t>
  </si>
  <si>
    <t>90_100</t>
  </si>
  <si>
    <t>DA_35</t>
  </si>
  <si>
    <t>Phạm Văn Vình (Tươi)</t>
  </si>
  <si>
    <t>031056001412</t>
  </si>
  <si>
    <t>01/05/2021</t>
  </si>
  <si>
    <t>0972742168</t>
  </si>
  <si>
    <t>836</t>
  </si>
  <si>
    <t>1510</t>
  </si>
  <si>
    <t>100</t>
  </si>
  <si>
    <t>Đất nông nghiệp được UBND Huyện Kiến Thụy giao theo Quyết định 03 - Được chia lại theo phương án dồn điền đổi thửa. Giao cho ông Phạm Văn Vình</t>
  </si>
  <si>
    <t>91_118</t>
  </si>
  <si>
    <t>DA_36</t>
  </si>
  <si>
    <t>UBND phường</t>
  </si>
  <si>
    <t>118</t>
  </si>
  <si>
    <t>BHK</t>
  </si>
  <si>
    <t>Theo sổ mục kê năm 1993 tại thửa 947 tờ bản đồ số 03 loại đất giao thông</t>
  </si>
  <si>
    <t>90_147</t>
  </si>
  <si>
    <t>147</t>
  </si>
  <si>
    <t>DTL</t>
  </si>
  <si>
    <t>Đất giao thông, thủy lợi</t>
  </si>
  <si>
    <t>90_151</t>
  </si>
  <si>
    <t>151</t>
  </si>
  <si>
    <t>DGT</t>
  </si>
  <si>
    <t>91_38</t>
  </si>
  <si>
    <t>38</t>
  </si>
  <si>
    <t>91_42</t>
  </si>
  <si>
    <t>42</t>
  </si>
  <si>
    <t>91_43</t>
  </si>
  <si>
    <t>43</t>
  </si>
  <si>
    <t>103_11</t>
  </si>
  <si>
    <t>11</t>
  </si>
  <si>
    <t>NTD</t>
  </si>
  <si>
    <t>103_40</t>
  </si>
  <si>
    <t>40</t>
  </si>
  <si>
    <t>104_1</t>
  </si>
  <si>
    <t>1</t>
  </si>
  <si>
    <t>104_4</t>
  </si>
  <si>
    <t>Đất nghĩa trang</t>
  </si>
  <si>
    <t>104_5</t>
  </si>
  <si>
    <t>5</t>
  </si>
  <si>
    <t>104_7</t>
  </si>
  <si>
    <t>7</t>
  </si>
  <si>
    <t>104_20</t>
  </si>
  <si>
    <t>20</t>
  </si>
  <si>
    <t>104_25</t>
  </si>
  <si>
    <t>25</t>
  </si>
  <si>
    <t>104_37</t>
  </si>
  <si>
    <t>37</t>
  </si>
  <si>
    <t>104_61</t>
  </si>
  <si>
    <t>61</t>
  </si>
  <si>
    <t>104_61a</t>
  </si>
  <si>
    <t>61a</t>
  </si>
  <si>
    <t>91_86</t>
  </si>
  <si>
    <t>DA_18</t>
  </si>
  <si>
    <t>Trần Thị Thanh</t>
  </si>
  <si>
    <t>1176</t>
  </si>
  <si>
    <t>86</t>
  </si>
  <si>
    <t>Đất nông nghiệp được UBND Huyện Kiến Thụy giao theo Quyết định 03 - Được chia lại theo phương án dồn điền đổi thửa cho ông Đỗ Đăng Lợi</t>
  </si>
  <si>
    <t>104_3</t>
  </si>
  <si>
    <t>DA_22</t>
  </si>
  <si>
    <t>Phạm Ngọc Thơ (đã chết) con là Phạm Thị Thanh (đại diện)</t>
  </si>
  <si>
    <t>031177014518</t>
  </si>
  <si>
    <t>31/08/2021</t>
  </si>
  <si>
    <t>0386129902</t>
  </si>
  <si>
    <t>TDP Phong Cầu</t>
  </si>
  <si>
    <t>636</t>
  </si>
  <si>
    <t>Đất nông nghiệp được UBND Huyện Kiến Thụy giao theo Quyết định 03 - Được chia lại theo phương án dồn điền đổi thửa cho bà Phạm Ngọc Thơ</t>
  </si>
  <si>
    <t>91_61</t>
  </si>
  <si>
    <t>DA_31</t>
  </si>
  <si>
    <t>Phạm Xuân Tới</t>
  </si>
  <si>
    <t>031046000033</t>
  </si>
  <si>
    <t>0829986405</t>
  </si>
  <si>
    <t>758</t>
  </si>
  <si>
    <t>Đất nông nghiệp được UBND Huyện Kiến Thụy giao theo Quyết định 03 - Được chia lại theo phương án dồn điền đổi thửa cho bà Trần Thị Nụ</t>
  </si>
  <si>
    <t>91_104</t>
  </si>
  <si>
    <t>DA_32</t>
  </si>
  <si>
    <t>Phùng Văn Trúc</t>
  </si>
  <si>
    <t>031069027467</t>
  </si>
  <si>
    <t>939</t>
  </si>
  <si>
    <t>456</t>
  </si>
  <si>
    <t>Đất nông nghiệp được UBND Huyện Kiến Thụy giao theo Quyết định 03 - Được chia lại theo phương án dồn điền đổi thửa. Giao cho ông Phùng Văn Trúc</t>
  </si>
  <si>
    <t>91_101</t>
  </si>
  <si>
    <t>101</t>
  </si>
  <si>
    <t>không có trong sổ</t>
  </si>
  <si>
    <t>91_41</t>
  </si>
  <si>
    <t>41</t>
  </si>
  <si>
    <t>Không tìm thấy thửa 758 tờ 3 trong sổ dồn điền</t>
  </si>
  <si>
    <t>104_35</t>
  </si>
  <si>
    <t>Đồng Văn Nhân (đã chết)</t>
  </si>
  <si>
    <t>35</t>
  </si>
  <si>
    <t>Sổ giao ruộng năm 1993 ghi tên ông Khanh tại số thửa 1021 tờ 3 diện tích 281,0m2. Sau khi được chia lại thì không còn thửa 1021 tờ 3. Ngày 27/10/2025 Bà Nguyễn Thị Vân nhận chuyển nhượng thừa đất trên từ ông Phạm Văn Síu (có hồ sơ kèm theo)</t>
  </si>
  <si>
    <t>Trồng sen</t>
  </si>
  <si>
    <t>1230</t>
  </si>
  <si>
    <t>Đất Trống</t>
  </si>
  <si>
    <t>1030</t>
  </si>
  <si>
    <t>210</t>
  </si>
  <si>
    <t>850</t>
  </si>
  <si>
    <t>Kè bờ ao tấm đan BTCT dày 0,05: 1,5*(45,0+13,0)*2*0,05</t>
  </si>
  <si>
    <t>Kè bờ ngoài tấm đan BTCT dày 0,05: 0,6*(13,0*2+45,0)*0,05</t>
  </si>
  <si>
    <t>Chuối có buồng: 80</t>
  </si>
  <si>
    <t>Chuối &gt;1,2m: 220</t>
  </si>
  <si>
    <t>Chuối &lt; 1,2m: 200</t>
  </si>
  <si>
    <t>Chuối giống: 300</t>
  </si>
  <si>
    <t>Cau &lt; 2m: 30</t>
  </si>
  <si>
    <t>Cột BTCT: 0,15*0,15*1,8*(7+15+13+5+5)</t>
  </si>
  <si>
    <t>Vải phi 5, cao 1,0m: 3</t>
  </si>
  <si>
    <t>Cột BTCT: 0,15*0,15*1,8*15</t>
  </si>
  <si>
    <t>Chuối có buồng: 20</t>
  </si>
  <si>
    <t>Cau 2-4m : 4</t>
  </si>
  <si>
    <t>Chuối &gt; 1,2m: 25</t>
  </si>
  <si>
    <t>Chuối &lt; 1,2m: 30</t>
  </si>
  <si>
    <t>Chuối giống: 30</t>
  </si>
  <si>
    <t>860</t>
  </si>
  <si>
    <t>1040</t>
  </si>
  <si>
    <t>30</t>
  </si>
  <si>
    <t>1200</t>
  </si>
  <si>
    <t>80</t>
  </si>
  <si>
    <t>240</t>
  </si>
  <si>
    <t>350</t>
  </si>
  <si>
    <t>1250</t>
  </si>
  <si>
    <t>1530</t>
  </si>
  <si>
    <t>610</t>
  </si>
  <si>
    <t>170</t>
  </si>
  <si>
    <t>1480</t>
  </si>
  <si>
    <t>Rau muống: 25</t>
  </si>
  <si>
    <t>Dọc mùng: 25</t>
  </si>
  <si>
    <t>1070</t>
  </si>
  <si>
    <t>90.0</t>
  </si>
  <si>
    <t>1000</t>
  </si>
  <si>
    <t>Kè bờ ao tấm đan BTCT: 0,6*(28,0+13,0+5,8+22,7+24,0)*0,05</t>
  </si>
  <si>
    <t>Dừa phi 30: 2</t>
  </si>
  <si>
    <t>Chuối &gt; 1,2m: 20</t>
  </si>
  <si>
    <t>Chuối &lt; 1,2m: 20</t>
  </si>
  <si>
    <t>Cau 2-4m: 20</t>
  </si>
  <si>
    <t>Lưới B40: 1,6*(13,0+5,8+22,7+24,0)</t>
  </si>
  <si>
    <t>Cột BTCT: 0,15*0,15*1,8*22</t>
  </si>
  <si>
    <t>410</t>
  </si>
  <si>
    <t>Rau muống: 150</t>
  </si>
  <si>
    <t>Rau muống: 50</t>
  </si>
  <si>
    <t>Rau muống: 100</t>
  </si>
  <si>
    <t>Trồng sen: 200</t>
  </si>
  <si>
    <t>Trồng sen: 225</t>
  </si>
  <si>
    <t>Trồng sen: 325</t>
  </si>
  <si>
    <t>Trồng sen: 534</t>
  </si>
  <si>
    <t>Trồng sen: 1056</t>
  </si>
  <si>
    <t>Dừa phi 40: 2</t>
  </si>
  <si>
    <t>Cau&gt;4m: 2</t>
  </si>
  <si>
    <t>Trồng sen: 400</t>
  </si>
  <si>
    <t>Trồng sen: 60</t>
  </si>
  <si>
    <t>Dừa phi 35: 8 cây</t>
  </si>
  <si>
    <t>Cau &gt;3m &lt; 4m: 4 cây</t>
  </si>
  <si>
    <t>152/90</t>
  </si>
  <si>
    <t>123/91</t>
  </si>
  <si>
    <t>10/103</t>
  </si>
  <si>
    <t>8/104</t>
  </si>
  <si>
    <t>101/91</t>
  </si>
  <si>
    <t>102/91</t>
  </si>
  <si>
    <t>63/91</t>
  </si>
  <si>
    <t>83/91</t>
  </si>
  <si>
    <t>84/91</t>
  </si>
  <si>
    <t>22/104</t>
  </si>
  <si>
    <t>23/104</t>
  </si>
  <si>
    <t>60/91</t>
  </si>
  <si>
    <t>85/91</t>
  </si>
  <si>
    <t>41/91</t>
  </si>
  <si>
    <t>103/91</t>
  </si>
  <si>
    <t>107/91</t>
  </si>
  <si>
    <t>99/91</t>
  </si>
  <si>
    <t>165/90</t>
  </si>
  <si>
    <t>24/104</t>
  </si>
  <si>
    <t>35/104</t>
  </si>
  <si>
    <t>125/90</t>
  </si>
  <si>
    <t>153/90</t>
  </si>
  <si>
    <t>150/90</t>
  </si>
  <si>
    <t>86/91</t>
  </si>
  <si>
    <t>16/103</t>
  </si>
  <si>
    <t>148/90</t>
  </si>
  <si>
    <t>6/104</t>
  </si>
  <si>
    <t>3/104</t>
  </si>
  <si>
    <t>149/90</t>
  </si>
  <si>
    <t>155/90</t>
  </si>
  <si>
    <t>98/91</t>
  </si>
  <si>
    <t>109/91</t>
  </si>
  <si>
    <t>164/90</t>
  </si>
  <si>
    <t>17/103</t>
  </si>
  <si>
    <t>65/91</t>
  </si>
  <si>
    <t>128/91</t>
  </si>
  <si>
    <t>88/91</t>
  </si>
  <si>
    <t>87/91</t>
  </si>
  <si>
    <t>61/91</t>
  </si>
  <si>
    <t>104/91</t>
  </si>
  <si>
    <t>120/91</t>
  </si>
  <si>
    <t>2/104</t>
  </si>
  <si>
    <t>21/104</t>
  </si>
  <si>
    <t>100/90</t>
  </si>
  <si>
    <t>118/91</t>
  </si>
  <si>
    <t>Nguồn gốc đất - Thửa số/Tờ bản đồ số: 127/90+154/90</t>
  </si>
  <si>
    <t>Thửa số/Tờ bản đồ số: 127/90</t>
  </si>
  <si>
    <t>Thửa số/Tờ bản đồ số: 154/90</t>
  </si>
  <si>
    <t>Bằng chữ: Chín trăm triệu, bốn trăm năm mươi nghìn đồng./.</t>
  </si>
  <si>
    <t>Nguồn gốc đất - Thửa số/Tờ bản đồ số: 64/91</t>
  </si>
  <si>
    <t>Thửa số/Tờ bản đồ số: 64/91</t>
  </si>
  <si>
    <t>Bằng chữ: Chín trăm sáu mươi hai triệu, không trăm sáu mươi bốn nghìn đồng./.</t>
  </si>
  <si>
    <t>Nguồn gốc đất - Thửa số/Tờ bản đồ số: 119/91</t>
  </si>
  <si>
    <t>Thửa số/Tờ bản đồ số: 119/91</t>
  </si>
  <si>
    <t>Bằng chữ: Hai trăm tám mươi mốt triệu, ba trăm lẻ bốn nghìn đồng./.</t>
  </si>
  <si>
    <t>Nguồn gốc đất - Thửa số/Tờ bản đồ số: 152/90+123/91+10/103</t>
  </si>
  <si>
    <t>Thửa số/Tờ bản đồ số: 152/90</t>
  </si>
  <si>
    <t>Thửa số/Tờ bản đồ số: 123/91</t>
  </si>
  <si>
    <t>Thửa số/Tờ bản đồ số: 10/103</t>
  </si>
  <si>
    <t>Bằng chữ: Bảy trăm ba mươi hai triệu, không trăm lẻ sáu nghìn đồng./.</t>
  </si>
  <si>
    <t>Nguồn gốc đất - Thửa số/Tờ bản đồ số: 8/104</t>
  </si>
  <si>
    <t>Thửa số/Tờ bản đồ số: 8/104</t>
  </si>
  <si>
    <t>Bằng chữ: Hai trăm ba mươi bảy triệu, tám trăm chín mươi bảy nghìn đồng./.</t>
  </si>
  <si>
    <t>Nguồn gốc đất - Thửa số/Tờ bản đồ số: 101/91+102/91</t>
  </si>
  <si>
    <t>Thửa số/Tờ bản đồ số: 101/91</t>
  </si>
  <si>
    <t>Thửa số/Tờ bản đồ số: 102/91</t>
  </si>
  <si>
    <t>Bằng chữ: Bốn trăm lẻ chín triệu, không trăm năm mươi hai nghìn đồng./.</t>
  </si>
  <si>
    <t>Nguồn gốc đất - Thửa số/Tờ bản đồ số: 63/91+83/91+84/91</t>
  </si>
  <si>
    <t>Thửa số/Tờ bản đồ số: 63/91</t>
  </si>
  <si>
    <t>Thửa số/Tờ bản đồ số: 83/91</t>
  </si>
  <si>
    <t>Thửa số/Tờ bản đồ số: 84/91</t>
  </si>
  <si>
    <t>Bằng chữ: Chín trăm hai mươi triệu, một trăm chín mươi sáu nghìn đồng./.</t>
  </si>
  <si>
    <t>Nguồn gốc đất - Thửa số/Tờ bản đồ số: 22/104+23/104</t>
  </si>
  <si>
    <t>Thửa số/Tờ bản đồ số: 22/104</t>
  </si>
  <si>
    <t>Thửa số/Tờ bản đồ số: 23/104</t>
  </si>
  <si>
    <t>Bằng chữ: Hai trăm bốn mươi ba triệu, năm trăm sáu mươi hai nghìn, năm trăm đồng./.</t>
  </si>
  <si>
    <t>Nguồn gốc đất - Thửa số/Tờ bản đồ số: 72/90+99/90+60/91+62/91+85/91</t>
  </si>
  <si>
    <t>Thửa số/Tờ bản đồ số: 60/91</t>
  </si>
  <si>
    <t>Thửa số/Tờ bản đồ số: 85/91</t>
  </si>
  <si>
    <t>Bằng chữ: Một tỷ, năm trăm lẻ hai triệu, một trăm mười chín nghìn, tám trăm đồng./.</t>
  </si>
  <si>
    <t>Nguồn gốc đất - Thửa số/Tờ bản đồ số: 41/91+133/91</t>
  </si>
  <si>
    <t>Thửa số/Tờ bản đồ số: 41/91</t>
  </si>
  <si>
    <t>Bằng chữ: Hai trăm bảy mươi mốt triệu, bảy trăm ba mươi ba nghìn, năm trăm đồng./.</t>
  </si>
  <si>
    <t>Nguồn gốc đất - Thửa số/Tờ bản đồ số: 103/91</t>
  </si>
  <si>
    <t>Thửa số/Tờ bản đồ số: 103/91</t>
  </si>
  <si>
    <t>Bằng chữ: Một trăm sáu mươi bảy triệu, tám trăm năm mươi nghìn đồng./.</t>
  </si>
  <si>
    <t>Nguồn gốc đất - Thửa số/Tờ bản đồ số: 107/91</t>
  </si>
  <si>
    <t>Thửa số/Tờ bản đồ số: 107/91</t>
  </si>
  <si>
    <t>Bằng chữ: Ba trăm tám mươi ba triệu, không trăm sáu mươi bảy nghìn đồng./.</t>
  </si>
  <si>
    <t>Nguồn gốc đất - Thửa số/Tờ bản đồ số: 126+100/90+91+99/91+105+106/91</t>
  </si>
  <si>
    <t>Thửa số/Tờ bản đồ số: 99/91</t>
  </si>
  <si>
    <t>Bằng chữ: Một tỷ, sáu trăm hai mươi sáu triệu, tám trăm bảy mươi nghìn, sáu trăm đồng./.</t>
  </si>
  <si>
    <t>Nguồn gốc đất - Thửa số/Tờ bản đồ số: 165/90+121+122/91</t>
  </si>
  <si>
    <t>Thửa số/Tờ bản đồ số: 165/90</t>
  </si>
  <si>
    <t>Bằng chữ: Một tỷ, một trăm sáu mươi triệu, một trăm mười tám nghìn đồng./.</t>
  </si>
  <si>
    <t>Nguồn gốc đất - Thửa số/Tờ bản đồ số: 24/104+35/104</t>
  </si>
  <si>
    <t>Thửa số/Tờ bản đồ số: 24/104</t>
  </si>
  <si>
    <t>Thửa số/Tờ bản đồ số: 35/104</t>
  </si>
  <si>
    <t>Bằng chữ: Ba trăm chín mươi lăm triệu, ba trăm hai mươi mốt nghìn, chín trăm đồng./.</t>
  </si>
  <si>
    <t>Nguồn gốc đất - Thửa số/Tờ bản đồ số: 128+129/90</t>
  </si>
  <si>
    <t>Bằng chữ: Ba trăm sáu mươi sáu triệu, bốn trăm tám mươi nghìn đồng./.</t>
  </si>
  <si>
    <t>Nguồn gốc đất - Thửa số/Tờ bản đồ số: 125/90+153/90+150/90</t>
  </si>
  <si>
    <t>Thửa số/Tờ bản đồ số: 125/90</t>
  </si>
  <si>
    <t>Thửa số/Tờ bản đồ số: 153/90</t>
  </si>
  <si>
    <t>Thửa số/Tờ bản đồ số: 150/90</t>
  </si>
  <si>
    <t>Bằng chữ: Chín trăm hai mươi sáu triệu, ba trăm tám mươi lăm nghìn, ba trăm đồng./.</t>
  </si>
  <si>
    <t>Nguồn gốc đất - Thửa số/Tờ bản đồ số: 86/91</t>
  </si>
  <si>
    <t>Thửa số/Tờ bản đồ số: 86/91</t>
  </si>
  <si>
    <t>Bằng chữ: Chín trăm chín mươi lăm triệu, năm trăm bốn mươi bốn nghìn đồng./.</t>
  </si>
  <si>
    <t>Nguồn gốc đất - Thửa số/Tờ bản đồ số: 16/103</t>
  </si>
  <si>
    <t>Thửa số/Tờ bản đồ số: 16/103</t>
  </si>
  <si>
    <t>Bằng chữ: Hai mươi tám triệu, ba trăm hai mươi mốt nghìn, hai trăm đồng./.</t>
  </si>
  <si>
    <t>Nguồn gốc đất - Thửa số/Tờ bản đồ số: 148/90</t>
  </si>
  <si>
    <t>Thửa số/Tờ bản đồ số: 148/90</t>
  </si>
  <si>
    <t>Bằng chữ: Hai trăm hai mươi hai triệu, chín trăm sáu mươi nghìn, sáu trăm đồng./.</t>
  </si>
  <si>
    <t>Nguồn gốc đất - Thửa số/Tờ bản đồ số: 6/104</t>
  </si>
  <si>
    <t>Thửa số/Tờ bản đồ số: 6/104</t>
  </si>
  <si>
    <t>Bằng chữ: Hai trăm năm mươi bảy triệu, sáu trăm chín mươi bốn nghìn, ba trăm đồng./.</t>
  </si>
  <si>
    <t>Nguồn gốc đất - Thửa số/Tờ bản đồ số: 3/104</t>
  </si>
  <si>
    <t>Thửa số/Tờ bản đồ số: 3/104</t>
  </si>
  <si>
    <t>Bằng chữ: Năm trăm ba mươi ba triệu, không trăm ba mươi bốn nghìn đồng./.</t>
  </si>
  <si>
    <t>Nguồn gốc đất - Thửa số/Tờ bản đồ số: 149/90+155/90</t>
  </si>
  <si>
    <t>Thửa số/Tờ bản đồ số: 149/90</t>
  </si>
  <si>
    <t>Thửa số/Tờ bản đồ số: 155/90</t>
  </si>
  <si>
    <t>Bằng chữ: Ba trăm bảy mươi chín triệu, sáu trăm sáu mươi lăm nghìn, chín trăm đồng./.</t>
  </si>
  <si>
    <t>Nguồn gốc đất - Thửa số/Tờ bản đồ số: 108/91+98/91</t>
  </si>
  <si>
    <t>Thửa số/Tờ bản đồ số: 98/91</t>
  </si>
  <si>
    <t>Bằng chữ: Năm trăm sáu mươi bốn triệu, ba trăm đồng./.</t>
  </si>
  <si>
    <t>Nguồn gốc đất - Thửa số/Tờ bản đồ số: 109/91</t>
  </si>
  <si>
    <t>Thửa số/Tờ bản đồ số: 109/91</t>
  </si>
  <si>
    <t>Bằng chữ: Ba trăm chín mươi chín triệu, một trăm chín mươi lăm nghìn đồng./.</t>
  </si>
  <si>
    <t>Nguồn gốc đất - Thửa số/Tờ bản đồ số: 164/90</t>
  </si>
  <si>
    <t>Thửa số/Tờ bản đồ số: 164/90</t>
  </si>
  <si>
    <t>Bằng chữ: Một trăm hai mươi sáu triệu, không trăm ba mươi sáu nghìn đồng./.</t>
  </si>
  <si>
    <t>Nguồn gốc đất - Thửa số/Tờ bản đồ số: 14+23a/103</t>
  </si>
  <si>
    <t>Bằng chữ: Một trăm bảy mươi chín triệu, bảy trăm bốn mươi tám nghìn đồng./.</t>
  </si>
  <si>
    <t>Nguồn gốc đất - Thửa số/Tờ bản đồ số: 17/103</t>
  </si>
  <si>
    <t>Thửa số/Tờ bản đồ số: 17/103</t>
  </si>
  <si>
    <t>Bằng chữ: Sáu triệu, không trăm ba mươi tám nghìn, một trăm đồng./.</t>
  </si>
  <si>
    <t>Nguồn gốc đất - Thửa số/Tờ bản đồ số: 65/91+128/91+88/91</t>
  </si>
  <si>
    <t>Thửa số/Tờ bản đồ số: 65/91</t>
  </si>
  <si>
    <t>Thửa số/Tờ bản đồ số: 128/91</t>
  </si>
  <si>
    <t>Thửa số/Tờ bản đồ số: 88/91</t>
  </si>
  <si>
    <t>Bằng chữ: Ba trăm tám mươi sáu triệu, một trăm ba mươi sáu nghìn đồng./.</t>
  </si>
  <si>
    <t>Nguồn gốc đất - Thửa số/Tờ bản đồ số: 87/91</t>
  </si>
  <si>
    <t>Thửa số/Tờ bản đồ số: 87/91</t>
  </si>
  <si>
    <t>Bằng chữ: Hai trăm lẻ bốn triệu, một trăm hai mươi ba nghìn, sáu trăm đồng./.</t>
  </si>
  <si>
    <t>Nguồn gốc đất - Thửa số/Tờ bản đồ số: 61/91</t>
  </si>
  <si>
    <t>Thửa số/Tờ bản đồ số: 61/91</t>
  </si>
  <si>
    <t>Bằng chữ: Một trăm hai mươi tám triệu, chín trăm bảy mươi nghìn đồng./.</t>
  </si>
  <si>
    <t>Nguồn gốc đất - Thửa số/Tờ bản đồ số: 104/91</t>
  </si>
  <si>
    <t>Thửa số/Tờ bản đồ số: 104/91</t>
  </si>
  <si>
    <t>Bằng chữ: Ba trăm tám mươi lăm triệu, sáu trăm mười bốn nghìn đồng./.</t>
  </si>
  <si>
    <t>Nguồn gốc đất - Thửa số/Tờ bản đồ số: 120/91</t>
  </si>
  <si>
    <t>Thửa số/Tờ bản đồ số: 120/91</t>
  </si>
  <si>
    <t>Bằng chữ: Bảy trăm chín mươi triệu, hai trăm chín mươi nghìn đồng./.</t>
  </si>
  <si>
    <t>Nguồn gốc đất - Thửa số/Tờ bản đồ số: 2/104+21/104</t>
  </si>
  <si>
    <t>Thửa số/Tờ bản đồ số: 2/104</t>
  </si>
  <si>
    <t>Thửa số/Tờ bản đồ số: 21/104</t>
  </si>
  <si>
    <t>Bằng chữ: Năm trăm ba mươi tám triệu, tám trăm mười hai nghìn đồng./.</t>
  </si>
  <si>
    <t>Nguồn gốc đất - Thửa số/Tờ bản đồ số: 100/90</t>
  </si>
  <si>
    <t>Thửa số/Tờ bản đồ số: 100/90</t>
  </si>
  <si>
    <t>Bằng chữ: Bảy trăm chín mươi lăm triệu, không trăm sáu mươi nghìn, chín trăm đồng./.</t>
  </si>
  <si>
    <t>Nguồn gốc đất - Thửa số/Tờ bản đồ số: 118/91+147/90+151/90+38/91+42/91+43/91+11/103+40/103+1/104+4/104+5/104+7/104+20/104+25/104+37/104+61/104+61a/104</t>
  </si>
  <si>
    <t>Thửa số/Tờ bản đồ số: 118/91</t>
  </si>
  <si>
    <t>Bằng chữ: Bảy mươi triệu, chín trăm hai mươi lăm nghìn, bốn trăm đồng./.</t>
  </si>
  <si>
    <t>Kiến nghị</t>
  </si>
  <si>
    <t>-Đề nghị tách 2 thửa với diện tích 296,5m2 và 160m2 thành 2 phương án;
 -Phần diện tích 160 là đất ruộng không phải là đất 5% của phường đề nghị làm rõ</t>
  </si>
  <si>
    <t>- Phần vật kiến trúc chưa thể hiện khối lượng; đề nghị hỗ trợ phần vật kiến trúc trên đất (công trình của gia đình dược xây dựng trước 7/2014) gồm vờ kè ao, tường rào, lưới b 40 quây xung quanh, trụ bê tông 0,15x0,15; 
- đề nghị phát lại phương án dự thảo mới nhất cho gia đình; 
- 0đề nghị làm rõ phần diện tích đất bên phải thửa 43 tờ 91 có 37,6 m2 bao gồm diện tích tự sủ dụng của gia đình chúng tôi đề nghị được bồi thường, hiện gia đình chưa nhận được thông báo thu hồi đất</t>
  </si>
  <si>
    <t>Gia đình tổng  5 khẩu còn thiếu 4 khẩu đề nghị bổ sung</t>
  </si>
  <si>
    <t>Gia đình tổng7 khẩu còn thiếu 6 khẩu đề nghị bổ sung</t>
  </si>
  <si>
    <t>Gia đình tổng 5 khẩu còn thiếu 4 khảu đề nghị bổ sung</t>
  </si>
  <si>
    <t>Gia đình tổng 5 khẩu còn thiếu 1 khẩu đề nghị bổ sung</t>
  </si>
  <si>
    <t>- Gia đình  tổng 12 khẩu còn thiếu 9 khẩu đề nghị bổ sung;
- Gia đình tổng diện tích thu hồi trong dự án 1132 m2 còn thiếu 8,3m2 đề nghị bổ sung</t>
  </si>
  <si>
    <t>- Tổng diện tích đất thu hồi gia đình 1,944m2 còn thiếu 46,6m2 đề nghị làm rõ;
- Tất cả các thửa đất đều trồng sen đề nghị bổ sung;
- Đơn giá bồi thường đối đất nông nghiệp còn thấp đề nghị xem xét</t>
  </si>
  <si>
    <t>Gia đình tổng 7 khẩu còn thiếu 6 khẩu đề nghị bổ sung</t>
  </si>
  <si>
    <t>- Gia đình tổng 4 khẩu còn thiếu 2 khẩu đề nghị bổ sung;
- Đơn giá bồi thường đất nông nghiệp còn thấp đề nghị xem xét lại đơn giá bôi thường</t>
  </si>
  <si>
    <t>Gia đình còn thiếu 306,9 m2 tại thưả 102 tờ 91 đề nghị làm rõ</t>
  </si>
  <si>
    <t>-Đơn giá bồi thường đất nông nghiệp thấp;
- Gia đình tôi có 9 khẩu còn thiếu 8 khẩu đề nghị bổ sung</t>
  </si>
  <si>
    <t>- Đề nghị được hỗ trợ quy về chủ gốc để được nhận hỗ trợ khẩu, không còn ý kiến khác</t>
  </si>
  <si>
    <t xml:space="preserve"> Chưa xem phương án, sẽ gửi lại phương án sau</t>
  </si>
  <si>
    <t>Phạm Xuân Tời (nụ)</t>
  </si>
  <si>
    <t>Gia đình chúng tôi có tổng diện tích 456 m2 đề nghị làm rõ phần diện tích còn thiếu như nào; nhân khẩu gia đình còn thiếu đề nghị bổ sung</t>
  </si>
  <si>
    <t>Người ký nhận phương án</t>
  </si>
  <si>
    <t>Đỗ Thị Son (vợ)</t>
  </si>
  <si>
    <t>Gia đình chúng tôi còn thiếu nhân khẩu ông Nguyễn Quang Tuyến là chồng, đề nghị bổ sung nhân khẩu tổng là 13 còn thiếu 1</t>
  </si>
  <si>
    <t xml:space="preserve"> - Thửa 128 - 91 đang thông báo kê khai ông Nguyễn Đức Trọng (con ông trung), đề nghị được tách riêng phần thửa đất này cho ông trọng để có phương án;
- Tổng khẩu của tôi là 2 khẩu gồm ông trung, vợ ông trung, do ông trung chết nên tôi được gia đình ủy quyền nhận khẩu của ông trung còn thiếu 1 khẩu là của mẹ tôi vợ ông trung đề nghị làm rõ có được tính không</t>
  </si>
  <si>
    <t xml:space="preserve"> - Chưa có thời gian xem phương án sẽ phản hồi sau( liên hệ anh sự 090208695)</t>
  </si>
  <si>
    <t xml:space="preserve">- Gia đình còn thiếu diện tích đất 300m2 đề nghị kiểm tra lại ; 
- ruộng đã chuyển sang đất trồng cây lâu năm có giấy tờ đề nghị xem lại giá đền bù đối đất tròng cây lâu năm </t>
  </si>
  <si>
    <t>Số liên hệ là cô bích vợ ông hòa</t>
  </si>
  <si>
    <t>đang xem gọi lại sau</t>
  </si>
  <si>
    <t>Gia đình còn thiếu nhân khẩu đề nghị kiểm tra lại, đang xem lại phương án gọi lại sau</t>
  </si>
  <si>
    <t>Đất nông nghiệp được UBND Huyện Kiến Thụy giao theo Quyết định 03 - Được chia lại theo phương án dồn điền đổi thửa cho ông Bùi Đức Hoằng</t>
  </si>
  <si>
    <t>Nguồn gốc đất - Thửa số/Tờ bản đồ số: 102/91</t>
  </si>
  <si>
    <t>Bùi Đức Hoằng</t>
  </si>
  <si>
    <t>031058013822</t>
  </si>
  <si>
    <t>Ngày cấp: 10/8/2021</t>
  </si>
  <si>
    <t>0989512752</t>
  </si>
  <si>
    <t>Chú ý: Để đảm bảo đầy đủ quyền lợi của các hộ dân, đề nghị các hộ kiểm tra đối chiếu, rà soát chi tiết các hạng mục, nếu có sai sót về số lượng, khối lượng, chủng loại, đề nghị có ý kiến gửi về UBND phường Dương Kinh hoặc Ban quản lý dự án đầu tư xây dựng phường Dương Kinh chậm nhất trước ngày 30/8/2026. Nếu không có ý kiến phản hồi, số liệu này sẽ được căn cứ tính toán bồi thường, hỗ trợ.</t>
  </si>
  <si>
    <t xml:space="preserve">Trần thị nụ (Phạm xuân tời) </t>
  </si>
  <si>
    <t>0934234158</t>
  </si>
  <si>
    <t>Số a thế trung (con trai)</t>
  </si>
  <si>
    <t>họ và tên</t>
  </si>
  <si>
    <t>số liên hệ</t>
  </si>
  <si>
    <t>Ghi chú</t>
  </si>
  <si>
    <t>dot 1</t>
  </si>
  <si>
    <t>dot 2</t>
  </si>
  <si>
    <t xml:space="preserve">Diện tích theo sổ </t>
  </si>
  <si>
    <t>Bổ sung bbkk và kê khai bà ngọ</t>
  </si>
  <si>
    <t>Phạm Thị Sáng</t>
  </si>
  <si>
    <t>bổ sung bb kiểm kê và kê khai nhân khẩu</t>
  </si>
  <si>
    <t>Đất khai hoang tự sử dụng vào mục đích trồng cây hàng năm</t>
  </si>
  <si>
    <t>Diện tích  hiện trạng (m2)</t>
  </si>
  <si>
    <t xml:space="preserve">Đất NN </t>
  </si>
  <si>
    <t xml:space="preserve">Đỗ Đăng Lợi </t>
  </si>
  <si>
    <t>Phạm Văn Trai (chết)</t>
  </si>
  <si>
    <t>"Nguyễn Thị Bẹ (vợ)
Phạm Thị Thịnh
Phạm Văn Vượng
Phạm Văn Lịch
Phạm Văn Sự"</t>
  </si>
  <si>
    <t>Ký bổ sung bbkk và ke khai lương văn bào</t>
  </si>
  <si>
    <t>Phạm Văn Thành (Đỗ Văn Mạnh nhận chuyển nhượng)</t>
  </si>
  <si>
    <t>bà Nguyễn Thị Cóng</t>
  </si>
  <si>
    <t>Lê Thị Tạo (nhận Chuyển nhượng Bùi Thanh Bình)</t>
  </si>
  <si>
    <t>Lê Thị Tạo (nhận Chuyển nhượng Nguyễn Thị Mười)</t>
  </si>
  <si>
    <t>Bùi Thanh Bình</t>
  </si>
  <si>
    <t>Phạm Thị Hoa</t>
  </si>
  <si>
    <t xml:space="preserve">Bổ sung bbkk vaf ke khai nhan khau </t>
  </si>
  <si>
    <t>Lê Thị Tạo (nhận Chuyển nhượng Phạm Văn Trai)</t>
  </si>
  <si>
    <t>Lương Công Nhân (chết) con Lương Thị Lý (đại diện)</t>
  </si>
  <si>
    <t>Bùi Văn Biển</t>
  </si>
  <si>
    <t>Nguyễn Thị Hoa (vợ)</t>
  </si>
  <si>
    <t>Phạm Văn Thuỳ (con trai đại diện)</t>
  </si>
  <si>
    <t>Phạm Văn Long</t>
  </si>
  <si>
    <t>Lương Thị Luân</t>
  </si>
  <si>
    <t>thu ngoài chỉ giới</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</si>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</sst>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0.0%"/>
    <numFmt numFmtId="165" formatCode="_(* #,##0_);_(* \(#,##0\);_(* &quot;-&quot;??_);_(@_)"/>
    <numFmt numFmtId="166" formatCode="_(* #,##0.00_);_(* \(#,##0.00\);_(* &quot;-&quot;??_);_(@_)"/>
    <numFmt numFmtId="167" formatCode="_(* #,##0.0_);_(* \(#,##0.0\);_(* &quot;-&quot;??_);_(@_)"/>
    <numFmt numFmtId="168" formatCode="#,##0.0"/>
    <numFmt numFmtId="169" formatCode="_-* #,##0.00\ _₫_-;\-* #,##0.00\ _₫_-;_-* &quot;-&quot;??\ _₫_-;_-@_-"/>
    <numFmt numFmtId="170" formatCode="00000"/>
    <numFmt numFmtId="171" formatCode="#,##0.0;\-#,##0.0;;@"/>
    <numFmt numFmtId="172" formatCode="#,##0;\-#,##0;;@"/>
    <numFmt numFmtId="173" formatCode="_-* #,##0.0_-;\-* #,##0.0_-;_-* &quot;-&quot;??_-;_-@_-"/>
  </numFmts>
  <fonts count="91" x14ac:knownFonts="1">
    <font>
      <sz val="11"/>
      <color theme="1"/>
      <name val="Calibri"/>
      <family val="2"/>
      <scheme val="minor"/>
    </font>
    <font>
      <sz val="11"/>
      <color theme="1"/>
      <name val="Calibri"/>
      <family val="2"/>
      <charset val="163"/>
      <scheme val="minor"/>
    </font>
    <font>
      <sz val="11"/>
      <color theme="1"/>
      <name val="Calibri"/>
      <family val="2"/>
      <scheme val="minor"/>
    </font>
    <font>
      <sz val="12"/>
      <name val="Times New Roman"/>
      <family val="1"/>
    </font>
    <font>
      <b/>
      <sz val="10"/>
      <name val="Times New Roman"/>
      <family val="1"/>
    </font>
    <font>
      <b/>
      <sz val="12"/>
      <name val="Times New Roman"/>
      <family val="1"/>
    </font>
    <font>
      <sz val="10"/>
      <name val="Times New Roman"/>
      <family val="1"/>
    </font>
    <font>
      <sz val="12"/>
      <name val=".VnTime"/>
      <family val="2"/>
    </font>
    <font>
      <b/>
      <sz val="14"/>
      <name val="Times New Roman"/>
      <family val="1"/>
    </font>
    <font>
      <sz val="14"/>
      <name val="Times New Roman"/>
      <family val="1"/>
    </font>
    <font>
      <sz val="10"/>
      <color indexed="8"/>
      <name val="Arial"/>
      <family val="2"/>
    </font>
    <font>
      <sz val="11"/>
      <color indexed="8"/>
      <name val="Times New Roman"/>
      <family val="1"/>
    </font>
    <font>
      <sz val="12"/>
      <color indexed="8"/>
      <name val="Times New Roman"/>
      <family val="1"/>
    </font>
    <font>
      <sz val="10"/>
      <color indexed="8"/>
      <name val="Times New Roman"/>
      <family val="1"/>
    </font>
    <font>
      <b/>
      <sz val="11"/>
      <color indexed="8"/>
      <name val="Times New Roman"/>
      <family val="1"/>
    </font>
    <font>
      <b/>
      <sz val="12"/>
      <color indexed="8"/>
      <name val="Times New Roman"/>
      <family val="1"/>
    </font>
    <font>
      <i/>
      <sz val="12"/>
      <color indexed="8"/>
      <name val="Times New Roman"/>
      <family val="1"/>
    </font>
    <font>
      <i/>
      <sz val="11"/>
      <color indexed="8"/>
      <name val="Times New Roman"/>
      <family val="1"/>
    </font>
    <font>
      <i/>
      <sz val="10"/>
      <color indexed="8"/>
      <name val="Times New Roman"/>
      <family val="1"/>
    </font>
    <font>
      <sz val="13"/>
      <color indexed="8"/>
      <name val="Times New Roman"/>
      <family val="1"/>
    </font>
    <font>
      <b/>
      <sz val="10"/>
      <color indexed="8"/>
      <name val="Times New Roman"/>
      <family val="1"/>
    </font>
    <font>
      <b/>
      <sz val="8"/>
      <color indexed="8"/>
      <name val="Times New Roman"/>
      <family val="1"/>
    </font>
    <font>
      <sz val="11"/>
      <color rgb="FFFF0000"/>
      <name val="Times New Roman"/>
      <family val="1"/>
    </font>
    <font>
      <b/>
      <sz val="11"/>
      <color theme="1"/>
      <name val="Times New Roman"/>
      <family val="1"/>
    </font>
    <font>
      <sz val="11"/>
      <color theme="1"/>
      <name val="Times New Roman"/>
      <family val="1"/>
    </font>
    <font>
      <b/>
      <i/>
      <sz val="11"/>
      <color indexed="8"/>
      <name val="Times New Roman"/>
      <family val="1"/>
    </font>
    <font>
      <b/>
      <i/>
      <sz val="11"/>
      <name val="Times New Roman"/>
      <family val="1"/>
    </font>
    <font>
      <sz val="11"/>
      <name val="Times New Roman"/>
      <family val="1"/>
    </font>
    <font>
      <b/>
      <sz val="12"/>
      <color rgb="FFFF0000"/>
      <name val="Times New Roman"/>
      <family val="1"/>
    </font>
    <font>
      <b/>
      <i/>
      <sz val="12"/>
      <color rgb="FFFF0000"/>
      <name val="Times New Roman"/>
      <family val="1"/>
    </font>
    <font>
      <b/>
      <sz val="11"/>
      <color rgb="FFFF0000"/>
      <name val="Times New Roman"/>
      <family val="1"/>
    </font>
    <font>
      <b/>
      <sz val="11"/>
      <color rgb="FF0070C0"/>
      <name val="Times New Roman"/>
      <family val="1"/>
    </font>
    <font>
      <sz val="11"/>
      <color rgb="FF0070C0"/>
      <name val="Times New Roman"/>
      <family val="1"/>
    </font>
    <font>
      <b/>
      <sz val="11"/>
      <color theme="1"/>
      <name val="Calibri"/>
      <family val="2"/>
      <scheme val="minor"/>
    </font>
    <font>
      <sz val="11"/>
      <color rgb="FF0BB55C"/>
      <name val="Times New Roman"/>
      <family val="1"/>
    </font>
    <font>
      <sz val="11"/>
      <color rgb="FF7030A0"/>
      <name val="Times New Roman"/>
      <family val="1"/>
    </font>
    <font>
      <sz val="8"/>
      <name val="Calibri"/>
      <family val="2"/>
      <scheme val="minor"/>
    </font>
    <font>
      <sz val="12"/>
      <color rgb="FFFF0000"/>
      <name val="Times New Roman"/>
      <family val="1"/>
    </font>
    <font>
      <sz val="14"/>
      <color theme="1"/>
      <name val="Times New Roman"/>
      <family val="2"/>
    </font>
    <font>
      <b/>
      <sz val="18"/>
      <color theme="1"/>
      <name val="Times New Roman"/>
      <family val="1"/>
    </font>
    <font>
      <sz val="14"/>
      <color theme="1"/>
      <name val="Times New Roman"/>
      <family val="1"/>
    </font>
    <font>
      <i/>
      <sz val="18"/>
      <color theme="1"/>
      <name val="Times New Roman"/>
      <family val="1"/>
    </font>
    <font>
      <sz val="14"/>
      <color rgb="FF0070C0"/>
      <name val="Times New Roman"/>
      <family val="1"/>
    </font>
    <font>
      <sz val="14"/>
      <color rgb="FFFF0000"/>
      <name val="Times New Roman"/>
      <family val="1"/>
    </font>
    <font>
      <b/>
      <sz val="12"/>
      <color theme="1"/>
      <name val="Times New Roman"/>
      <family val="1"/>
    </font>
    <font>
      <b/>
      <sz val="12"/>
      <color rgb="FF0070C0"/>
      <name val="Times New Roman"/>
      <family val="1"/>
    </font>
    <font>
      <sz val="13"/>
      <color theme="1"/>
      <name val="Times New Roman"/>
      <family val="1"/>
    </font>
    <font>
      <b/>
      <sz val="12"/>
      <color rgb="FF00B050"/>
      <name val="Times New Roman"/>
      <family val="1"/>
    </font>
    <font>
      <b/>
      <sz val="14"/>
      <color theme="1"/>
      <name val="Times New Roman"/>
      <family val="1"/>
    </font>
    <font>
      <b/>
      <sz val="14"/>
      <color rgb="FFFF0000"/>
      <name val="Times New Roman"/>
      <family val="1"/>
    </font>
    <font>
      <b/>
      <sz val="14"/>
      <color rgb="FF0070C0"/>
      <name val="Times New Roman"/>
      <family val="1"/>
    </font>
    <font>
      <b/>
      <sz val="12"/>
      <color rgb="FF00B0F0"/>
      <name val="Times New Roman"/>
      <family val="1"/>
    </font>
    <font>
      <sz val="13"/>
      <color rgb="FF00B0F0"/>
      <name val="Times New Roman"/>
      <family val="1"/>
    </font>
    <font>
      <sz val="13"/>
      <color rgb="FFFF0000"/>
      <name val="Times New Roman"/>
      <family val="1"/>
    </font>
    <font>
      <sz val="14"/>
      <color theme="8"/>
      <name val="Times New Roman"/>
      <family val="1"/>
    </font>
    <font>
      <b/>
      <sz val="12"/>
      <color theme="8"/>
      <name val="Times New Roman"/>
      <family val="1"/>
    </font>
    <font>
      <b/>
      <sz val="14"/>
      <color theme="8"/>
      <name val="Times New Roman"/>
      <family val="1"/>
    </font>
    <font>
      <b/>
      <sz val="11"/>
      <color theme="1"/>
      <name val="Calibri"/>
      <family val="2"/>
      <charset val="163"/>
      <scheme val="minor"/>
    </font>
    <font>
      <sz val="14"/>
      <color theme="1"/>
      <name val="Times New Roman"/>
      <family val="1"/>
      <charset val="163"/>
    </font>
    <font>
      <sz val="14"/>
      <color rgb="FFFF0000"/>
      <name val="Times New Roman"/>
      <family val="1"/>
      <charset val="163"/>
    </font>
    <font>
      <sz val="14"/>
      <name val="Times New Roman"/>
      <family val="1"/>
      <charset val="163"/>
    </font>
    <font>
      <sz val="14"/>
      <color rgb="FF0070C0"/>
      <name val="Times New Roman"/>
      <family val="1"/>
      <charset val="163"/>
    </font>
    <font>
      <sz val="14"/>
      <color theme="8"/>
      <name val="Times New Roman"/>
      <family val="1"/>
      <charset val="163"/>
    </font>
    <font>
      <sz val="14"/>
      <color rgb="FF00B0F0"/>
      <name val="Times New Roman"/>
      <family val="1"/>
      <charset val="163"/>
    </font>
    <font>
      <b/>
      <sz val="14"/>
      <color rgb="FF0070C0"/>
      <name val="Times New Roman"/>
      <family val="1"/>
      <charset val="163"/>
    </font>
    <font>
      <b/>
      <sz val="12"/>
      <color rgb="FF0070C0"/>
      <name val="Times New Roman"/>
      <family val="1"/>
      <charset val="163"/>
    </font>
    <font>
      <b/>
      <sz val="12"/>
      <color rgb="FF00B0F0"/>
      <name val="Times New Roman"/>
      <family val="1"/>
      <charset val="163"/>
    </font>
    <font>
      <b/>
      <sz val="14"/>
      <color theme="8"/>
      <name val="Times New Roman"/>
      <family val="1"/>
      <charset val="163"/>
    </font>
    <font>
      <b/>
      <sz val="12"/>
      <color theme="8"/>
      <name val="Times New Roman"/>
      <family val="1"/>
      <charset val="163"/>
    </font>
    <font>
      <b/>
      <sz val="14"/>
      <color rgb="FF7030A0"/>
      <name val="Times New Roman"/>
      <family val="1"/>
      <charset val="163"/>
    </font>
    <font>
      <b/>
      <sz val="12"/>
      <color rgb="FF7030A0"/>
      <name val="Times New Roman"/>
      <family val="1"/>
      <charset val="163"/>
    </font>
    <font>
      <b/>
      <sz val="11"/>
      <color rgb="FF7030A0"/>
      <name val="Calibri"/>
      <family val="2"/>
      <charset val="163"/>
      <scheme val="minor"/>
    </font>
    <font>
      <u/>
      <sz val="11"/>
      <color theme="10"/>
      <name val="Calibri"/>
      <family val="2"/>
      <scheme val="minor"/>
    </font>
    <font>
      <b/>
      <sz val="16"/>
      <color rgb="FF7030A0"/>
      <name val="Times New Roman"/>
      <family val="1"/>
    </font>
    <font>
      <sz val="11"/>
      <color rgb="FF000000"/>
      <name val="Times New Roman"/>
      <family val="1"/>
    </font>
    <font>
      <b/>
      <sz val="11"/>
      <color theme="1"/>
      <name val="Times New Roman"/>
      <family val="1"/>
      <charset val="163"/>
    </font>
    <font>
      <sz val="11"/>
      <color theme="1"/>
      <name val="Times New Roman"/>
      <family val="1"/>
      <charset val="163"/>
    </font>
    <font>
      <b/>
      <sz val="18"/>
      <color theme="1"/>
      <name val="Times New Roman"/>
      <family val="1"/>
      <charset val="163"/>
    </font>
    <font>
      <b/>
      <sz val="12"/>
      <color theme="1"/>
      <name val="Times New Roman"/>
      <family val="1"/>
      <charset val="163"/>
    </font>
    <font>
      <b/>
      <sz val="12"/>
      <color rgb="FFFF0000"/>
      <name val="Times New Roman"/>
      <family val="1"/>
      <charset val="163"/>
    </font>
    <font>
      <b/>
      <sz val="12"/>
      <name val="Times New Roman"/>
      <family val="1"/>
      <charset val="163"/>
    </font>
    <font>
      <b/>
      <sz val="12"/>
      <color rgb="FF00B050"/>
      <name val="Times New Roman"/>
      <family val="1"/>
      <charset val="163"/>
    </font>
    <font>
      <b/>
      <sz val="14"/>
      <color theme="1"/>
      <name val="Times New Roman"/>
      <family val="1"/>
      <charset val="163"/>
    </font>
    <font>
      <b/>
      <sz val="14"/>
      <color rgb="FFFF0000"/>
      <name val="Times New Roman"/>
      <family val="1"/>
      <charset val="163"/>
    </font>
    <font>
      <b/>
      <sz val="14"/>
      <name val="Times New Roman"/>
      <family val="1"/>
      <charset val="163"/>
    </font>
    <font>
      <b/>
      <sz val="11"/>
      <color rgb="FF7030A0"/>
      <name val="Times New Roman"/>
      <family val="1"/>
      <charset val="163"/>
    </font>
    <font>
      <sz val="12"/>
      <color theme="1"/>
      <name val="Times New Roman"/>
      <family val="1"/>
      <charset val="163"/>
    </font>
    <font>
      <sz val="12"/>
      <color rgb="FFFF0000"/>
      <name val="Times New Roman"/>
      <family val="1"/>
      <charset val="163"/>
    </font>
    <font>
      <b/>
      <sz val="10"/>
      <color theme="1"/>
      <name val="Times New Roman"/>
      <family val="1"/>
      <charset val="163"/>
    </font>
    <font>
      <sz val="13"/>
      <color theme="1"/>
      <name val="Times New Roman"/>
      <family val="1"/>
      <charset val="163"/>
    </font>
    <font>
      <sz val="13"/>
      <color rgb="FFFF0000"/>
      <name val="Times New Roman"/>
      <family val="1"/>
      <charset val="163"/>
    </font>
  </fonts>
  <fills count="10">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9"/>
        <bgColor indexed="64"/>
      </patternFill>
    </fill>
    <fill>
      <patternFill patternType="solid">
        <fgColor rgb="FFDCE6F2"/>
        <bgColor indexed="64"/>
      </patternFill>
    </fill>
    <fill>
      <patternFill patternType="solid">
        <fgColor rgb="FFFF0000"/>
        <bgColor indexed="64"/>
      </patternFill>
    </fill>
    <fill>
      <patternFill patternType="solid">
        <fgColor rgb="FF0070C0"/>
        <bgColor indexed="64"/>
      </patternFill>
    </fill>
    <fill>
      <patternFill patternType="solid">
        <fgColor theme="8" tint="0.79998168889431442"/>
        <bgColor indexed="64"/>
      </patternFill>
    </fill>
    <fill>
      <patternFill patternType="solid">
        <fgColor theme="9" tint="0.59999389629810485"/>
        <bgColor indexed="64"/>
      </patternFill>
    </fill>
  </fills>
  <borders count="2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right/>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dotted">
        <color indexed="64"/>
      </top>
      <bottom style="hair">
        <color indexed="64"/>
      </bottom>
      <diagonal/>
    </border>
    <border>
      <left/>
      <right/>
      <top style="dotted">
        <color indexed="64"/>
      </top>
      <bottom style="hair">
        <color indexed="64"/>
      </bottom>
      <diagonal/>
    </border>
    <border>
      <left/>
      <right style="thin">
        <color indexed="64"/>
      </right>
      <top style="dotted">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13">
    <xf numFmtId="0" fontId="0" fillId="0" borderId="0"/>
    <xf numFmtId="9" fontId="2" fillId="0" borderId="0" applyFont="0" applyFill="0" applyBorder="0" applyAlignment="0" applyProtection="0"/>
    <xf numFmtId="0" fontId="2" fillId="0" borderId="0"/>
    <xf numFmtId="166" fontId="2" fillId="0" borderId="0" applyFont="0" applyFill="0" applyBorder="0" applyAlignment="0" applyProtection="0"/>
    <xf numFmtId="166" fontId="7" fillId="0" borderId="0" applyFont="0" applyFill="0" applyBorder="0" applyAlignment="0" applyProtection="0"/>
    <xf numFmtId="0" fontId="10" fillId="0" borderId="0"/>
    <xf numFmtId="169" fontId="3" fillId="0" borderId="0" applyFont="0" applyFill="0" applyBorder="0" applyAlignment="0" applyProtection="0"/>
    <xf numFmtId="0" fontId="3" fillId="0" borderId="0"/>
    <xf numFmtId="0" fontId="2" fillId="0" borderId="0"/>
    <xf numFmtId="0" fontId="38" fillId="0" borderId="0"/>
    <xf numFmtId="166" fontId="38" fillId="0" borderId="0" applyFont="0" applyFill="0" applyBorder="0" applyAlignment="0" applyProtection="0"/>
    <xf numFmtId="0" fontId="72" fillId="0" borderId="0" applyNumberFormat="0" applyFill="0" applyBorder="0" applyAlignment="0" applyProtection="0"/>
    <xf numFmtId="43" fontId="2" fillId="0" borderId="0" applyFont="0" applyFill="0" applyBorder="0" applyAlignment="0" applyProtection="0"/>
  </cellStyleXfs>
  <cellXfs count="554">
    <xf numFmtId="0" fontId="0" fillId="0" borderId="0" xfId="0"/>
    <xf numFmtId="10" fontId="0" fillId="0" borderId="0" xfId="1" applyNumberFormat="1" applyFont="1"/>
    <xf numFmtId="3" fontId="11" fillId="0" borderId="6" xfId="6" applyNumberFormat="1" applyFont="1" applyFill="1" applyBorder="1" applyAlignment="1">
      <alignment horizontal="right" vertical="center"/>
    </xf>
    <xf numFmtId="3" fontId="11" fillId="0" borderId="7" xfId="6" applyNumberFormat="1" applyFont="1" applyFill="1" applyBorder="1" applyAlignment="1">
      <alignment vertical="center"/>
    </xf>
    <xf numFmtId="49" fontId="12" fillId="0" borderId="0" xfId="7" applyNumberFormat="1" applyFont="1" applyAlignment="1">
      <alignment horizontal="center" vertical="center"/>
    </xf>
    <xf numFmtId="0" fontId="11" fillId="0" borderId="0" xfId="7" applyFont="1" applyAlignment="1">
      <alignment horizontal="center" vertical="center"/>
    </xf>
    <xf numFmtId="0" fontId="13" fillId="0" borderId="0" xfId="7" applyFont="1" applyAlignment="1">
      <alignment horizontal="center" vertical="center"/>
    </xf>
    <xf numFmtId="4" fontId="12" fillId="0" borderId="0" xfId="7" applyNumberFormat="1" applyFont="1" applyAlignment="1">
      <alignment horizontal="center" vertical="center"/>
    </xf>
    <xf numFmtId="0" fontId="12" fillId="0" borderId="0" xfId="7" applyFont="1" applyAlignment="1">
      <alignment vertical="center"/>
    </xf>
    <xf numFmtId="0" fontId="14" fillId="0" borderId="0" xfId="8" applyFont="1" applyAlignment="1">
      <alignment horizontal="center" vertical="center"/>
    </xf>
    <xf numFmtId="0" fontId="15" fillId="0" borderId="0" xfId="7" applyFont="1" applyAlignment="1">
      <alignment horizontal="center" vertical="center"/>
    </xf>
    <xf numFmtId="0" fontId="16" fillId="0" borderId="0" xfId="7" applyFont="1" applyAlignment="1">
      <alignment vertical="center"/>
    </xf>
    <xf numFmtId="0" fontId="17" fillId="0" borderId="0" xfId="7" applyFont="1" applyAlignment="1">
      <alignment horizontal="center" vertical="center"/>
    </xf>
    <xf numFmtId="0" fontId="18" fillId="0" borderId="0" xfId="7" applyFont="1" applyAlignment="1">
      <alignment vertical="center"/>
    </xf>
    <xf numFmtId="4" fontId="16" fillId="0" borderId="0" xfId="7" applyNumberFormat="1" applyFont="1" applyAlignment="1">
      <alignment horizontal="center" vertical="center"/>
    </xf>
    <xf numFmtId="0" fontId="18" fillId="0" borderId="0" xfId="7" applyFont="1" applyAlignment="1">
      <alignment horizontal="center" vertical="center"/>
    </xf>
    <xf numFmtId="49" fontId="19" fillId="0" borderId="0" xfId="6" applyNumberFormat="1" applyFont="1" applyFill="1" applyBorder="1" applyAlignment="1">
      <alignment horizontal="center" vertical="center"/>
    </xf>
    <xf numFmtId="49" fontId="15" fillId="0" borderId="0" xfId="6" applyNumberFormat="1" applyFont="1" applyFill="1" applyBorder="1" applyAlignment="1">
      <alignment horizontal="right" vertical="center"/>
    </xf>
    <xf numFmtId="2" fontId="13" fillId="0" borderId="0" xfId="7" applyNumberFormat="1" applyFont="1" applyAlignment="1">
      <alignment horizontal="center" vertical="center"/>
    </xf>
    <xf numFmtId="49" fontId="11" fillId="0" borderId="0" xfId="6" applyNumberFormat="1" applyFont="1" applyFill="1" applyBorder="1" applyAlignment="1">
      <alignment horizontal="center" vertical="center" wrapText="1" shrinkToFit="1"/>
    </xf>
    <xf numFmtId="49" fontId="15" fillId="0" borderId="0" xfId="6" applyNumberFormat="1" applyFont="1" applyFill="1" applyBorder="1" applyAlignment="1">
      <alignment vertical="center"/>
    </xf>
    <xf numFmtId="49" fontId="11" fillId="0" borderId="0" xfId="6" applyNumberFormat="1" applyFont="1" applyFill="1" applyBorder="1" applyAlignment="1">
      <alignment vertical="center" wrapText="1" shrinkToFit="1"/>
    </xf>
    <xf numFmtId="49" fontId="14" fillId="0" borderId="0" xfId="6" applyNumberFormat="1" applyFont="1" applyFill="1" applyBorder="1" applyAlignment="1">
      <alignment horizontal="center" vertical="center"/>
    </xf>
    <xf numFmtId="49" fontId="20" fillId="0" borderId="2" xfId="7" applyNumberFormat="1" applyFont="1" applyBorder="1" applyAlignment="1">
      <alignment horizontal="center" vertical="center" wrapText="1"/>
    </xf>
    <xf numFmtId="0" fontId="20" fillId="0" borderId="2" xfId="7" applyFont="1" applyBorder="1" applyAlignment="1">
      <alignment horizontal="center" vertical="center" wrapText="1"/>
    </xf>
    <xf numFmtId="4" fontId="20" fillId="0" borderId="2" xfId="7" applyNumberFormat="1" applyFont="1" applyBorder="1" applyAlignment="1">
      <alignment horizontal="center" vertical="center" wrapText="1"/>
    </xf>
    <xf numFmtId="3" fontId="20" fillId="0" borderId="2" xfId="6" applyNumberFormat="1" applyFont="1" applyFill="1" applyBorder="1" applyAlignment="1">
      <alignment horizontal="center" vertical="center" wrapText="1"/>
    </xf>
    <xf numFmtId="168" fontId="21" fillId="0" borderId="2" xfId="7" applyNumberFormat="1" applyFont="1" applyBorder="1" applyAlignment="1">
      <alignment horizontal="center" vertical="center" wrapText="1"/>
    </xf>
    <xf numFmtId="0" fontId="21" fillId="0" borderId="2" xfId="7" applyFont="1" applyBorder="1" applyAlignment="1">
      <alignment horizontal="center" vertical="center" wrapText="1"/>
    </xf>
    <xf numFmtId="165" fontId="20" fillId="0" borderId="2" xfId="7" applyNumberFormat="1" applyFont="1" applyBorder="1" applyAlignment="1">
      <alignment horizontal="center" vertical="center" wrapText="1"/>
    </xf>
    <xf numFmtId="49" fontId="14" fillId="0" borderId="4" xfId="7" applyNumberFormat="1" applyFont="1" applyBorder="1" applyAlignment="1">
      <alignment horizontal="center" vertical="center"/>
    </xf>
    <xf numFmtId="0" fontId="14" fillId="0" borderId="4" xfId="7" applyFont="1" applyBorder="1" applyAlignment="1">
      <alignment vertical="center" wrapText="1"/>
    </xf>
    <xf numFmtId="0" fontId="11" fillId="0" borderId="4" xfId="7" applyFont="1" applyBorder="1" applyAlignment="1">
      <alignment vertical="center"/>
    </xf>
    <xf numFmtId="0" fontId="11" fillId="0" borderId="4" xfId="7" applyFont="1" applyBorder="1" applyAlignment="1">
      <alignment horizontal="center" vertical="center"/>
    </xf>
    <xf numFmtId="0" fontId="11" fillId="0" borderId="8" xfId="7" applyFont="1" applyBorder="1" applyAlignment="1">
      <alignment vertical="center"/>
    </xf>
    <xf numFmtId="49" fontId="14" fillId="0" borderId="9" xfId="7" applyNumberFormat="1" applyFont="1" applyBorder="1" applyAlignment="1">
      <alignment horizontal="center" vertical="center"/>
    </xf>
    <xf numFmtId="0" fontId="14" fillId="0" borderId="9" xfId="7" applyFont="1" applyBorder="1" applyAlignment="1">
      <alignment vertical="center" wrapText="1"/>
    </xf>
    <xf numFmtId="0" fontId="11" fillId="0" borderId="9" xfId="7" applyFont="1" applyBorder="1" applyAlignment="1">
      <alignment horizontal="center" vertical="center"/>
    </xf>
    <xf numFmtId="3" fontId="11" fillId="0" borderId="9" xfId="6" applyNumberFormat="1" applyFont="1" applyFill="1" applyBorder="1" applyAlignment="1">
      <alignment vertical="center"/>
    </xf>
    <xf numFmtId="168" fontId="11" fillId="0" borderId="9" xfId="7" applyNumberFormat="1" applyFont="1" applyBorder="1" applyAlignment="1">
      <alignment horizontal="center" vertical="center"/>
    </xf>
    <xf numFmtId="0" fontId="11" fillId="0" borderId="0" xfId="7" applyFont="1" applyAlignment="1">
      <alignment vertical="center"/>
    </xf>
    <xf numFmtId="49" fontId="14" fillId="0" borderId="6" xfId="7" applyNumberFormat="1" applyFont="1" applyBorder="1" applyAlignment="1">
      <alignment horizontal="center" vertical="center"/>
    </xf>
    <xf numFmtId="0" fontId="14" fillId="0" borderId="6" xfId="7" applyFont="1" applyBorder="1" applyAlignment="1">
      <alignment vertical="center" wrapText="1"/>
    </xf>
    <xf numFmtId="0" fontId="11" fillId="0" borderId="6" xfId="7" applyFont="1" applyBorder="1" applyAlignment="1">
      <alignment horizontal="center" vertical="center"/>
    </xf>
    <xf numFmtId="3" fontId="11" fillId="0" borderId="6" xfId="6" applyNumberFormat="1" applyFont="1" applyFill="1" applyBorder="1" applyAlignment="1">
      <alignment vertical="center"/>
    </xf>
    <xf numFmtId="168" fontId="11" fillId="0" borderId="6" xfId="7" applyNumberFormat="1" applyFont="1" applyBorder="1" applyAlignment="1">
      <alignment horizontal="center" vertical="center"/>
    </xf>
    <xf numFmtId="0" fontId="22" fillId="0" borderId="6" xfId="7" applyFont="1" applyBorder="1" applyAlignment="1">
      <alignment horizontal="justify" vertical="center" wrapText="1"/>
    </xf>
    <xf numFmtId="0" fontId="11" fillId="0" borderId="6" xfId="7" applyFont="1" applyBorder="1" applyAlignment="1">
      <alignment horizontal="center" vertical="center" wrapText="1"/>
    </xf>
    <xf numFmtId="0" fontId="11" fillId="0" borderId="6" xfId="7" applyFont="1" applyBorder="1" applyAlignment="1">
      <alignment horizontal="left" vertical="center" wrapText="1"/>
    </xf>
    <xf numFmtId="49" fontId="23" fillId="0" borderId="7" xfId="7" applyNumberFormat="1" applyFont="1" applyBorder="1" applyAlignment="1">
      <alignment horizontal="center" vertical="center"/>
    </xf>
    <xf numFmtId="0" fontId="11" fillId="0" borderId="7" xfId="7" applyFont="1" applyBorder="1" applyAlignment="1">
      <alignment horizontal="center" vertical="center"/>
    </xf>
    <xf numFmtId="168" fontId="11" fillId="0" borderId="7" xfId="7" applyNumberFormat="1" applyFont="1" applyBorder="1" applyAlignment="1">
      <alignment horizontal="center" vertical="center"/>
    </xf>
    <xf numFmtId="0" fontId="11" fillId="0" borderId="7" xfId="7" applyFont="1" applyBorder="1" applyAlignment="1">
      <alignment horizontal="center" vertical="center" wrapText="1"/>
    </xf>
    <xf numFmtId="0" fontId="11" fillId="0" borderId="10" xfId="7" applyFont="1" applyBorder="1" applyAlignment="1">
      <alignment horizontal="center" vertical="center"/>
    </xf>
    <xf numFmtId="3" fontId="11" fillId="0" borderId="10" xfId="6" applyNumberFormat="1" applyFont="1" applyFill="1" applyBorder="1" applyAlignment="1">
      <alignment vertical="center"/>
    </xf>
    <xf numFmtId="168" fontId="11" fillId="0" borderId="10" xfId="7" applyNumberFormat="1" applyFont="1" applyBorder="1" applyAlignment="1">
      <alignment horizontal="center" vertical="center"/>
    </xf>
    <xf numFmtId="0" fontId="11" fillId="0" borderId="10" xfId="7" applyFont="1" applyBorder="1" applyAlignment="1">
      <alignment horizontal="center" vertical="center" wrapText="1"/>
    </xf>
    <xf numFmtId="49" fontId="14" fillId="0" borderId="2" xfId="7" applyNumberFormat="1" applyFont="1" applyBorder="1" applyAlignment="1">
      <alignment horizontal="center" vertical="center"/>
    </xf>
    <xf numFmtId="0" fontId="14" fillId="0" borderId="2" xfId="7" applyFont="1" applyBorder="1" applyAlignment="1">
      <alignment vertical="center" wrapText="1"/>
    </xf>
    <xf numFmtId="0" fontId="11" fillId="0" borderId="2" xfId="7" applyFont="1" applyBorder="1" applyAlignment="1">
      <alignment horizontal="center" vertical="center"/>
    </xf>
    <xf numFmtId="3" fontId="11" fillId="0" borderId="2" xfId="6" applyNumberFormat="1" applyFont="1" applyFill="1" applyBorder="1" applyAlignment="1">
      <alignment vertical="center"/>
    </xf>
    <xf numFmtId="49" fontId="14" fillId="0" borderId="3" xfId="7" applyNumberFormat="1" applyFont="1" applyBorder="1" applyAlignment="1">
      <alignment horizontal="center" vertical="center"/>
    </xf>
    <xf numFmtId="0" fontId="14" fillId="0" borderId="3" xfId="7" applyFont="1" applyBorder="1" applyAlignment="1">
      <alignment vertical="center" wrapText="1"/>
    </xf>
    <xf numFmtId="0" fontId="11" fillId="0" borderId="3" xfId="7" applyFont="1" applyBorder="1" applyAlignment="1">
      <alignment horizontal="center" vertical="center"/>
    </xf>
    <xf numFmtId="3" fontId="11" fillId="0" borderId="3" xfId="6" applyNumberFormat="1" applyFont="1" applyFill="1" applyBorder="1" applyAlignment="1">
      <alignment vertical="center"/>
    </xf>
    <xf numFmtId="168" fontId="11" fillId="0" borderId="3" xfId="7" applyNumberFormat="1" applyFont="1" applyBorder="1" applyAlignment="1">
      <alignment horizontal="center" vertical="center"/>
    </xf>
    <xf numFmtId="3" fontId="14" fillId="0" borderId="3" xfId="6" applyNumberFormat="1" applyFont="1" applyFill="1" applyBorder="1" applyAlignment="1">
      <alignment horizontal="right" vertical="center"/>
    </xf>
    <xf numFmtId="0" fontId="24" fillId="0" borderId="0" xfId="7" applyFont="1" applyAlignment="1">
      <alignment vertical="center"/>
    </xf>
    <xf numFmtId="0" fontId="24" fillId="0" borderId="7" xfId="7" applyFont="1" applyBorder="1" applyAlignment="1">
      <alignment vertical="center" wrapText="1"/>
    </xf>
    <xf numFmtId="0" fontId="24" fillId="0" borderId="7" xfId="7" applyFont="1" applyBorder="1" applyAlignment="1">
      <alignment horizontal="center" vertical="center"/>
    </xf>
    <xf numFmtId="3" fontId="24" fillId="0" borderId="7" xfId="6" applyNumberFormat="1" applyFont="1" applyFill="1" applyBorder="1" applyAlignment="1">
      <alignment horizontal="right" vertical="center"/>
    </xf>
    <xf numFmtId="168" fontId="24" fillId="0" borderId="7" xfId="7" applyNumberFormat="1" applyFont="1" applyBorder="1" applyAlignment="1">
      <alignment horizontal="center" vertical="center"/>
    </xf>
    <xf numFmtId="49" fontId="24" fillId="0" borderId="6" xfId="7" applyNumberFormat="1" applyFont="1" applyBorder="1" applyAlignment="1">
      <alignment horizontal="center" vertical="center"/>
    </xf>
    <xf numFmtId="49" fontId="11" fillId="0" borderId="6" xfId="6" applyNumberFormat="1" applyFont="1" applyFill="1" applyBorder="1" applyAlignment="1">
      <alignment horizontal="left" vertical="center"/>
    </xf>
    <xf numFmtId="3" fontId="11" fillId="4" borderId="6" xfId="6" applyNumberFormat="1" applyFont="1" applyFill="1" applyBorder="1" applyAlignment="1">
      <alignment vertical="center"/>
    </xf>
    <xf numFmtId="168" fontId="11" fillId="4" borderId="6" xfId="7" applyNumberFormat="1" applyFont="1" applyFill="1" applyBorder="1" applyAlignment="1">
      <alignment horizontal="center" vertical="center"/>
    </xf>
    <xf numFmtId="49" fontId="11" fillId="0" borderId="6" xfId="7" applyNumberFormat="1" applyFont="1" applyBorder="1" applyAlignment="1">
      <alignment horizontal="center" vertical="center"/>
    </xf>
    <xf numFmtId="49" fontId="11" fillId="0" borderId="6" xfId="6" applyNumberFormat="1" applyFont="1" applyFill="1" applyBorder="1" applyAlignment="1">
      <alignment horizontal="left" vertical="center" wrapText="1"/>
    </xf>
    <xf numFmtId="164" fontId="11" fillId="0" borderId="6" xfId="7" applyNumberFormat="1" applyFont="1" applyBorder="1" applyAlignment="1">
      <alignment horizontal="center" vertical="center"/>
    </xf>
    <xf numFmtId="170" fontId="11" fillId="0" borderId="6" xfId="6" applyNumberFormat="1" applyFont="1" applyFill="1" applyBorder="1" applyAlignment="1">
      <alignment horizontal="left" vertical="center" wrapText="1"/>
    </xf>
    <xf numFmtId="49" fontId="11" fillId="0" borderId="7" xfId="7" applyNumberFormat="1" applyFont="1" applyBorder="1" applyAlignment="1">
      <alignment horizontal="center" vertical="center"/>
    </xf>
    <xf numFmtId="3" fontId="11" fillId="4" borderId="7" xfId="6" applyNumberFormat="1" applyFont="1" applyFill="1" applyBorder="1" applyAlignment="1">
      <alignment vertical="center"/>
    </xf>
    <xf numFmtId="168" fontId="11" fillId="4" borderId="7" xfId="7" applyNumberFormat="1" applyFont="1" applyFill="1" applyBorder="1" applyAlignment="1">
      <alignment horizontal="center" vertical="center"/>
    </xf>
    <xf numFmtId="3" fontId="11" fillId="0" borderId="7" xfId="6" applyNumberFormat="1" applyFont="1" applyFill="1" applyBorder="1" applyAlignment="1">
      <alignment horizontal="right" vertical="center"/>
    </xf>
    <xf numFmtId="0" fontId="11" fillId="0" borderId="2" xfId="7" applyFont="1" applyBorder="1" applyAlignment="1">
      <alignment vertical="center"/>
    </xf>
    <xf numFmtId="49" fontId="11" fillId="0" borderId="11" xfId="7" applyNumberFormat="1" applyFont="1" applyBorder="1" applyAlignment="1">
      <alignment horizontal="center" vertical="center"/>
    </xf>
    <xf numFmtId="49" fontId="11" fillId="0" borderId="12" xfId="7" applyNumberFormat="1" applyFont="1" applyBorder="1" applyAlignment="1">
      <alignment horizontal="center" vertical="center"/>
    </xf>
    <xf numFmtId="49" fontId="6" fillId="0" borderId="0" xfId="7" applyNumberFormat="1" applyFont="1" applyAlignment="1">
      <alignment horizontal="center" vertical="center"/>
    </xf>
    <xf numFmtId="3" fontId="26" fillId="0" borderId="0" xfId="7" applyNumberFormat="1" applyFont="1" applyAlignment="1">
      <alignment horizontal="center" vertical="center" wrapText="1"/>
    </xf>
    <xf numFmtId="0" fontId="3" fillId="0" borderId="0" xfId="7" applyAlignment="1">
      <alignment vertical="center"/>
    </xf>
    <xf numFmtId="165" fontId="4" fillId="0" borderId="0" xfId="6" applyNumberFormat="1" applyFont="1" applyFill="1" applyBorder="1" applyAlignment="1">
      <alignment horizontal="center" vertical="center"/>
    </xf>
    <xf numFmtId="0" fontId="4" fillId="0" borderId="0" xfId="7" applyFont="1" applyAlignment="1">
      <alignment horizontal="center" vertical="center"/>
    </xf>
    <xf numFmtId="4" fontId="4" fillId="0" borderId="0" xfId="7" applyNumberFormat="1" applyFont="1" applyAlignment="1">
      <alignment horizontal="right" vertical="center"/>
    </xf>
    <xf numFmtId="0" fontId="5" fillId="0" borderId="0" xfId="7" applyFont="1" applyAlignment="1">
      <alignment horizontal="center" vertical="center"/>
    </xf>
    <xf numFmtId="0" fontId="3" fillId="0" borderId="0" xfId="7" applyAlignment="1">
      <alignment horizontal="center" vertical="center"/>
    </xf>
    <xf numFmtId="3" fontId="4" fillId="0" borderId="0" xfId="7" applyNumberFormat="1" applyFont="1" applyAlignment="1">
      <alignment horizontal="center" vertical="center"/>
    </xf>
    <xf numFmtId="0" fontId="27" fillId="0" borderId="0" xfId="7" applyFont="1" applyAlignment="1">
      <alignment vertical="center"/>
    </xf>
    <xf numFmtId="0" fontId="20" fillId="0" borderId="0" xfId="7" applyFont="1" applyAlignment="1">
      <alignment horizontal="center" vertical="center"/>
    </xf>
    <xf numFmtId="0" fontId="12" fillId="0" borderId="0" xfId="7" applyFont="1" applyAlignment="1">
      <alignment horizontal="center" vertical="center"/>
    </xf>
    <xf numFmtId="4" fontId="20" fillId="0" borderId="0" xfId="7" applyNumberFormat="1" applyFont="1" applyAlignment="1">
      <alignment horizontal="center" vertical="center"/>
    </xf>
    <xf numFmtId="3" fontId="15" fillId="0" borderId="0" xfId="7" applyNumberFormat="1" applyFont="1" applyAlignment="1">
      <alignment horizontal="center" vertical="center"/>
    </xf>
    <xf numFmtId="49" fontId="13" fillId="0" borderId="0" xfId="7" applyNumberFormat="1" applyFont="1" applyAlignment="1">
      <alignment horizontal="center" vertical="center"/>
    </xf>
    <xf numFmtId="49" fontId="11" fillId="0" borderId="2" xfId="6" applyNumberFormat="1" applyFont="1" applyFill="1" applyBorder="1" applyAlignment="1">
      <alignment horizontal="left" vertical="center" wrapText="1"/>
    </xf>
    <xf numFmtId="3" fontId="13" fillId="4" borderId="0" xfId="7" applyNumberFormat="1" applyFont="1" applyFill="1" applyAlignment="1">
      <alignment horizontal="center" vertical="center"/>
    </xf>
    <xf numFmtId="3" fontId="13" fillId="4" borderId="0" xfId="6" applyNumberFormat="1" applyFont="1" applyFill="1" applyBorder="1" applyAlignment="1">
      <alignment vertical="center"/>
    </xf>
    <xf numFmtId="168" fontId="13" fillId="4" borderId="0" xfId="7" applyNumberFormat="1" applyFont="1" applyFill="1" applyAlignment="1">
      <alignment horizontal="center" vertical="center"/>
    </xf>
    <xf numFmtId="9" fontId="13" fillId="4" borderId="0" xfId="7" applyNumberFormat="1" applyFont="1" applyFill="1" applyAlignment="1">
      <alignment horizontal="center" vertical="center"/>
    </xf>
    <xf numFmtId="3" fontId="13" fillId="0" borderId="0" xfId="6" applyNumberFormat="1" applyFont="1" applyFill="1" applyBorder="1" applyAlignment="1">
      <alignment horizontal="right" vertical="center"/>
    </xf>
    <xf numFmtId="3" fontId="12" fillId="0" borderId="0" xfId="6" applyNumberFormat="1" applyFont="1" applyFill="1" applyAlignment="1">
      <alignment vertical="center"/>
    </xf>
    <xf numFmtId="168" fontId="12" fillId="0" borderId="0" xfId="7" applyNumberFormat="1" applyFont="1" applyAlignment="1">
      <alignment horizontal="center" vertical="center"/>
    </xf>
    <xf numFmtId="3" fontId="30" fillId="0" borderId="9" xfId="6" applyNumberFormat="1" applyFont="1" applyFill="1" applyBorder="1" applyAlignment="1">
      <alignment horizontal="right" vertical="center"/>
    </xf>
    <xf numFmtId="49" fontId="30" fillId="0" borderId="2" xfId="7" applyNumberFormat="1" applyFont="1" applyBorder="1" applyAlignment="1">
      <alignment horizontal="center" vertical="center"/>
    </xf>
    <xf numFmtId="0" fontId="30" fillId="0" borderId="2" xfId="7" applyFont="1" applyBorder="1" applyAlignment="1">
      <alignment vertical="center" wrapText="1"/>
    </xf>
    <xf numFmtId="0" fontId="22" fillId="0" borderId="2" xfId="7" applyFont="1" applyBorder="1" applyAlignment="1">
      <alignment horizontal="center" vertical="center"/>
    </xf>
    <xf numFmtId="3" fontId="22" fillId="0" borderId="2" xfId="6" applyNumberFormat="1" applyFont="1" applyFill="1" applyBorder="1" applyAlignment="1">
      <alignment vertical="center"/>
    </xf>
    <xf numFmtId="168" fontId="22" fillId="0" borderId="2" xfId="7" applyNumberFormat="1" applyFont="1" applyBorder="1" applyAlignment="1">
      <alignment horizontal="center" vertical="center"/>
    </xf>
    <xf numFmtId="3" fontId="30" fillId="0" borderId="2" xfId="6" applyNumberFormat="1" applyFont="1" applyFill="1" applyBorder="1" applyAlignment="1">
      <alignment horizontal="right" vertical="center"/>
    </xf>
    <xf numFmtId="0" fontId="22" fillId="0" borderId="0" xfId="7" applyFont="1" applyAlignment="1">
      <alignment vertical="center"/>
    </xf>
    <xf numFmtId="49" fontId="30" fillId="0" borderId="3" xfId="7" applyNumberFormat="1" applyFont="1" applyBorder="1" applyAlignment="1">
      <alignment horizontal="center" vertical="center"/>
    </xf>
    <xf numFmtId="0" fontId="30" fillId="0" borderId="3" xfId="7" applyFont="1" applyBorder="1" applyAlignment="1">
      <alignment vertical="center" wrapText="1"/>
    </xf>
    <xf numFmtId="0" fontId="22" fillId="0" borderId="3" xfId="7" applyFont="1" applyBorder="1" applyAlignment="1">
      <alignment horizontal="center" vertical="center"/>
    </xf>
    <xf numFmtId="3" fontId="22" fillId="0" borderId="3" xfId="6" applyNumberFormat="1" applyFont="1" applyFill="1" applyBorder="1" applyAlignment="1">
      <alignment vertical="center"/>
    </xf>
    <xf numFmtId="168" fontId="22" fillId="0" borderId="3" xfId="7" applyNumberFormat="1" applyFont="1" applyBorder="1" applyAlignment="1">
      <alignment horizontal="center" vertical="center"/>
    </xf>
    <xf numFmtId="3" fontId="30" fillId="0" borderId="3" xfId="6" applyNumberFormat="1" applyFont="1" applyFill="1" applyBorder="1" applyAlignment="1">
      <alignment horizontal="right" vertical="center"/>
    </xf>
    <xf numFmtId="49" fontId="31" fillId="0" borderId="6" xfId="7" applyNumberFormat="1" applyFont="1" applyBorder="1" applyAlignment="1">
      <alignment horizontal="center" vertical="center"/>
    </xf>
    <xf numFmtId="0" fontId="32" fillId="0" borderId="6" xfId="7" applyFont="1" applyBorder="1" applyAlignment="1">
      <alignment horizontal="center" vertical="center"/>
    </xf>
    <xf numFmtId="3" fontId="32" fillId="0" borderId="6" xfId="6" applyNumberFormat="1" applyFont="1" applyFill="1" applyBorder="1" applyAlignment="1">
      <alignment horizontal="right" vertical="center"/>
    </xf>
    <xf numFmtId="0" fontId="32" fillId="0" borderId="0" xfId="7" applyFont="1" applyAlignment="1">
      <alignment vertical="center"/>
    </xf>
    <xf numFmtId="49" fontId="32" fillId="0" borderId="6" xfId="7" applyNumberFormat="1" applyFont="1" applyBorder="1" applyAlignment="1">
      <alignment horizontal="center" vertical="center"/>
    </xf>
    <xf numFmtId="0" fontId="31" fillId="0" borderId="6" xfId="7" applyFont="1" applyBorder="1" applyAlignment="1">
      <alignment horizontal="center" vertical="center"/>
    </xf>
    <xf numFmtId="3" fontId="31" fillId="0" borderId="6" xfId="6" applyNumberFormat="1" applyFont="1" applyFill="1" applyBorder="1" applyAlignment="1">
      <alignment horizontal="right" vertical="center"/>
    </xf>
    <xf numFmtId="0" fontId="31" fillId="0" borderId="0" xfId="7" applyFont="1" applyAlignment="1">
      <alignment vertical="center"/>
    </xf>
    <xf numFmtId="49" fontId="30" fillId="0" borderId="2" xfId="7" applyNumberFormat="1" applyFont="1" applyBorder="1" applyAlignment="1">
      <alignment vertical="center" wrapText="1"/>
    </xf>
    <xf numFmtId="3" fontId="22" fillId="4" borderId="2" xfId="6" applyNumberFormat="1" applyFont="1" applyFill="1" applyBorder="1" applyAlignment="1">
      <alignment vertical="center"/>
    </xf>
    <xf numFmtId="168" fontId="22" fillId="4" borderId="2" xfId="7" applyNumberFormat="1" applyFont="1" applyFill="1" applyBorder="1" applyAlignment="1">
      <alignment horizontal="center" vertical="center"/>
    </xf>
    <xf numFmtId="49" fontId="31" fillId="0" borderId="6" xfId="6" applyNumberFormat="1" applyFont="1" applyFill="1" applyBorder="1" applyAlignment="1">
      <alignment horizontal="left" vertical="center" wrapText="1"/>
    </xf>
    <xf numFmtId="168" fontId="31" fillId="4" borderId="6" xfId="7" applyNumberFormat="1" applyFont="1" applyFill="1" applyBorder="1" applyAlignment="1">
      <alignment horizontal="center" vertical="center"/>
    </xf>
    <xf numFmtId="3" fontId="31" fillId="4" borderId="6" xfId="6" applyNumberFormat="1" applyFont="1" applyFill="1" applyBorder="1" applyAlignment="1">
      <alignment vertical="center"/>
    </xf>
    <xf numFmtId="49" fontId="22" fillId="0" borderId="6" xfId="6" applyNumberFormat="1" applyFont="1" applyFill="1" applyBorder="1" applyAlignment="1">
      <alignment horizontal="left" vertical="center" wrapText="1"/>
    </xf>
    <xf numFmtId="49" fontId="30" fillId="0" borderId="6" xfId="7" applyNumberFormat="1" applyFont="1" applyBorder="1" applyAlignment="1">
      <alignment horizontal="center" vertical="center"/>
    </xf>
    <xf numFmtId="49" fontId="30" fillId="0" borderId="6" xfId="6" applyNumberFormat="1" applyFont="1" applyFill="1" applyBorder="1" applyAlignment="1">
      <alignment horizontal="left" vertical="center" wrapText="1"/>
    </xf>
    <xf numFmtId="168" fontId="30" fillId="4" borderId="6" xfId="7" applyNumberFormat="1" applyFont="1" applyFill="1" applyBorder="1" applyAlignment="1">
      <alignment horizontal="center" vertical="center"/>
    </xf>
    <xf numFmtId="0" fontId="30" fillId="0" borderId="6" xfId="7" applyFont="1" applyBorder="1" applyAlignment="1">
      <alignment horizontal="center" vertical="center"/>
    </xf>
    <xf numFmtId="3" fontId="30" fillId="4" borderId="6" xfId="6" applyNumberFormat="1" applyFont="1" applyFill="1" applyBorder="1" applyAlignment="1">
      <alignment vertical="center"/>
    </xf>
    <xf numFmtId="3" fontId="30" fillId="0" borderId="6" xfId="6" applyNumberFormat="1" applyFont="1" applyFill="1" applyBorder="1" applyAlignment="1">
      <alignment horizontal="right" vertical="center"/>
    </xf>
    <xf numFmtId="0" fontId="30" fillId="0" borderId="0" xfId="7" applyFont="1" applyAlignment="1">
      <alignment vertical="center"/>
    </xf>
    <xf numFmtId="49" fontId="22" fillId="0" borderId="9" xfId="7" applyNumberFormat="1" applyFont="1" applyBorder="1" applyAlignment="1">
      <alignment horizontal="center" vertical="center"/>
    </xf>
    <xf numFmtId="3" fontId="30" fillId="0" borderId="9" xfId="7" applyNumberFormat="1" applyFont="1" applyBorder="1" applyAlignment="1">
      <alignment horizontal="left" vertical="center" wrapText="1"/>
    </xf>
    <xf numFmtId="0" fontId="22" fillId="0" borderId="9" xfId="7" applyFont="1" applyBorder="1" applyAlignment="1">
      <alignment horizontal="center" vertical="center"/>
    </xf>
    <xf numFmtId="3" fontId="22" fillId="0" borderId="9" xfId="6" applyNumberFormat="1" applyFont="1" applyFill="1" applyBorder="1" applyAlignment="1">
      <alignment vertical="center"/>
    </xf>
    <xf numFmtId="168" fontId="22" fillId="0" borderId="9" xfId="7" applyNumberFormat="1" applyFont="1" applyBorder="1" applyAlignment="1">
      <alignment horizontal="center" vertical="center"/>
    </xf>
    <xf numFmtId="0" fontId="33" fillId="5" borderId="0" xfId="0" applyFont="1" applyFill="1"/>
    <xf numFmtId="0" fontId="0" fillId="0" borderId="0" xfId="0" quotePrefix="1"/>
    <xf numFmtId="4" fontId="0" fillId="0" borderId="0" xfId="0" applyNumberFormat="1"/>
    <xf numFmtId="3" fontId="0" fillId="0" borderId="0" xfId="0" applyNumberFormat="1"/>
    <xf numFmtId="0" fontId="0" fillId="5" borderId="0" xfId="0" applyFill="1"/>
    <xf numFmtId="0" fontId="0" fillId="6" borderId="0" xfId="0" applyFill="1"/>
    <xf numFmtId="0" fontId="22" fillId="0" borderId="7" xfId="7" applyFont="1" applyBorder="1" applyAlignment="1">
      <alignment vertical="center" wrapText="1"/>
    </xf>
    <xf numFmtId="0" fontId="32" fillId="0" borderId="7" xfId="7" applyFont="1" applyBorder="1" applyAlignment="1">
      <alignment vertical="center" wrapText="1"/>
    </xf>
    <xf numFmtId="0" fontId="34" fillId="0" borderId="6" xfId="7" applyFont="1" applyBorder="1" applyAlignment="1">
      <alignment vertical="center" wrapText="1"/>
    </xf>
    <xf numFmtId="0" fontId="35" fillId="0" borderId="10" xfId="7" applyFont="1" applyBorder="1" applyAlignment="1">
      <alignment vertical="center" wrapText="1"/>
    </xf>
    <xf numFmtId="0" fontId="22" fillId="0" borderId="2" xfId="7" quotePrefix="1" applyFont="1" applyBorder="1" applyAlignment="1">
      <alignment horizontal="center" vertical="center"/>
    </xf>
    <xf numFmtId="2" fontId="37" fillId="0" borderId="0" xfId="7" quotePrefix="1" applyNumberFormat="1" applyFont="1" applyAlignment="1">
      <alignment horizontal="center" vertical="center"/>
    </xf>
    <xf numFmtId="0" fontId="22" fillId="0" borderId="6" xfId="7" applyFont="1" applyBorder="1" applyAlignment="1">
      <alignment vertical="center" wrapText="1"/>
    </xf>
    <xf numFmtId="49" fontId="27" fillId="0" borderId="6" xfId="7" applyNumberFormat="1" applyFont="1" applyBorder="1" applyAlignment="1">
      <alignment horizontal="center" vertical="center"/>
    </xf>
    <xf numFmtId="170" fontId="27" fillId="0" borderId="6" xfId="6" applyNumberFormat="1" applyFont="1" applyFill="1" applyBorder="1" applyAlignment="1">
      <alignment horizontal="left" vertical="center" wrapText="1"/>
    </xf>
    <xf numFmtId="0" fontId="27" fillId="0" borderId="6" xfId="7" applyFont="1" applyBorder="1" applyAlignment="1">
      <alignment horizontal="center" vertical="center"/>
    </xf>
    <xf numFmtId="3" fontId="27" fillId="4" borderId="6" xfId="6" applyNumberFormat="1" applyFont="1" applyFill="1" applyBorder="1" applyAlignment="1">
      <alignment vertical="center"/>
    </xf>
    <xf numFmtId="168" fontId="27" fillId="4" borderId="6" xfId="7" applyNumberFormat="1" applyFont="1" applyFill="1" applyBorder="1" applyAlignment="1">
      <alignment horizontal="center" vertical="center"/>
    </xf>
    <xf numFmtId="3" fontId="27" fillId="0" borderId="6" xfId="6" applyNumberFormat="1" applyFont="1" applyFill="1" applyBorder="1" applyAlignment="1">
      <alignment horizontal="right" vertical="center"/>
    </xf>
    <xf numFmtId="164" fontId="27" fillId="0" borderId="6" xfId="7" applyNumberFormat="1" applyFont="1" applyBorder="1" applyAlignment="1">
      <alignment horizontal="center" vertical="center"/>
    </xf>
    <xf numFmtId="0" fontId="32" fillId="0" borderId="6" xfId="7" applyFont="1" applyBorder="1" applyAlignment="1">
      <alignment vertical="center" wrapText="1"/>
    </xf>
    <xf numFmtId="3" fontId="32" fillId="0" borderId="6" xfId="6" applyNumberFormat="1" applyFont="1" applyFill="1" applyBorder="1" applyAlignment="1">
      <alignment vertical="center"/>
    </xf>
    <xf numFmtId="168" fontId="32" fillId="0" borderId="6" xfId="7" applyNumberFormat="1" applyFont="1" applyBorder="1" applyAlignment="1">
      <alignment horizontal="center" vertical="center"/>
    </xf>
    <xf numFmtId="9" fontId="11" fillId="0" borderId="4" xfId="1" applyFont="1" applyBorder="1" applyAlignment="1">
      <alignment vertical="center"/>
    </xf>
    <xf numFmtId="9" fontId="11" fillId="0" borderId="9" xfId="1" applyFont="1" applyBorder="1" applyAlignment="1">
      <alignment horizontal="center" vertical="center"/>
    </xf>
    <xf numFmtId="9" fontId="11" fillId="0" borderId="6" xfId="1" applyFont="1" applyBorder="1" applyAlignment="1">
      <alignment horizontal="center" vertical="center"/>
    </xf>
    <xf numFmtId="9" fontId="11" fillId="0" borderId="7" xfId="1" applyFont="1" applyBorder="1" applyAlignment="1">
      <alignment horizontal="center" vertical="center"/>
    </xf>
    <xf numFmtId="9" fontId="11" fillId="0" borderId="10" xfId="1" applyFont="1" applyBorder="1" applyAlignment="1">
      <alignment horizontal="center" vertical="center"/>
    </xf>
    <xf numFmtId="9" fontId="22" fillId="0" borderId="2" xfId="1" applyFont="1" applyBorder="1" applyAlignment="1">
      <alignment horizontal="center" vertical="center"/>
    </xf>
    <xf numFmtId="9" fontId="22" fillId="0" borderId="3" xfId="1" applyFont="1" applyBorder="1" applyAlignment="1">
      <alignment horizontal="center" vertical="center"/>
    </xf>
    <xf numFmtId="9" fontId="32" fillId="0" borderId="6" xfId="1" applyFont="1" applyFill="1" applyBorder="1" applyAlignment="1">
      <alignment horizontal="center" vertical="center"/>
    </xf>
    <xf numFmtId="9" fontId="11" fillId="0" borderId="3" xfId="1" applyFont="1" applyBorder="1" applyAlignment="1">
      <alignment horizontal="center" vertical="center"/>
    </xf>
    <xf numFmtId="9" fontId="24" fillId="0" borderId="7" xfId="1" applyFont="1" applyBorder="1" applyAlignment="1">
      <alignment horizontal="center" vertical="center"/>
    </xf>
    <xf numFmtId="9" fontId="22" fillId="4" borderId="2" xfId="1" applyFont="1" applyFill="1" applyBorder="1" applyAlignment="1">
      <alignment horizontal="center" vertical="center"/>
    </xf>
    <xf numFmtId="9" fontId="31" fillId="4" borderId="6" xfId="1" applyFont="1" applyFill="1" applyBorder="1" applyAlignment="1">
      <alignment horizontal="center" vertical="center"/>
    </xf>
    <xf numFmtId="9" fontId="11" fillId="4" borderId="6" xfId="1" applyFont="1" applyFill="1" applyBorder="1" applyAlignment="1">
      <alignment horizontal="center" vertical="center"/>
    </xf>
    <xf numFmtId="9" fontId="27" fillId="4" borderId="6" xfId="1" applyFont="1" applyFill="1" applyBorder="1" applyAlignment="1">
      <alignment horizontal="center" vertical="center"/>
    </xf>
    <xf numFmtId="9" fontId="30" fillId="4" borderId="6" xfId="1" applyFont="1" applyFill="1" applyBorder="1" applyAlignment="1">
      <alignment horizontal="center" vertical="center"/>
    </xf>
    <xf numFmtId="9" fontId="11" fillId="4" borderId="7" xfId="1" applyFont="1" applyFill="1" applyBorder="1" applyAlignment="1">
      <alignment horizontal="center" vertical="center"/>
    </xf>
    <xf numFmtId="9" fontId="11" fillId="0" borderId="2" xfId="1" applyFont="1" applyFill="1" applyBorder="1" applyAlignment="1">
      <alignment horizontal="right" vertical="center"/>
    </xf>
    <xf numFmtId="0" fontId="11" fillId="0" borderId="6" xfId="6" quotePrefix="1" applyNumberFormat="1" applyFont="1" applyFill="1" applyBorder="1" applyAlignment="1">
      <alignment horizontal="left" vertical="center" wrapText="1"/>
    </xf>
    <xf numFmtId="0" fontId="11" fillId="0" borderId="7" xfId="6" quotePrefix="1" applyNumberFormat="1" applyFont="1" applyFill="1" applyBorder="1" applyAlignment="1">
      <alignment horizontal="left" vertical="center" wrapText="1"/>
    </xf>
    <xf numFmtId="0" fontId="39" fillId="0" borderId="0" xfId="9" applyFont="1" applyAlignment="1">
      <alignment horizontal="center" vertical="center"/>
    </xf>
    <xf numFmtId="0" fontId="39" fillId="0" borderId="0" xfId="9" applyFont="1" applyAlignment="1">
      <alignment vertical="center"/>
    </xf>
    <xf numFmtId="0" fontId="40" fillId="2" borderId="0" xfId="9" applyFont="1" applyFill="1" applyAlignment="1">
      <alignment vertical="center"/>
    </xf>
    <xf numFmtId="0" fontId="40" fillId="0" borderId="0" xfId="9" applyFont="1" applyAlignment="1">
      <alignment vertical="center"/>
    </xf>
    <xf numFmtId="0" fontId="42" fillId="0" borderId="0" xfId="9" applyFont="1" applyAlignment="1">
      <alignment vertical="center" wrapText="1"/>
    </xf>
    <xf numFmtId="0" fontId="40" fillId="0" borderId="0" xfId="9" applyFont="1" applyAlignment="1">
      <alignment horizontal="center" vertical="center" wrapText="1"/>
    </xf>
    <xf numFmtId="0" fontId="9" fillId="0" borderId="0" xfId="9" applyFont="1" applyAlignment="1">
      <alignment horizontal="center" vertical="center"/>
    </xf>
    <xf numFmtId="0" fontId="43" fillId="0" borderId="0" xfId="9" applyFont="1" applyAlignment="1">
      <alignment vertical="center"/>
    </xf>
    <xf numFmtId="0" fontId="42" fillId="0" borderId="0" xfId="9" applyFont="1" applyAlignment="1">
      <alignment vertical="center"/>
    </xf>
    <xf numFmtId="0" fontId="44" fillId="2" borderId="2" xfId="9" applyFont="1" applyFill="1" applyBorder="1" applyAlignment="1">
      <alignment horizontal="center" vertical="center" wrapText="1"/>
    </xf>
    <xf numFmtId="0" fontId="28" fillId="2" borderId="2" xfId="9" applyFont="1" applyFill="1" applyBorder="1" applyAlignment="1">
      <alignment horizontal="center" vertical="center" wrapText="1"/>
    </xf>
    <xf numFmtId="0" fontId="46" fillId="2" borderId="0" xfId="9" applyFont="1" applyFill="1" applyAlignment="1">
      <alignment vertical="center"/>
    </xf>
    <xf numFmtId="0" fontId="28" fillId="0" borderId="2" xfId="9" applyFont="1" applyBorder="1" applyAlignment="1">
      <alignment horizontal="center" vertical="center" wrapText="1"/>
    </xf>
    <xf numFmtId="0" fontId="5" fillId="2" borderId="2" xfId="9" applyFont="1" applyFill="1" applyBorder="1" applyAlignment="1">
      <alignment horizontal="center" vertical="center" wrapText="1"/>
    </xf>
    <xf numFmtId="167" fontId="45" fillId="0" borderId="2" xfId="10" applyNumberFormat="1" applyFont="1" applyFill="1" applyBorder="1" applyAlignment="1">
      <alignment horizontal="center" vertical="center" wrapText="1"/>
    </xf>
    <xf numFmtId="167" fontId="47" fillId="0" borderId="2" xfId="10" applyNumberFormat="1" applyFont="1" applyFill="1" applyBorder="1" applyAlignment="1">
      <alignment horizontal="center" vertical="center" wrapText="1"/>
    </xf>
    <xf numFmtId="0" fontId="42" fillId="2" borderId="0" xfId="9" applyFont="1" applyFill="1" applyAlignment="1">
      <alignment vertical="center" wrapText="1"/>
    </xf>
    <xf numFmtId="0" fontId="40" fillId="2" borderId="0" xfId="9" applyFont="1" applyFill="1" applyAlignment="1">
      <alignment horizontal="center" vertical="center" wrapText="1"/>
    </xf>
    <xf numFmtId="0" fontId="9" fillId="2" borderId="0" xfId="9" applyFont="1" applyFill="1" applyAlignment="1">
      <alignment horizontal="center" vertical="center"/>
    </xf>
    <xf numFmtId="0" fontId="43" fillId="2" borderId="0" xfId="9" applyFont="1" applyFill="1" applyAlignment="1">
      <alignment vertical="center"/>
    </xf>
    <xf numFmtId="0" fontId="51" fillId="2" borderId="1" xfId="9" applyFont="1" applyFill="1" applyBorder="1" applyAlignment="1">
      <alignment horizontal="center" vertical="center" wrapText="1"/>
    </xf>
    <xf numFmtId="0" fontId="51" fillId="0" borderId="1" xfId="9" applyFont="1" applyBorder="1" applyAlignment="1">
      <alignment horizontal="center" vertical="center" wrapText="1"/>
    </xf>
    <xf numFmtId="167" fontId="51" fillId="0" borderId="1" xfId="10" applyNumberFormat="1" applyFont="1" applyFill="1" applyBorder="1" applyAlignment="1">
      <alignment horizontal="center" vertical="center" wrapText="1"/>
    </xf>
    <xf numFmtId="0" fontId="51" fillId="2" borderId="3" xfId="9" applyFont="1" applyFill="1" applyBorder="1" applyAlignment="1">
      <alignment horizontal="center" vertical="center" wrapText="1"/>
    </xf>
    <xf numFmtId="0" fontId="52" fillId="2" borderId="0" xfId="9" applyFont="1" applyFill="1" applyAlignment="1">
      <alignment vertical="center"/>
    </xf>
    <xf numFmtId="0" fontId="53" fillId="2" borderId="0" xfId="9" applyFont="1" applyFill="1" applyAlignment="1">
      <alignment vertical="center"/>
    </xf>
    <xf numFmtId="0" fontId="54" fillId="0" borderId="0" xfId="9" applyFont="1" applyAlignment="1">
      <alignment vertical="center"/>
    </xf>
    <xf numFmtId="0" fontId="55" fillId="0" borderId="3" xfId="9" applyFont="1" applyBorder="1" applyAlignment="1">
      <alignment horizontal="center" vertical="center" wrapText="1"/>
    </xf>
    <xf numFmtId="167" fontId="55" fillId="0" borderId="2" xfId="10" applyNumberFormat="1" applyFont="1" applyFill="1" applyBorder="1" applyAlignment="1">
      <alignment horizontal="center" vertical="center" wrapText="1"/>
    </xf>
    <xf numFmtId="167" fontId="55" fillId="0" borderId="1" xfId="10" applyNumberFormat="1" applyFont="1" applyFill="1" applyBorder="1" applyAlignment="1">
      <alignment horizontal="center" vertical="center" wrapText="1"/>
    </xf>
    <xf numFmtId="0" fontId="51" fillId="3" borderId="1" xfId="9" applyFont="1" applyFill="1" applyBorder="1" applyAlignment="1">
      <alignment horizontal="center" vertical="center" wrapText="1"/>
    </xf>
    <xf numFmtId="0" fontId="58" fillId="2" borderId="21" xfId="9" applyFont="1" applyFill="1" applyBorder="1" applyAlignment="1">
      <alignment horizontal="center" vertical="center" wrapText="1"/>
    </xf>
    <xf numFmtId="0" fontId="59" fillId="2" borderId="21" xfId="9" applyFont="1" applyFill="1" applyBorder="1" applyAlignment="1">
      <alignment horizontal="center" vertical="center" wrapText="1"/>
    </xf>
    <xf numFmtId="171" fontId="58" fillId="2" borderId="21" xfId="9" applyNumberFormat="1" applyFont="1" applyFill="1" applyBorder="1" applyAlignment="1">
      <alignment horizontal="right" vertical="center" wrapText="1"/>
    </xf>
    <xf numFmtId="0" fontId="60" fillId="2" borderId="21" xfId="9" applyFont="1" applyFill="1" applyBorder="1" applyAlignment="1">
      <alignment horizontal="center" vertical="center" wrapText="1"/>
    </xf>
    <xf numFmtId="168" fontId="60" fillId="2" borderId="21" xfId="9" applyNumberFormat="1" applyFont="1" applyFill="1" applyBorder="1" applyAlignment="1">
      <alignment horizontal="right" vertical="center" wrapText="1"/>
    </xf>
    <xf numFmtId="171" fontId="59" fillId="3" borderId="21" xfId="9" applyNumberFormat="1" applyFont="1" applyFill="1" applyBorder="1" applyAlignment="1">
      <alignment horizontal="right" vertical="center" wrapText="1"/>
    </xf>
    <xf numFmtId="168" fontId="59" fillId="3" borderId="21" xfId="9" applyNumberFormat="1" applyFont="1" applyFill="1" applyBorder="1" applyAlignment="1">
      <alignment horizontal="right" vertical="center" wrapText="1"/>
    </xf>
    <xf numFmtId="3" fontId="58" fillId="2" borderId="21" xfId="9" applyNumberFormat="1" applyFont="1" applyFill="1" applyBorder="1" applyAlignment="1">
      <alignment vertical="center" wrapText="1"/>
    </xf>
    <xf numFmtId="0" fontId="58" fillId="2" borderId="21" xfId="9" applyFont="1" applyFill="1" applyBorder="1" applyAlignment="1">
      <alignment horizontal="right" vertical="center" wrapText="1"/>
    </xf>
    <xf numFmtId="0" fontId="60" fillId="3" borderId="21" xfId="9" applyFont="1" applyFill="1" applyBorder="1" applyAlignment="1">
      <alignment horizontal="center" vertical="center" wrapText="1"/>
    </xf>
    <xf numFmtId="0" fontId="58" fillId="2" borderId="0" xfId="9" applyFont="1" applyFill="1" applyAlignment="1">
      <alignment vertical="center"/>
    </xf>
    <xf numFmtId="0" fontId="1" fillId="0" borderId="0" xfId="0" applyFont="1"/>
    <xf numFmtId="0" fontId="58" fillId="0" borderId="21" xfId="9" applyFont="1" applyBorder="1" applyAlignment="1">
      <alignment horizontal="center" vertical="center" wrapText="1"/>
    </xf>
    <xf numFmtId="0" fontId="59" fillId="0" borderId="21" xfId="9" applyFont="1" applyBorder="1" applyAlignment="1">
      <alignment horizontal="center" vertical="center" wrapText="1"/>
    </xf>
    <xf numFmtId="171" fontId="58" fillId="0" borderId="21" xfId="9" applyNumberFormat="1" applyFont="1" applyBorder="1" applyAlignment="1">
      <alignment horizontal="right" vertical="center" wrapText="1"/>
    </xf>
    <xf numFmtId="0" fontId="60" fillId="0" borderId="21" xfId="9" applyFont="1" applyBorder="1" applyAlignment="1">
      <alignment horizontal="center" vertical="center" wrapText="1"/>
    </xf>
    <xf numFmtId="168" fontId="60" fillId="0" borderId="21" xfId="9" applyNumberFormat="1" applyFont="1" applyBorder="1" applyAlignment="1">
      <alignment horizontal="right" vertical="center" wrapText="1"/>
    </xf>
    <xf numFmtId="171" fontId="59" fillId="0" borderId="21" xfId="9" applyNumberFormat="1" applyFont="1" applyBorder="1" applyAlignment="1">
      <alignment horizontal="right" vertical="center" wrapText="1"/>
    </xf>
    <xf numFmtId="3" fontId="59" fillId="0" borderId="21" xfId="9" applyNumberFormat="1" applyFont="1" applyBorder="1" applyAlignment="1">
      <alignment horizontal="right" vertical="center" wrapText="1"/>
    </xf>
    <xf numFmtId="3" fontId="58" fillId="0" borderId="21" xfId="9" applyNumberFormat="1" applyFont="1" applyBorder="1" applyAlignment="1">
      <alignment vertical="center" wrapText="1"/>
    </xf>
    <xf numFmtId="164" fontId="60" fillId="0" borderId="19" xfId="9" applyNumberFormat="1" applyFont="1" applyBorder="1" applyAlignment="1">
      <alignment horizontal="center" vertical="center" wrapText="1"/>
    </xf>
    <xf numFmtId="0" fontId="58" fillId="0" borderId="0" xfId="9" applyFont="1" applyAlignment="1">
      <alignment vertical="center"/>
    </xf>
    <xf numFmtId="0" fontId="59" fillId="0" borderId="0" xfId="9" applyFont="1" applyAlignment="1">
      <alignment vertical="center"/>
    </xf>
    <xf numFmtId="0" fontId="60" fillId="0" borderId="19" xfId="9" applyFont="1" applyBorder="1" applyAlignment="1">
      <alignment horizontal="center" vertical="center" wrapText="1"/>
    </xf>
    <xf numFmtId="0" fontId="60" fillId="0" borderId="19" xfId="9" quotePrefix="1" applyFont="1" applyBorder="1" applyAlignment="1">
      <alignment horizontal="center" vertical="center" wrapText="1"/>
    </xf>
    <xf numFmtId="0" fontId="58" fillId="0" borderId="19" xfId="9" applyFont="1" applyBorder="1" applyAlignment="1">
      <alignment horizontal="center" vertical="center" wrapText="1"/>
    </xf>
    <xf numFmtId="171" fontId="58" fillId="0" borderId="19" xfId="9" applyNumberFormat="1" applyFont="1" applyBorder="1" applyAlignment="1">
      <alignment horizontal="right" vertical="center" wrapText="1"/>
    </xf>
    <xf numFmtId="168" fontId="60" fillId="0" borderId="19" xfId="9" applyNumberFormat="1" applyFont="1" applyBorder="1" applyAlignment="1">
      <alignment horizontal="right" vertical="center" wrapText="1"/>
    </xf>
    <xf numFmtId="171" fontId="59" fillId="0" borderId="19" xfId="9" applyNumberFormat="1" applyFont="1" applyBorder="1" applyAlignment="1">
      <alignment horizontal="right" vertical="center" wrapText="1"/>
    </xf>
    <xf numFmtId="3" fontId="59" fillId="0" borderId="19" xfId="9" applyNumberFormat="1" applyFont="1" applyBorder="1" applyAlignment="1">
      <alignment horizontal="right" vertical="center" wrapText="1"/>
    </xf>
    <xf numFmtId="0" fontId="60" fillId="0" borderId="19" xfId="9" applyFont="1" applyBorder="1" applyAlignment="1">
      <alignment vertical="center" wrapText="1"/>
    </xf>
    <xf numFmtId="0" fontId="60" fillId="0" borderId="19" xfId="9" applyFont="1" applyBorder="1" applyAlignment="1">
      <alignment horizontal="left" vertical="center" wrapText="1"/>
    </xf>
    <xf numFmtId="0" fontId="60" fillId="0" borderId="19" xfId="9" quotePrefix="1" applyFont="1" applyBorder="1" applyAlignment="1">
      <alignment horizontal="left" vertical="center" wrapText="1"/>
    </xf>
    <xf numFmtId="0" fontId="64" fillId="0" borderId="0" xfId="9" applyFont="1" applyAlignment="1">
      <alignment vertical="center"/>
    </xf>
    <xf numFmtId="0" fontId="66" fillId="0" borderId="1" xfId="9" applyFont="1" applyBorder="1" applyAlignment="1">
      <alignment horizontal="center" vertical="center" wrapText="1"/>
    </xf>
    <xf numFmtId="3" fontId="64" fillId="2" borderId="21" xfId="9" applyNumberFormat="1" applyFont="1" applyFill="1" applyBorder="1" applyAlignment="1">
      <alignment horizontal="right" vertical="center" wrapText="1"/>
    </xf>
    <xf numFmtId="3" fontId="64" fillId="0" borderId="21" xfId="9" applyNumberFormat="1" applyFont="1" applyBorder="1" applyAlignment="1">
      <alignment horizontal="right" vertical="center" wrapText="1"/>
    </xf>
    <xf numFmtId="3" fontId="64" fillId="0" borderId="19" xfId="9" applyNumberFormat="1" applyFont="1" applyBorder="1" applyAlignment="1">
      <alignment horizontal="right" vertical="center" wrapText="1"/>
    </xf>
    <xf numFmtId="0" fontId="57" fillId="0" borderId="0" xfId="0" applyFont="1"/>
    <xf numFmtId="0" fontId="67" fillId="0" borderId="0" xfId="9" applyFont="1" applyAlignment="1">
      <alignment vertical="center"/>
    </xf>
    <xf numFmtId="0" fontId="68" fillId="0" borderId="1" xfId="9" applyFont="1" applyBorder="1" applyAlignment="1">
      <alignment horizontal="center" vertical="center" wrapText="1"/>
    </xf>
    <xf numFmtId="0" fontId="68" fillId="2" borderId="3" xfId="9" applyFont="1" applyFill="1" applyBorder="1" applyAlignment="1">
      <alignment horizontal="center" vertical="center" wrapText="1"/>
    </xf>
    <xf numFmtId="0" fontId="69" fillId="0" borderId="0" xfId="9" applyFont="1" applyAlignment="1">
      <alignment vertical="center"/>
    </xf>
    <xf numFmtId="0" fontId="70" fillId="0" borderId="1" xfId="9" applyFont="1" applyBorder="1" applyAlignment="1">
      <alignment horizontal="center" vertical="center" wrapText="1"/>
    </xf>
    <xf numFmtId="0" fontId="71" fillId="0" borderId="0" xfId="0" applyFont="1"/>
    <xf numFmtId="0" fontId="72" fillId="0" borderId="0" xfId="11" applyAlignment="1">
      <alignment vertical="center"/>
    </xf>
    <xf numFmtId="167" fontId="73" fillId="3" borderId="0" xfId="3" applyNumberFormat="1" applyFont="1" applyFill="1"/>
    <xf numFmtId="0" fontId="58" fillId="2" borderId="21" xfId="9" applyFont="1" applyFill="1" applyBorder="1" applyAlignment="1">
      <alignment horizontal="left" vertical="center" wrapText="1"/>
    </xf>
    <xf numFmtId="0" fontId="58" fillId="0" borderId="21" xfId="9" applyFont="1" applyBorder="1" applyAlignment="1">
      <alignment horizontal="left" vertical="center" wrapText="1"/>
    </xf>
    <xf numFmtId="0" fontId="61" fillId="0" borderId="19" xfId="9" applyFont="1" applyBorder="1" applyAlignment="1">
      <alignment horizontal="left" vertical="center" wrapText="1"/>
    </xf>
    <xf numFmtId="0" fontId="58" fillId="0" borderId="19" xfId="9" applyFont="1" applyBorder="1" applyAlignment="1">
      <alignment horizontal="left" vertical="center" wrapText="1"/>
    </xf>
    <xf numFmtId="172" fontId="59" fillId="3" borderId="21" xfId="9" applyNumberFormat="1" applyFont="1" applyFill="1" applyBorder="1" applyAlignment="1">
      <alignment horizontal="right" vertical="center" wrapText="1"/>
    </xf>
    <xf numFmtId="172" fontId="59" fillId="7" borderId="3" xfId="9" applyNumberFormat="1" applyFont="1" applyFill="1" applyBorder="1" applyAlignment="1">
      <alignment horizontal="right" vertical="center" wrapText="1"/>
    </xf>
    <xf numFmtId="172" fontId="62" fillId="2" borderId="21" xfId="9" applyNumberFormat="1" applyFont="1" applyFill="1" applyBorder="1" applyAlignment="1">
      <alignment horizontal="right" vertical="center" wrapText="1"/>
    </xf>
    <xf numFmtId="172" fontId="63" fillId="7" borderId="3" xfId="9" applyNumberFormat="1" applyFont="1" applyFill="1" applyBorder="1" applyAlignment="1">
      <alignment horizontal="right" vertical="center" wrapText="1"/>
    </xf>
    <xf numFmtId="172" fontId="69" fillId="7" borderId="3" xfId="9" applyNumberFormat="1" applyFont="1" applyFill="1" applyBorder="1" applyAlignment="1">
      <alignment horizontal="right" vertical="center" wrapText="1"/>
    </xf>
    <xf numFmtId="172" fontId="67" fillId="2" borderId="21" xfId="9" applyNumberFormat="1" applyFont="1" applyFill="1" applyBorder="1" applyAlignment="1">
      <alignment horizontal="right" vertical="center" wrapText="1"/>
    </xf>
    <xf numFmtId="172" fontId="67" fillId="0" borderId="21" xfId="9" applyNumberFormat="1" applyFont="1" applyBorder="1" applyAlignment="1">
      <alignment horizontal="right" vertical="center" wrapText="1"/>
    </xf>
    <xf numFmtId="172" fontId="58" fillId="2" borderId="21" xfId="9" applyNumberFormat="1" applyFont="1" applyFill="1" applyBorder="1" applyAlignment="1">
      <alignment horizontal="right" vertical="center" wrapText="1"/>
    </xf>
    <xf numFmtId="172" fontId="58" fillId="0" borderId="21" xfId="9" applyNumberFormat="1" applyFont="1" applyBorder="1" applyAlignment="1">
      <alignment horizontal="right" vertical="center" wrapText="1"/>
    </xf>
    <xf numFmtId="172" fontId="59" fillId="0" borderId="3" xfId="9" applyNumberFormat="1" applyFont="1" applyBorder="1" applyAlignment="1">
      <alignment horizontal="right" vertical="center" wrapText="1"/>
    </xf>
    <xf numFmtId="172" fontId="59" fillId="0" borderId="21" xfId="9" applyNumberFormat="1" applyFont="1" applyBorder="1" applyAlignment="1">
      <alignment horizontal="right" vertical="center" wrapText="1"/>
    </xf>
    <xf numFmtId="172" fontId="61" fillId="0" borderId="21" xfId="9" applyNumberFormat="1" applyFont="1" applyBorder="1" applyAlignment="1">
      <alignment horizontal="right" vertical="center" wrapText="1"/>
    </xf>
    <xf numFmtId="172" fontId="62" fillId="0" borderId="21" xfId="9" applyNumberFormat="1" applyFont="1" applyBorder="1" applyAlignment="1">
      <alignment horizontal="right" vertical="center" wrapText="1"/>
    </xf>
    <xf numFmtId="172" fontId="63" fillId="0" borderId="21" xfId="9" applyNumberFormat="1" applyFont="1" applyBorder="1" applyAlignment="1">
      <alignment horizontal="right" vertical="center" wrapText="1"/>
    </xf>
    <xf numFmtId="172" fontId="69" fillId="0" borderId="21" xfId="9" applyNumberFormat="1" applyFont="1" applyBorder="1" applyAlignment="1">
      <alignment horizontal="right" vertical="center" wrapText="1"/>
    </xf>
    <xf numFmtId="172" fontId="60" fillId="0" borderId="19" xfId="9" applyNumberFormat="1" applyFont="1" applyBorder="1" applyAlignment="1">
      <alignment horizontal="right" vertical="center" wrapText="1"/>
    </xf>
    <xf numFmtId="172" fontId="59" fillId="0" borderId="20" xfId="9" applyNumberFormat="1" applyFont="1" applyBorder="1" applyAlignment="1">
      <alignment horizontal="right" vertical="center" wrapText="1"/>
    </xf>
    <xf numFmtId="172" fontId="59" fillId="0" borderId="19" xfId="9" applyNumberFormat="1" applyFont="1" applyBorder="1" applyAlignment="1">
      <alignment horizontal="right" vertical="center" wrapText="1"/>
    </xf>
    <xf numFmtId="172" fontId="61" fillId="0" borderId="19" xfId="9" applyNumberFormat="1" applyFont="1" applyBorder="1" applyAlignment="1">
      <alignment horizontal="right" vertical="center" wrapText="1"/>
    </xf>
    <xf numFmtId="172" fontId="62" fillId="0" borderId="19" xfId="9" applyNumberFormat="1" applyFont="1" applyBorder="1" applyAlignment="1">
      <alignment horizontal="right" vertical="center" wrapText="1"/>
    </xf>
    <xf numFmtId="172" fontId="63" fillId="0" borderId="19" xfId="9" applyNumberFormat="1" applyFont="1" applyBorder="1" applyAlignment="1">
      <alignment horizontal="right" vertical="center" wrapText="1"/>
    </xf>
    <xf numFmtId="172" fontId="69" fillId="0" borderId="19" xfId="9" applyNumberFormat="1" applyFont="1" applyBorder="1" applyAlignment="1">
      <alignment horizontal="right" vertical="center" wrapText="1"/>
    </xf>
    <xf numFmtId="172" fontId="67" fillId="0" borderId="19" xfId="9" applyNumberFormat="1" applyFont="1" applyBorder="1" applyAlignment="1">
      <alignment horizontal="right" vertical="center" wrapText="1"/>
    </xf>
    <xf numFmtId="0" fontId="48" fillId="8" borderId="18" xfId="9" applyFont="1" applyFill="1" applyBorder="1" applyAlignment="1">
      <alignment horizontal="center" vertical="center" wrapText="1"/>
    </xf>
    <xf numFmtId="0" fontId="49" fillId="8" borderId="18" xfId="9" applyFont="1" applyFill="1" applyBorder="1" applyAlignment="1">
      <alignment horizontal="center" vertical="center" wrapText="1"/>
    </xf>
    <xf numFmtId="171" fontId="48" fillId="8" borderId="18" xfId="9" applyNumberFormat="1" applyFont="1" applyFill="1" applyBorder="1" applyAlignment="1">
      <alignment horizontal="right" vertical="center" wrapText="1"/>
    </xf>
    <xf numFmtId="0" fontId="8" fillId="8" borderId="18" xfId="9" applyFont="1" applyFill="1" applyBorder="1" applyAlignment="1">
      <alignment horizontal="center" vertical="center" wrapText="1"/>
    </xf>
    <xf numFmtId="168" fontId="8" fillId="8" borderId="18" xfId="9" applyNumberFormat="1" applyFont="1" applyFill="1" applyBorder="1" applyAlignment="1">
      <alignment horizontal="right" vertical="center" wrapText="1"/>
    </xf>
    <xf numFmtId="171" fontId="49" fillId="8" borderId="18" xfId="9" applyNumberFormat="1" applyFont="1" applyFill="1" applyBorder="1" applyAlignment="1">
      <alignment horizontal="right" vertical="center" wrapText="1"/>
    </xf>
    <xf numFmtId="3" fontId="49" fillId="8" borderId="18" xfId="9" applyNumberFormat="1" applyFont="1" applyFill="1" applyBorder="1" applyAlignment="1">
      <alignment horizontal="right" vertical="center" wrapText="1"/>
    </xf>
    <xf numFmtId="3" fontId="64" fillId="8" borderId="18" xfId="9" applyNumberFormat="1" applyFont="1" applyFill="1" applyBorder="1" applyAlignment="1">
      <alignment horizontal="right" vertical="center" wrapText="1"/>
    </xf>
    <xf numFmtId="3" fontId="48" fillId="8" borderId="18" xfId="9" applyNumberFormat="1" applyFont="1" applyFill="1" applyBorder="1" applyAlignment="1">
      <alignment vertical="center" wrapText="1"/>
    </xf>
    <xf numFmtId="0" fontId="48" fillId="8" borderId="18" xfId="9" applyFont="1" applyFill="1" applyBorder="1" applyAlignment="1">
      <alignment horizontal="right" vertical="center" wrapText="1"/>
    </xf>
    <xf numFmtId="172" fontId="48" fillId="8" borderId="18" xfId="9" applyNumberFormat="1" applyFont="1" applyFill="1" applyBorder="1" applyAlignment="1">
      <alignment horizontal="right" vertical="center" wrapText="1"/>
    </xf>
    <xf numFmtId="172" fontId="49" fillId="8" borderId="18" xfId="9" applyNumberFormat="1" applyFont="1" applyFill="1" applyBorder="1" applyAlignment="1">
      <alignment horizontal="right" vertical="center" wrapText="1"/>
    </xf>
    <xf numFmtId="172" fontId="50" fillId="8" borderId="18" xfId="9" applyNumberFormat="1" applyFont="1" applyFill="1" applyBorder="1" applyAlignment="1">
      <alignment horizontal="right" vertical="center" wrapText="1"/>
    </xf>
    <xf numFmtId="172" fontId="56" fillId="8" borderId="18" xfId="9" applyNumberFormat="1" applyFont="1" applyFill="1" applyBorder="1" applyAlignment="1">
      <alignment horizontal="right" vertical="center" wrapText="1"/>
    </xf>
    <xf numFmtId="172" fontId="69" fillId="8" borderId="18" xfId="9" applyNumberFormat="1" applyFont="1" applyFill="1" applyBorder="1" applyAlignment="1">
      <alignment horizontal="right" vertical="center" wrapText="1"/>
    </xf>
    <xf numFmtId="172" fontId="67" fillId="8" borderId="18" xfId="9" applyNumberFormat="1" applyFont="1" applyFill="1" applyBorder="1" applyAlignment="1">
      <alignment horizontal="right" vertical="center" wrapText="1"/>
    </xf>
    <xf numFmtId="0" fontId="40" fillId="8" borderId="0" xfId="9" applyFont="1" applyFill="1" applyAlignment="1">
      <alignment vertical="center"/>
    </xf>
    <xf numFmtId="16" fontId="0" fillId="6" borderId="0" xfId="0" applyNumberFormat="1" applyFill="1"/>
    <xf numFmtId="4" fontId="4" fillId="0" borderId="0" xfId="7" applyNumberFormat="1" applyFont="1" applyAlignment="1">
      <alignment vertical="center"/>
    </xf>
    <xf numFmtId="173" fontId="30" fillId="0" borderId="9" xfId="12" applyNumberFormat="1" applyFont="1" applyBorder="1" applyAlignment="1">
      <alignment horizontal="right" vertical="center"/>
    </xf>
    <xf numFmtId="173" fontId="11" fillId="0" borderId="6" xfId="12" applyNumberFormat="1" applyFont="1" applyBorder="1" applyAlignment="1">
      <alignment horizontal="center" vertical="center"/>
    </xf>
    <xf numFmtId="173" fontId="11" fillId="0" borderId="7" xfId="12" applyNumberFormat="1" applyFont="1" applyBorder="1" applyAlignment="1">
      <alignment horizontal="center" vertical="center"/>
    </xf>
    <xf numFmtId="173" fontId="11" fillId="0" borderId="10" xfId="12" applyNumberFormat="1" applyFont="1" applyBorder="1" applyAlignment="1">
      <alignment horizontal="center" vertical="center"/>
    </xf>
    <xf numFmtId="173" fontId="22" fillId="0" borderId="2" xfId="12" applyNumberFormat="1" applyFont="1" applyBorder="1" applyAlignment="1">
      <alignment horizontal="center" vertical="center"/>
    </xf>
    <xf numFmtId="173" fontId="22" fillId="0" borderId="3" xfId="12" applyNumberFormat="1" applyFont="1" applyBorder="1" applyAlignment="1">
      <alignment horizontal="center" vertical="center"/>
    </xf>
    <xf numFmtId="173" fontId="32" fillId="0" borderId="6" xfId="12" applyNumberFormat="1" applyFont="1" applyBorder="1" applyAlignment="1">
      <alignment horizontal="center" vertical="center"/>
    </xf>
    <xf numFmtId="173" fontId="11" fillId="0" borderId="3" xfId="12" applyNumberFormat="1" applyFont="1" applyBorder="1" applyAlignment="1">
      <alignment horizontal="center" vertical="center"/>
    </xf>
    <xf numFmtId="173" fontId="24" fillId="0" borderId="7" xfId="12" applyNumberFormat="1" applyFont="1" applyBorder="1" applyAlignment="1">
      <alignment horizontal="center" vertical="center"/>
    </xf>
    <xf numFmtId="173" fontId="22" fillId="4" borderId="2" xfId="12" applyNumberFormat="1" applyFont="1" applyFill="1" applyBorder="1" applyAlignment="1">
      <alignment horizontal="center" vertical="center"/>
    </xf>
    <xf numFmtId="173" fontId="31" fillId="4" borderId="6" xfId="12" applyNumberFormat="1" applyFont="1" applyFill="1" applyBorder="1" applyAlignment="1">
      <alignment horizontal="center" vertical="center"/>
    </xf>
    <xf numFmtId="173" fontId="11" fillId="4" borderId="6" xfId="12" applyNumberFormat="1" applyFont="1" applyFill="1" applyBorder="1" applyAlignment="1">
      <alignment horizontal="center" vertical="center"/>
    </xf>
    <xf numFmtId="173" fontId="27" fillId="4" borderId="6" xfId="12" applyNumberFormat="1" applyFont="1" applyFill="1" applyBorder="1" applyAlignment="1">
      <alignment horizontal="center" vertical="center"/>
    </xf>
    <xf numFmtId="173" fontId="30" fillId="4" borderId="6" xfId="12" applyNumberFormat="1" applyFont="1" applyFill="1" applyBorder="1" applyAlignment="1">
      <alignment horizontal="center" vertical="center"/>
    </xf>
    <xf numFmtId="173" fontId="11" fillId="4" borderId="7" xfId="12" applyNumberFormat="1" applyFont="1" applyFill="1" applyBorder="1" applyAlignment="1">
      <alignment horizontal="center" vertical="center"/>
    </xf>
    <xf numFmtId="1" fontId="11" fillId="4" borderId="6" xfId="1" applyNumberFormat="1" applyFont="1" applyFill="1" applyBorder="1" applyAlignment="1">
      <alignment horizontal="center" vertical="center"/>
    </xf>
    <xf numFmtId="173" fontId="11" fillId="0" borderId="2" xfId="12" applyNumberFormat="1" applyFont="1" applyBorder="1" applyAlignment="1">
      <alignment horizontal="right" vertical="center"/>
    </xf>
    <xf numFmtId="173" fontId="22" fillId="0" borderId="9" xfId="12" applyNumberFormat="1" applyFont="1" applyBorder="1" applyAlignment="1">
      <alignment horizontal="center" vertical="center"/>
    </xf>
    <xf numFmtId="0" fontId="31" fillId="0" borderId="3" xfId="7" applyFont="1" applyBorder="1" applyAlignment="1">
      <alignment vertical="center" wrapText="1"/>
    </xf>
    <xf numFmtId="3" fontId="31" fillId="0" borderId="3" xfId="6" applyNumberFormat="1" applyFont="1" applyFill="1" applyBorder="1" applyAlignment="1">
      <alignment horizontal="right" vertical="center"/>
    </xf>
    <xf numFmtId="0" fontId="74" fillId="0" borderId="3" xfId="7" applyFont="1" applyBorder="1" applyAlignment="1">
      <alignment horizontal="center" vertical="center"/>
    </xf>
    <xf numFmtId="173" fontId="74" fillId="0" borderId="3" xfId="12" applyNumberFormat="1" applyFont="1" applyFill="1" applyBorder="1" applyAlignment="1">
      <alignment horizontal="center" vertical="center"/>
    </xf>
    <xf numFmtId="3" fontId="74" fillId="0" borderId="3" xfId="6" applyNumberFormat="1" applyFont="1" applyFill="1" applyBorder="1" applyAlignment="1">
      <alignment vertical="center"/>
    </xf>
    <xf numFmtId="168" fontId="74" fillId="0" borderId="3" xfId="7" applyNumberFormat="1" applyFont="1" applyBorder="1" applyAlignment="1">
      <alignment horizontal="center" vertical="center"/>
    </xf>
    <xf numFmtId="9" fontId="74" fillId="0" borderId="3" xfId="1" applyFont="1" applyFill="1" applyBorder="1" applyAlignment="1">
      <alignment horizontal="center" vertical="center"/>
    </xf>
    <xf numFmtId="0" fontId="74" fillId="0" borderId="3" xfId="7" applyFont="1" applyBorder="1" applyAlignment="1">
      <alignment vertical="center" wrapText="1"/>
    </xf>
    <xf numFmtId="3" fontId="74" fillId="0" borderId="3" xfId="6" applyNumberFormat="1" applyFont="1" applyFill="1" applyBorder="1" applyAlignment="1">
      <alignment horizontal="right" vertical="center"/>
    </xf>
    <xf numFmtId="164" fontId="60" fillId="0" borderId="21" xfId="9" applyNumberFormat="1" applyFont="1" applyBorder="1" applyAlignment="1">
      <alignment horizontal="center" vertical="center" wrapText="1"/>
    </xf>
    <xf numFmtId="0" fontId="72" fillId="0" borderId="0" xfId="11" applyBorder="1" applyAlignment="1">
      <alignment vertical="center"/>
    </xf>
    <xf numFmtId="0" fontId="58" fillId="0" borderId="3" xfId="9" applyFont="1" applyBorder="1" applyAlignment="1">
      <alignment horizontal="left" vertical="center" wrapText="1"/>
    </xf>
    <xf numFmtId="0" fontId="58" fillId="0" borderId="0" xfId="9" applyFont="1" applyAlignment="1">
      <alignment vertical="center" wrapText="1"/>
    </xf>
    <xf numFmtId="0" fontId="0" fillId="0" borderId="0" xfId="0" applyAlignment="1">
      <alignment wrapText="1"/>
    </xf>
    <xf numFmtId="0" fontId="46" fillId="2" borderId="0" xfId="9" applyFont="1" applyFill="1" applyAlignment="1">
      <alignment vertical="center" wrapText="1"/>
    </xf>
    <xf numFmtId="0" fontId="52" fillId="2" borderId="0" xfId="9" applyFont="1" applyFill="1" applyAlignment="1">
      <alignment vertical="center" wrapText="1"/>
    </xf>
    <xf numFmtId="0" fontId="1" fillId="0" borderId="0" xfId="0" applyFont="1" applyAlignment="1">
      <alignment wrapText="1"/>
    </xf>
    <xf numFmtId="0" fontId="40" fillId="2" borderId="0" xfId="9" applyFont="1" applyFill="1" applyAlignment="1">
      <alignment vertical="center" wrapText="1"/>
    </xf>
    <xf numFmtId="0" fontId="58" fillId="0" borderId="0" xfId="9" quotePrefix="1" applyFont="1" applyAlignment="1">
      <alignment vertical="center" wrapText="1"/>
    </xf>
    <xf numFmtId="0" fontId="59" fillId="0" borderId="0" xfId="9" applyFont="1" applyAlignment="1">
      <alignment vertical="center" wrapText="1"/>
    </xf>
    <xf numFmtId="0" fontId="58" fillId="0" borderId="0" xfId="9" applyFont="1" applyAlignment="1">
      <alignment horizontal="center" vertical="center" wrapText="1"/>
    </xf>
    <xf numFmtId="0" fontId="0" fillId="0" borderId="0" xfId="0" quotePrefix="1" applyAlignment="1">
      <alignment wrapText="1"/>
    </xf>
    <xf numFmtId="0" fontId="57" fillId="0" borderId="0" xfId="0" applyFont="1" applyAlignment="1">
      <alignment wrapText="1"/>
    </xf>
    <xf numFmtId="0" fontId="75" fillId="0" borderId="0" xfId="0" applyFont="1"/>
    <xf numFmtId="0" fontId="76" fillId="0" borderId="0" xfId="0" applyFont="1"/>
    <xf numFmtId="0" fontId="59" fillId="0" borderId="21" xfId="9" applyFont="1" applyBorder="1" applyAlignment="1">
      <alignment horizontal="left" vertical="center" wrapText="1"/>
    </xf>
    <xf numFmtId="171" fontId="58" fillId="2" borderId="3" xfId="9" applyNumberFormat="1" applyFont="1" applyFill="1" applyBorder="1" applyAlignment="1">
      <alignment horizontal="right" vertical="center" wrapText="1"/>
    </xf>
    <xf numFmtId="171" fontId="58" fillId="0" borderId="3" xfId="9" applyNumberFormat="1" applyFont="1" applyBorder="1" applyAlignment="1">
      <alignment horizontal="right" vertical="center" wrapText="1"/>
    </xf>
    <xf numFmtId="0" fontId="58" fillId="0" borderId="20" xfId="9" applyFont="1" applyBorder="1" applyAlignment="1">
      <alignment vertical="center" wrapText="1"/>
    </xf>
    <xf numFmtId="0" fontId="58" fillId="0" borderId="3" xfId="9" applyFont="1" applyBorder="1" applyAlignment="1">
      <alignment vertical="center" wrapText="1"/>
    </xf>
    <xf numFmtId="0" fontId="58" fillId="0" borderId="21" xfId="9" applyFont="1" applyBorder="1" applyAlignment="1">
      <alignment vertical="center" wrapText="1"/>
    </xf>
    <xf numFmtId="167" fontId="58" fillId="0" borderId="21" xfId="9" applyNumberFormat="1" applyFont="1" applyBorder="1" applyAlignment="1">
      <alignment horizontal="right" vertical="center" wrapText="1"/>
    </xf>
    <xf numFmtId="0" fontId="77" fillId="0" borderId="0" xfId="9" applyFont="1" applyAlignment="1">
      <alignment vertical="center"/>
    </xf>
    <xf numFmtId="0" fontId="77" fillId="0" borderId="0" xfId="9" applyFont="1" applyAlignment="1">
      <alignment horizontal="center" vertical="center"/>
    </xf>
    <xf numFmtId="0" fontId="61" fillId="0" borderId="0" xfId="9" applyFont="1" applyAlignment="1">
      <alignment vertical="center" wrapText="1"/>
    </xf>
    <xf numFmtId="0" fontId="60" fillId="0" borderId="0" xfId="9" applyFont="1" applyAlignment="1">
      <alignment horizontal="center" vertical="center"/>
    </xf>
    <xf numFmtId="0" fontId="61" fillId="0" borderId="0" xfId="9" applyFont="1" applyAlignment="1">
      <alignment vertical="center"/>
    </xf>
    <xf numFmtId="0" fontId="62" fillId="0" borderId="0" xfId="9" applyFont="1" applyAlignment="1">
      <alignment vertical="center"/>
    </xf>
    <xf numFmtId="0" fontId="78" fillId="2" borderId="2" xfId="9" applyFont="1" applyFill="1" applyBorder="1" applyAlignment="1">
      <alignment horizontal="center" vertical="center" wrapText="1"/>
    </xf>
    <xf numFmtId="0" fontId="79" fillId="2" borderId="2" xfId="9" applyFont="1" applyFill="1" applyBorder="1" applyAlignment="1">
      <alignment horizontal="center" vertical="center" wrapText="1"/>
    </xf>
    <xf numFmtId="0" fontId="79" fillId="0" borderId="2" xfId="9" applyFont="1" applyBorder="1" applyAlignment="1">
      <alignment horizontal="center" vertical="center" wrapText="1"/>
    </xf>
    <xf numFmtId="0" fontId="80" fillId="2" borderId="2" xfId="9" applyFont="1" applyFill="1" applyBorder="1" applyAlignment="1">
      <alignment horizontal="center" vertical="center" wrapText="1"/>
    </xf>
    <xf numFmtId="167" fontId="65" fillId="0" borderId="2" xfId="10" applyNumberFormat="1" applyFont="1" applyFill="1" applyBorder="1" applyAlignment="1">
      <alignment horizontal="center" vertical="center" wrapText="1"/>
    </xf>
    <xf numFmtId="167" fontId="68" fillId="0" borderId="2" xfId="10" applyNumberFormat="1" applyFont="1" applyFill="1" applyBorder="1" applyAlignment="1">
      <alignment horizontal="center" vertical="center" wrapText="1"/>
    </xf>
    <xf numFmtId="167" fontId="81" fillId="0" borderId="2" xfId="10" applyNumberFormat="1" applyFont="1" applyFill="1" applyBorder="1" applyAlignment="1">
      <alignment horizontal="center" vertical="center" wrapText="1"/>
    </xf>
    <xf numFmtId="0" fontId="66" fillId="2" borderId="1" xfId="9" applyFont="1" applyFill="1" applyBorder="1" applyAlignment="1">
      <alignment horizontal="center" vertical="center" wrapText="1"/>
    </xf>
    <xf numFmtId="167" fontId="66" fillId="0" borderId="1" xfId="10" applyNumberFormat="1" applyFont="1" applyFill="1" applyBorder="1" applyAlignment="1">
      <alignment horizontal="center" vertical="center" wrapText="1"/>
    </xf>
    <xf numFmtId="0" fontId="66" fillId="3" borderId="1" xfId="9" applyFont="1" applyFill="1" applyBorder="1" applyAlignment="1">
      <alignment horizontal="center" vertical="center" wrapText="1"/>
    </xf>
    <xf numFmtId="167" fontId="68" fillId="0" borderId="1" xfId="10" applyNumberFormat="1" applyFont="1" applyFill="1" applyBorder="1" applyAlignment="1">
      <alignment horizontal="center" vertical="center" wrapText="1"/>
    </xf>
    <xf numFmtId="0" fontId="68" fillId="0" borderId="3" xfId="9" applyFont="1" applyBorder="1" applyAlignment="1">
      <alignment horizontal="center" vertical="center" wrapText="1"/>
    </xf>
    <xf numFmtId="0" fontId="66" fillId="2" borderId="3" xfId="9" applyFont="1" applyFill="1" applyBorder="1" applyAlignment="1">
      <alignment horizontal="center" vertical="center" wrapText="1"/>
    </xf>
    <xf numFmtId="0" fontId="82" fillId="8" borderId="18" xfId="9" applyFont="1" applyFill="1" applyBorder="1" applyAlignment="1">
      <alignment horizontal="center" vertical="center" wrapText="1"/>
    </xf>
    <xf numFmtId="0" fontId="83" fillId="8" borderId="18" xfId="9" applyFont="1" applyFill="1" applyBorder="1" applyAlignment="1">
      <alignment horizontal="center" vertical="center" wrapText="1"/>
    </xf>
    <xf numFmtId="171" fontId="82" fillId="8" borderId="18" xfId="9" applyNumberFormat="1" applyFont="1" applyFill="1" applyBorder="1" applyAlignment="1">
      <alignment horizontal="right" vertical="center" wrapText="1"/>
    </xf>
    <xf numFmtId="0" fontId="84" fillId="8" borderId="18" xfId="9" applyFont="1" applyFill="1" applyBorder="1" applyAlignment="1">
      <alignment horizontal="center" vertical="center" wrapText="1"/>
    </xf>
    <xf numFmtId="168" fontId="84" fillId="8" borderId="18" xfId="9" applyNumberFormat="1" applyFont="1" applyFill="1" applyBorder="1" applyAlignment="1">
      <alignment horizontal="right" vertical="center" wrapText="1"/>
    </xf>
    <xf numFmtId="171" fontId="83" fillId="8" borderId="18" xfId="9" applyNumberFormat="1" applyFont="1" applyFill="1" applyBorder="1" applyAlignment="1">
      <alignment horizontal="right" vertical="center" wrapText="1"/>
    </xf>
    <xf numFmtId="3" fontId="83" fillId="8" borderId="18" xfId="9" applyNumberFormat="1" applyFont="1" applyFill="1" applyBorder="1" applyAlignment="1">
      <alignment horizontal="right" vertical="center" wrapText="1"/>
    </xf>
    <xf numFmtId="3" fontId="82" fillId="8" borderId="18" xfId="9" applyNumberFormat="1" applyFont="1" applyFill="1" applyBorder="1" applyAlignment="1">
      <alignment vertical="center" wrapText="1"/>
    </xf>
    <xf numFmtId="0" fontId="82" fillId="8" borderId="18" xfId="9" applyFont="1" applyFill="1" applyBorder="1" applyAlignment="1">
      <alignment horizontal="right" vertical="center" wrapText="1"/>
    </xf>
    <xf numFmtId="172" fontId="82" fillId="8" borderId="18" xfId="9" applyNumberFormat="1" applyFont="1" applyFill="1" applyBorder="1" applyAlignment="1">
      <alignment horizontal="right" vertical="center" wrapText="1"/>
    </xf>
    <xf numFmtId="172" fontId="83" fillId="8" borderId="18" xfId="9" applyNumberFormat="1" applyFont="1" applyFill="1" applyBorder="1" applyAlignment="1">
      <alignment horizontal="right" vertical="center" wrapText="1"/>
    </xf>
    <xf numFmtId="172" fontId="64" fillId="8" borderId="18" xfId="9" applyNumberFormat="1" applyFont="1" applyFill="1" applyBorder="1" applyAlignment="1">
      <alignment horizontal="right" vertical="center" wrapText="1"/>
    </xf>
    <xf numFmtId="171" fontId="82" fillId="8" borderId="1" xfId="9" applyNumberFormat="1" applyFont="1" applyFill="1" applyBorder="1" applyAlignment="1">
      <alignment horizontal="right" vertical="center" wrapText="1"/>
    </xf>
    <xf numFmtId="0" fontId="58" fillId="3" borderId="0" xfId="0" applyFont="1" applyFill="1" applyAlignment="1">
      <alignment wrapText="1"/>
    </xf>
    <xf numFmtId="0" fontId="58" fillId="3" borderId="2" xfId="0" applyFont="1" applyFill="1" applyBorder="1" applyAlignment="1">
      <alignment horizontal="center" vertical="center" wrapText="1"/>
    </xf>
    <xf numFmtId="0" fontId="58" fillId="9" borderId="2" xfId="0" applyFont="1" applyFill="1" applyBorder="1" applyAlignment="1">
      <alignment vertical="center" wrapText="1"/>
    </xf>
    <xf numFmtId="167" fontId="82" fillId="3" borderId="2" xfId="3" applyNumberFormat="1" applyFont="1" applyFill="1" applyBorder="1" applyAlignment="1">
      <alignment horizontal="center" vertical="center" wrapText="1"/>
    </xf>
    <xf numFmtId="0" fontId="58" fillId="0" borderId="2" xfId="0" applyFont="1" applyBorder="1" applyAlignment="1">
      <alignment horizontal="center" vertical="center" wrapText="1"/>
    </xf>
    <xf numFmtId="0" fontId="82" fillId="0" borderId="2" xfId="0" applyFont="1" applyBorder="1" applyAlignment="1">
      <alignment horizontal="center" vertical="center" wrapText="1"/>
    </xf>
    <xf numFmtId="0" fontId="61" fillId="2" borderId="0" xfId="9" applyFont="1" applyFill="1" applyAlignment="1">
      <alignment vertical="center" wrapText="1"/>
    </xf>
    <xf numFmtId="0" fontId="58" fillId="2" borderId="0" xfId="9" applyFont="1" applyFill="1" applyAlignment="1">
      <alignment horizontal="center" vertical="center" wrapText="1"/>
    </xf>
    <xf numFmtId="0" fontId="60" fillId="2" borderId="0" xfId="9" applyFont="1" applyFill="1" applyAlignment="1">
      <alignment horizontal="center" vertical="center"/>
    </xf>
    <xf numFmtId="0" fontId="59" fillId="2" borderId="0" xfId="9" applyFont="1" applyFill="1" applyAlignment="1">
      <alignment vertical="center"/>
    </xf>
    <xf numFmtId="0" fontId="85" fillId="0" borderId="0" xfId="0" applyFont="1"/>
    <xf numFmtId="0" fontId="86" fillId="0" borderId="0" xfId="0" applyFont="1"/>
    <xf numFmtId="0" fontId="78" fillId="0" borderId="2" xfId="0" applyFont="1" applyBorder="1"/>
    <xf numFmtId="0" fontId="86" fillId="0" borderId="2" xfId="0" applyFont="1" applyBorder="1"/>
    <xf numFmtId="171" fontId="86" fillId="0" borderId="21" xfId="9" applyNumberFormat="1" applyFont="1" applyBorder="1" applyAlignment="1">
      <alignment horizontal="right" vertical="center" wrapText="1"/>
    </xf>
    <xf numFmtId="171" fontId="87" fillId="0" borderId="21" xfId="9" applyNumberFormat="1" applyFont="1" applyBorder="1" applyAlignment="1">
      <alignment horizontal="right" vertical="center" wrapText="1"/>
    </xf>
    <xf numFmtId="0" fontId="82" fillId="0" borderId="4" xfId="0" applyFont="1" applyBorder="1" applyAlignment="1">
      <alignment vertical="center" wrapText="1"/>
    </xf>
    <xf numFmtId="0" fontId="88" fillId="0" borderId="1" xfId="0" applyFont="1" applyBorder="1" applyAlignment="1">
      <alignment vertical="center" wrapText="1"/>
    </xf>
    <xf numFmtId="0" fontId="89" fillId="0" borderId="0" xfId="0" applyFont="1" applyAlignment="1">
      <alignment vertical="top" wrapText="1"/>
    </xf>
    <xf numFmtId="171" fontId="90" fillId="0" borderId="21" xfId="9" applyNumberFormat="1" applyFont="1" applyBorder="1" applyAlignment="1">
      <alignment horizontal="right" vertical="center" wrapText="1"/>
    </xf>
    <xf numFmtId="0" fontId="59" fillId="0" borderId="20" xfId="9" applyFont="1" applyBorder="1" applyAlignment="1">
      <alignment horizontal="center" vertical="center" wrapText="1"/>
    </xf>
    <xf numFmtId="0" fontId="59" fillId="0" borderId="21" xfId="9" applyFont="1" applyBorder="1" applyAlignment="1">
      <alignment horizontal="center" vertical="center" wrapText="1"/>
    </xf>
    <xf numFmtId="171" fontId="58" fillId="0" borderId="20" xfId="9" applyNumberFormat="1" applyFont="1" applyBorder="1" applyAlignment="1">
      <alignment horizontal="center" vertical="center" wrapText="1"/>
    </xf>
    <xf numFmtId="171" fontId="58" fillId="0" borderId="21" xfId="9" applyNumberFormat="1" applyFont="1" applyBorder="1" applyAlignment="1">
      <alignment horizontal="center" vertical="center" wrapText="1"/>
    </xf>
    <xf numFmtId="0" fontId="76" fillId="3" borderId="1" xfId="0" applyFont="1" applyFill="1" applyBorder="1" applyAlignment="1">
      <alignment horizontal="center" vertical="center" wrapText="1"/>
    </xf>
    <xf numFmtId="0" fontId="76" fillId="3" borderId="3" xfId="0" applyFont="1" applyFill="1" applyBorder="1" applyAlignment="1">
      <alignment horizontal="center" vertical="center" wrapText="1"/>
    </xf>
    <xf numFmtId="0" fontId="76" fillId="3" borderId="4" xfId="0" applyFont="1" applyFill="1" applyBorder="1" applyAlignment="1">
      <alignment horizontal="center" vertical="center" wrapText="1"/>
    </xf>
    <xf numFmtId="0" fontId="78" fillId="2" borderId="2" xfId="9" applyFont="1" applyFill="1" applyBorder="1" applyAlignment="1">
      <alignment horizontal="center" vertical="center" wrapText="1"/>
    </xf>
    <xf numFmtId="0" fontId="59" fillId="2" borderId="1" xfId="0" applyFont="1" applyFill="1" applyBorder="1" applyAlignment="1">
      <alignment horizontal="center" vertical="center" wrapText="1"/>
    </xf>
    <xf numFmtId="0" fontId="59" fillId="2" borderId="4" xfId="0" applyFont="1" applyFill="1" applyBorder="1" applyAlignment="1">
      <alignment horizontal="center" vertical="center" wrapText="1"/>
    </xf>
    <xf numFmtId="171" fontId="59" fillId="0" borderId="20" xfId="9" applyNumberFormat="1" applyFont="1" applyBorder="1" applyAlignment="1">
      <alignment horizontal="center" vertical="center" wrapText="1"/>
    </xf>
    <xf numFmtId="171" fontId="59" fillId="0" borderId="21" xfId="9" applyNumberFormat="1" applyFont="1" applyBorder="1" applyAlignment="1">
      <alignment horizontal="center" vertical="center" wrapText="1"/>
    </xf>
    <xf numFmtId="0" fontId="58" fillId="0" borderId="20" xfId="9" applyFont="1" applyBorder="1" applyAlignment="1">
      <alignment horizontal="left" vertical="center" wrapText="1"/>
    </xf>
    <xf numFmtId="0" fontId="58" fillId="0" borderId="21" xfId="9" applyFont="1" applyBorder="1" applyAlignment="1">
      <alignment horizontal="left" vertical="center" wrapText="1"/>
    </xf>
    <xf numFmtId="0" fontId="58" fillId="0" borderId="3" xfId="9" applyFont="1" applyBorder="1" applyAlignment="1">
      <alignment horizontal="left" vertical="center" wrapText="1"/>
    </xf>
    <xf numFmtId="172" fontId="58" fillId="0" borderId="20" xfId="9" applyNumberFormat="1" applyFont="1" applyBorder="1" applyAlignment="1">
      <alignment horizontal="right" vertical="center" wrapText="1"/>
    </xf>
    <xf numFmtId="172" fontId="58" fillId="0" borderId="3" xfId="9" applyNumberFormat="1" applyFont="1" applyBorder="1" applyAlignment="1">
      <alignment horizontal="right" vertical="center" wrapText="1"/>
    </xf>
    <xf numFmtId="172" fontId="58" fillId="0" borderId="21" xfId="9" applyNumberFormat="1" applyFont="1" applyBorder="1" applyAlignment="1">
      <alignment horizontal="right" vertical="center" wrapText="1"/>
    </xf>
    <xf numFmtId="0" fontId="65" fillId="2" borderId="2" xfId="9" applyFont="1" applyFill="1" applyBorder="1" applyAlignment="1">
      <alignment horizontal="center" vertical="center" wrapText="1"/>
    </xf>
    <xf numFmtId="0" fontId="65" fillId="2" borderId="1" xfId="9" applyFont="1" applyFill="1" applyBorder="1" applyAlignment="1">
      <alignment horizontal="center" vertical="center" wrapText="1"/>
    </xf>
    <xf numFmtId="0" fontId="65" fillId="2" borderId="3" xfId="9" applyFont="1" applyFill="1" applyBorder="1" applyAlignment="1">
      <alignment horizontal="center" vertical="center" wrapText="1"/>
    </xf>
    <xf numFmtId="0" fontId="65" fillId="2" borderId="4" xfId="9" applyFont="1" applyFill="1" applyBorder="1" applyAlignment="1">
      <alignment horizontal="center" vertical="center" wrapText="1"/>
    </xf>
    <xf numFmtId="0" fontId="58" fillId="0" borderId="20" xfId="9" applyFont="1" applyBorder="1" applyAlignment="1">
      <alignment horizontal="center" vertical="center" wrapText="1"/>
    </xf>
    <xf numFmtId="0" fontId="58" fillId="0" borderId="21" xfId="9" applyFont="1" applyBorder="1" applyAlignment="1">
      <alignment horizontal="center" vertical="center" wrapText="1"/>
    </xf>
    <xf numFmtId="0" fontId="59" fillId="0" borderId="20" xfId="9" applyFont="1" applyBorder="1" applyAlignment="1">
      <alignment horizontal="left" vertical="center" wrapText="1"/>
    </xf>
    <xf numFmtId="0" fontId="59" fillId="0" borderId="21" xfId="9" applyFont="1" applyBorder="1" applyAlignment="1">
      <alignment horizontal="left" vertical="center" wrapText="1"/>
    </xf>
    <xf numFmtId="172" fontId="63" fillId="0" borderId="20" xfId="9" applyNumberFormat="1" applyFont="1" applyBorder="1" applyAlignment="1">
      <alignment horizontal="right" vertical="center" wrapText="1"/>
    </xf>
    <xf numFmtId="172" fontId="63" fillId="0" borderId="3" xfId="9" applyNumberFormat="1" applyFont="1" applyBorder="1" applyAlignment="1">
      <alignment horizontal="right" vertical="center" wrapText="1"/>
    </xf>
    <xf numFmtId="172" fontId="63" fillId="0" borderId="21" xfId="9" applyNumberFormat="1" applyFont="1" applyBorder="1" applyAlignment="1">
      <alignment horizontal="right" vertical="center" wrapText="1"/>
    </xf>
    <xf numFmtId="172" fontId="69" fillId="0" borderId="20" xfId="9" applyNumberFormat="1" applyFont="1" applyBorder="1" applyAlignment="1">
      <alignment horizontal="right" vertical="center" wrapText="1"/>
    </xf>
    <xf numFmtId="172" fontId="69" fillId="0" borderId="3" xfId="9" applyNumberFormat="1" applyFont="1" applyBorder="1" applyAlignment="1">
      <alignment horizontal="right" vertical="center" wrapText="1"/>
    </xf>
    <xf numFmtId="172" fontId="69" fillId="0" borderId="21" xfId="9" applyNumberFormat="1" applyFont="1" applyBorder="1" applyAlignment="1">
      <alignment horizontal="right" vertical="center" wrapText="1"/>
    </xf>
    <xf numFmtId="172" fontId="62" fillId="0" borderId="20" xfId="9" applyNumberFormat="1" applyFont="1" applyBorder="1" applyAlignment="1">
      <alignment horizontal="right" vertical="center" wrapText="1"/>
    </xf>
    <xf numFmtId="172" fontId="62" fillId="0" borderId="3" xfId="9" applyNumberFormat="1" applyFont="1" applyBorder="1" applyAlignment="1">
      <alignment horizontal="right" vertical="center" wrapText="1"/>
    </xf>
    <xf numFmtId="172" fontId="62" fillId="0" borderId="21" xfId="9" applyNumberFormat="1" applyFont="1" applyBorder="1" applyAlignment="1">
      <alignment horizontal="right" vertical="center" wrapText="1"/>
    </xf>
    <xf numFmtId="172" fontId="67" fillId="0" borderId="20" xfId="9" applyNumberFormat="1" applyFont="1" applyBorder="1" applyAlignment="1">
      <alignment horizontal="right" vertical="center" wrapText="1"/>
    </xf>
    <xf numFmtId="172" fontId="67" fillId="0" borderId="3" xfId="9" applyNumberFormat="1" applyFont="1" applyBorder="1" applyAlignment="1">
      <alignment horizontal="right" vertical="center" wrapText="1"/>
    </xf>
    <xf numFmtId="172" fontId="67" fillId="0" borderId="21" xfId="9" applyNumberFormat="1" applyFont="1" applyBorder="1" applyAlignment="1">
      <alignment horizontal="right" vertical="center" wrapText="1"/>
    </xf>
    <xf numFmtId="3" fontId="64" fillId="0" borderId="20" xfId="9" applyNumberFormat="1" applyFont="1" applyBorder="1" applyAlignment="1">
      <alignment horizontal="right" vertical="center" wrapText="1"/>
    </xf>
    <xf numFmtId="3" fontId="64" fillId="0" borderId="3" xfId="9" applyNumberFormat="1" applyFont="1" applyBorder="1" applyAlignment="1">
      <alignment horizontal="right" vertical="center" wrapText="1"/>
    </xf>
    <xf numFmtId="3" fontId="64" fillId="0" borderId="21" xfId="9" applyNumberFormat="1" applyFont="1" applyBorder="1" applyAlignment="1">
      <alignment horizontal="right" vertical="center" wrapText="1"/>
    </xf>
    <xf numFmtId="3" fontId="58" fillId="0" borderId="20" xfId="9" applyNumberFormat="1" applyFont="1" applyBorder="1" applyAlignment="1">
      <alignment vertical="center" wrapText="1"/>
    </xf>
    <xf numFmtId="3" fontId="58" fillId="0" borderId="3" xfId="9" applyNumberFormat="1" applyFont="1" applyBorder="1" applyAlignment="1">
      <alignment vertical="center" wrapText="1"/>
    </xf>
    <xf numFmtId="3" fontId="58" fillId="0" borderId="21" xfId="9" applyNumberFormat="1" applyFont="1" applyBorder="1" applyAlignment="1">
      <alignment vertical="center" wrapText="1"/>
    </xf>
    <xf numFmtId="164" fontId="60" fillId="0" borderId="20" xfId="9" applyNumberFormat="1" applyFont="1" applyBorder="1" applyAlignment="1">
      <alignment horizontal="center" vertical="center" wrapText="1"/>
    </xf>
    <xf numFmtId="164" fontId="60" fillId="0" borderId="3" xfId="9" applyNumberFormat="1" applyFont="1" applyBorder="1" applyAlignment="1">
      <alignment horizontal="center" vertical="center" wrapText="1"/>
    </xf>
    <xf numFmtId="164" fontId="60" fillId="0" borderId="21" xfId="9" applyNumberFormat="1" applyFont="1" applyBorder="1" applyAlignment="1">
      <alignment horizontal="center" vertical="center" wrapText="1"/>
    </xf>
    <xf numFmtId="172" fontId="59" fillId="0" borderId="3" xfId="9" applyNumberFormat="1" applyFont="1" applyBorder="1" applyAlignment="1">
      <alignment horizontal="right" vertical="center" wrapText="1"/>
    </xf>
    <xf numFmtId="172" fontId="59" fillId="0" borderId="21" xfId="9" applyNumberFormat="1" applyFont="1" applyBorder="1" applyAlignment="1">
      <alignment horizontal="right" vertical="center" wrapText="1"/>
    </xf>
    <xf numFmtId="172" fontId="61" fillId="0" borderId="20" xfId="9" applyNumberFormat="1" applyFont="1" applyBorder="1" applyAlignment="1">
      <alignment horizontal="right" vertical="center" wrapText="1"/>
    </xf>
    <xf numFmtId="172" fontId="61" fillId="0" borderId="3" xfId="9" applyNumberFormat="1" applyFont="1" applyBorder="1" applyAlignment="1">
      <alignment horizontal="right" vertical="center" wrapText="1"/>
    </xf>
    <xf numFmtId="172" fontId="61" fillId="0" borderId="21" xfId="9" applyNumberFormat="1" applyFont="1" applyBorder="1" applyAlignment="1">
      <alignment horizontal="right" vertical="center" wrapText="1"/>
    </xf>
    <xf numFmtId="172" fontId="59" fillId="0" borderId="20" xfId="9" applyNumberFormat="1" applyFont="1" applyBorder="1" applyAlignment="1">
      <alignment horizontal="right" vertical="center" wrapText="1"/>
    </xf>
    <xf numFmtId="0" fontId="80" fillId="2" borderId="2" xfId="9" applyFont="1" applyFill="1" applyBorder="1" applyAlignment="1">
      <alignment horizontal="center" vertical="center" wrapText="1"/>
    </xf>
    <xf numFmtId="0" fontId="70" fillId="0" borderId="2" xfId="9" applyFont="1" applyBorder="1" applyAlignment="1">
      <alignment horizontal="center" vertical="center" wrapText="1"/>
    </xf>
    <xf numFmtId="0" fontId="68" fillId="0" borderId="1" xfId="9" applyFont="1" applyBorder="1" applyAlignment="1">
      <alignment horizontal="center" vertical="center" wrapText="1"/>
    </xf>
    <xf numFmtId="0" fontId="68" fillId="0" borderId="4" xfId="9" applyFont="1" applyBorder="1" applyAlignment="1">
      <alignment horizontal="center" vertical="center" wrapText="1"/>
    </xf>
    <xf numFmtId="0" fontId="68" fillId="2" borderId="1" xfId="9" applyFont="1" applyFill="1" applyBorder="1" applyAlignment="1">
      <alignment horizontal="center" vertical="center" wrapText="1"/>
    </xf>
    <xf numFmtId="0" fontId="68" fillId="2" borderId="4" xfId="9" applyFont="1" applyFill="1" applyBorder="1" applyAlignment="1">
      <alignment horizontal="center" vertical="center" wrapText="1"/>
    </xf>
    <xf numFmtId="0" fontId="78" fillId="2" borderId="16" xfId="9" applyFont="1" applyFill="1" applyBorder="1" applyAlignment="1">
      <alignment horizontal="center" vertical="center" wrapText="1"/>
    </xf>
    <xf numFmtId="0" fontId="78" fillId="2" borderId="5" xfId="9" applyFont="1" applyFill="1" applyBorder="1" applyAlignment="1">
      <alignment horizontal="center" vertical="center" wrapText="1"/>
    </xf>
    <xf numFmtId="0" fontId="78" fillId="2" borderId="17" xfId="9" applyFont="1" applyFill="1" applyBorder="1" applyAlignment="1">
      <alignment horizontal="center" vertical="center" wrapText="1"/>
    </xf>
    <xf numFmtId="0" fontId="68" fillId="2" borderId="16" xfId="9" applyFont="1" applyFill="1" applyBorder="1" applyAlignment="1">
      <alignment horizontal="center" vertical="center" wrapText="1"/>
    </xf>
    <xf numFmtId="0" fontId="68" fillId="2" borderId="5" xfId="9" applyFont="1" applyFill="1" applyBorder="1" applyAlignment="1">
      <alignment horizontal="center" vertical="center" wrapText="1"/>
    </xf>
    <xf numFmtId="0" fontId="68" fillId="2" borderId="17" xfId="9" applyFont="1" applyFill="1" applyBorder="1" applyAlignment="1">
      <alignment horizontal="center" vertical="center" wrapText="1"/>
    </xf>
    <xf numFmtId="0" fontId="68" fillId="0" borderId="2" xfId="9" applyFont="1" applyBorder="1" applyAlignment="1">
      <alignment horizontal="center" vertical="center" wrapText="1"/>
    </xf>
    <xf numFmtId="0" fontId="80" fillId="2" borderId="1" xfId="9" applyFont="1" applyFill="1" applyBorder="1" applyAlignment="1">
      <alignment horizontal="center" vertical="center" wrapText="1"/>
    </xf>
    <xf numFmtId="0" fontId="80" fillId="2" borderId="3" xfId="9" applyFont="1" applyFill="1" applyBorder="1" applyAlignment="1">
      <alignment horizontal="center" vertical="center" wrapText="1"/>
    </xf>
    <xf numFmtId="0" fontId="80" fillId="2" borderId="4" xfId="9" applyFont="1" applyFill="1" applyBorder="1" applyAlignment="1">
      <alignment horizontal="center" vertical="center" wrapText="1"/>
    </xf>
    <xf numFmtId="0" fontId="79" fillId="2" borderId="2" xfId="9" applyFont="1" applyFill="1" applyBorder="1" applyAlignment="1">
      <alignment horizontal="center" vertical="center" wrapText="1"/>
    </xf>
    <xf numFmtId="0" fontId="78" fillId="0" borderId="2" xfId="9" applyFont="1" applyBorder="1" applyAlignment="1">
      <alignment horizontal="center" vertical="center" wrapText="1"/>
    </xf>
    <xf numFmtId="0" fontId="79" fillId="0" borderId="2" xfId="9" applyFont="1" applyBorder="1" applyAlignment="1">
      <alignment horizontal="center" vertical="center" wrapText="1"/>
    </xf>
    <xf numFmtId="0" fontId="58" fillId="0" borderId="3" xfId="9" applyFont="1" applyBorder="1" applyAlignment="1">
      <alignment horizontal="center" vertical="center" wrapText="1"/>
    </xf>
    <xf numFmtId="0" fontId="78" fillId="0" borderId="16" xfId="9" applyFont="1" applyBorder="1" applyAlignment="1">
      <alignment horizontal="center" vertical="center" wrapText="1"/>
    </xf>
    <xf numFmtId="0" fontId="78" fillId="0" borderId="5" xfId="9" applyFont="1" applyBorder="1" applyAlignment="1">
      <alignment horizontal="center" vertical="center" wrapText="1"/>
    </xf>
    <xf numFmtId="0" fontId="78" fillId="0" borderId="17" xfId="9" applyFont="1" applyBorder="1" applyAlignment="1">
      <alignment horizontal="center" vertical="center" wrapText="1"/>
    </xf>
    <xf numFmtId="0" fontId="65" fillId="0" borderId="2" xfId="9" applyFont="1" applyBorder="1" applyAlignment="1">
      <alignment horizontal="center" vertical="center" wrapText="1"/>
    </xf>
    <xf numFmtId="0" fontId="82" fillId="8" borderId="18" xfId="9" applyFont="1" applyFill="1" applyBorder="1" applyAlignment="1">
      <alignment horizontal="center" vertical="center" wrapText="1"/>
    </xf>
    <xf numFmtId="0" fontId="14" fillId="0" borderId="0" xfId="7" applyFont="1" applyAlignment="1">
      <alignment horizontal="center" vertical="center"/>
    </xf>
    <xf numFmtId="0" fontId="15" fillId="0" borderId="0" xfId="7" applyFont="1" applyAlignment="1">
      <alignment horizontal="center" vertical="center"/>
    </xf>
    <xf numFmtId="0" fontId="17" fillId="0" borderId="0" xfId="7" applyFont="1" applyAlignment="1">
      <alignment horizontal="center" vertical="center"/>
    </xf>
    <xf numFmtId="0" fontId="15" fillId="0" borderId="0" xfId="7" applyFont="1" applyAlignment="1">
      <alignment horizontal="center" vertical="center" wrapText="1"/>
    </xf>
    <xf numFmtId="3" fontId="25" fillId="0" borderId="13" xfId="7" applyNumberFormat="1" applyFont="1" applyBorder="1" applyAlignment="1">
      <alignment horizontal="left" vertical="center" wrapText="1"/>
    </xf>
    <xf numFmtId="3" fontId="25" fillId="0" borderId="14" xfId="7" applyNumberFormat="1" applyFont="1" applyBorder="1" applyAlignment="1">
      <alignment horizontal="left" vertical="center" wrapText="1"/>
    </xf>
    <xf numFmtId="3" fontId="25" fillId="0" borderId="15" xfId="7" applyNumberFormat="1" applyFont="1" applyBorder="1" applyAlignment="1">
      <alignment horizontal="left" vertical="center" wrapText="1"/>
    </xf>
    <xf numFmtId="0" fontId="4" fillId="0" borderId="0" xfId="7" applyFont="1" applyAlignment="1">
      <alignment horizontal="center" vertical="center"/>
    </xf>
    <xf numFmtId="0" fontId="5" fillId="0" borderId="0" xfId="7" applyFont="1" applyAlignment="1">
      <alignment horizontal="center" vertical="center"/>
    </xf>
    <xf numFmtId="3" fontId="25" fillId="0" borderId="12" xfId="7" applyNumberFormat="1" applyFont="1" applyBorder="1" applyAlignment="1">
      <alignment horizontal="center" vertical="center" wrapText="1"/>
    </xf>
    <xf numFmtId="4" fontId="29" fillId="0" borderId="0" xfId="7" applyNumberFormat="1" applyFont="1" applyAlignment="1">
      <alignment horizontal="left" vertical="center"/>
    </xf>
    <xf numFmtId="49" fontId="37" fillId="0" borderId="0" xfId="6" applyNumberFormat="1" applyFont="1" applyFill="1" applyBorder="1" applyAlignment="1">
      <alignment horizontal="center" vertical="center"/>
    </xf>
    <xf numFmtId="49" fontId="37" fillId="0" borderId="0" xfId="7" applyNumberFormat="1" applyFont="1" applyAlignment="1">
      <alignment horizontal="center" vertical="center"/>
    </xf>
    <xf numFmtId="49" fontId="37" fillId="0" borderId="0" xfId="7" applyNumberFormat="1" applyFont="1" applyAlignment="1">
      <alignment horizontal="left" vertical="center"/>
    </xf>
    <xf numFmtId="49" fontId="44" fillId="0" borderId="0" xfId="7" applyNumberFormat="1" applyFont="1" applyAlignment="1">
      <alignment horizontal="right" vertical="center"/>
    </xf>
    <xf numFmtId="4" fontId="37" fillId="0" borderId="8" xfId="7" applyNumberFormat="1" applyFont="1" applyBorder="1" applyAlignment="1">
      <alignment horizontal="left" vertical="center"/>
    </xf>
    <xf numFmtId="0" fontId="59" fillId="0" borderId="0" xfId="9" applyFont="1" applyAlignment="1">
      <alignment vertical="center" wrapText="1"/>
    </xf>
    <xf numFmtId="0" fontId="58" fillId="0" borderId="0" xfId="9" quotePrefix="1" applyFont="1" applyAlignment="1">
      <alignment vertical="center" wrapText="1"/>
    </xf>
    <xf numFmtId="0" fontId="58" fillId="0" borderId="0" xfId="9" applyFont="1" applyAlignment="1">
      <alignment vertical="center" wrapText="1"/>
    </xf>
    <xf numFmtId="0" fontId="45" fillId="2" borderId="1" xfId="9" applyFont="1" applyFill="1" applyBorder="1" applyAlignment="1">
      <alignment horizontal="center" vertical="center" wrapText="1"/>
    </xf>
    <xf numFmtId="0" fontId="45" fillId="2" borderId="3" xfId="9" applyFont="1" applyFill="1" applyBorder="1" applyAlignment="1">
      <alignment horizontal="center" vertical="center" wrapText="1"/>
    </xf>
    <xf numFmtId="0" fontId="45" fillId="2" borderId="4" xfId="9" applyFont="1" applyFill="1" applyBorder="1" applyAlignment="1">
      <alignment horizontal="center" vertical="center" wrapText="1"/>
    </xf>
    <xf numFmtId="0" fontId="58" fillId="0" borderId="0" xfId="9" quotePrefix="1" applyFont="1" applyAlignment="1">
      <alignment horizontal="left" vertical="center" wrapText="1"/>
    </xf>
    <xf numFmtId="0" fontId="58" fillId="0" borderId="0" xfId="9" applyFont="1" applyAlignment="1">
      <alignment horizontal="left" vertical="center" wrapText="1"/>
    </xf>
    <xf numFmtId="0" fontId="58" fillId="0" borderId="0" xfId="9" applyFont="1" applyAlignment="1">
      <alignment horizontal="center" vertical="center" wrapText="1"/>
    </xf>
    <xf numFmtId="0" fontId="72" fillId="0" borderId="22" xfId="11" applyBorder="1" applyAlignment="1">
      <alignment vertical="center"/>
    </xf>
    <xf numFmtId="0" fontId="55" fillId="0" borderId="1" xfId="9" applyFont="1" applyBorder="1" applyAlignment="1">
      <alignment horizontal="center" vertical="center" wrapText="1"/>
    </xf>
    <xf numFmtId="0" fontId="55" fillId="0" borderId="4" xfId="9" applyFont="1" applyBorder="1" applyAlignment="1">
      <alignment horizontal="center" vertical="center" wrapText="1"/>
    </xf>
    <xf numFmtId="0" fontId="5" fillId="2" borderId="1" xfId="9" applyFont="1" applyFill="1" applyBorder="1" applyAlignment="1">
      <alignment horizontal="center" vertical="center" wrapText="1"/>
    </xf>
    <xf numFmtId="0" fontId="5" fillId="2" borderId="3" xfId="9" applyFont="1" applyFill="1" applyBorder="1" applyAlignment="1">
      <alignment horizontal="center" vertical="center" wrapText="1"/>
    </xf>
    <xf numFmtId="0" fontId="5" fillId="2" borderId="4" xfId="9" applyFont="1" applyFill="1" applyBorder="1" applyAlignment="1">
      <alignment horizontal="center" vertical="center" wrapText="1"/>
    </xf>
    <xf numFmtId="0" fontId="28" fillId="2" borderId="2" xfId="9" applyFont="1" applyFill="1" applyBorder="1" applyAlignment="1">
      <alignment horizontal="center" vertical="center" wrapText="1"/>
    </xf>
    <xf numFmtId="0" fontId="44" fillId="2" borderId="2" xfId="9" applyFont="1" applyFill="1" applyBorder="1" applyAlignment="1">
      <alignment horizontal="center" vertical="center" wrapText="1"/>
    </xf>
    <xf numFmtId="0" fontId="44" fillId="0" borderId="2" xfId="9" applyFont="1" applyBorder="1" applyAlignment="1">
      <alignment horizontal="center" vertical="center" wrapText="1"/>
    </xf>
    <xf numFmtId="0" fontId="44" fillId="2" borderId="16" xfId="9" applyFont="1" applyFill="1" applyBorder="1" applyAlignment="1">
      <alignment horizontal="center" vertical="center" wrapText="1"/>
    </xf>
    <xf numFmtId="0" fontId="44" fillId="2" borderId="5" xfId="9" applyFont="1" applyFill="1" applyBorder="1" applyAlignment="1">
      <alignment horizontal="center" vertical="center" wrapText="1"/>
    </xf>
    <xf numFmtId="0" fontId="44" fillId="2" borderId="17" xfId="9" applyFont="1" applyFill="1" applyBorder="1" applyAlignment="1">
      <alignment horizontal="center" vertical="center" wrapText="1"/>
    </xf>
    <xf numFmtId="0" fontId="44" fillId="0" borderId="16" xfId="9" applyFont="1" applyBorder="1" applyAlignment="1">
      <alignment horizontal="center" vertical="center" wrapText="1"/>
    </xf>
    <xf numFmtId="0" fontId="44" fillId="0" borderId="5" xfId="9" applyFont="1" applyBorder="1" applyAlignment="1">
      <alignment horizontal="center" vertical="center" wrapText="1"/>
    </xf>
    <xf numFmtId="0" fontId="44" fillId="0" borderId="17" xfId="9" applyFont="1" applyBorder="1" applyAlignment="1">
      <alignment horizontal="center" vertical="center" wrapText="1"/>
    </xf>
    <xf numFmtId="0" fontId="55" fillId="2" borderId="16" xfId="9" applyFont="1" applyFill="1" applyBorder="1" applyAlignment="1">
      <alignment horizontal="center" vertical="center" wrapText="1"/>
    </xf>
    <xf numFmtId="0" fontId="55" fillId="2" borderId="5" xfId="9" applyFont="1" applyFill="1" applyBorder="1" applyAlignment="1">
      <alignment horizontal="center" vertical="center" wrapText="1"/>
    </xf>
    <xf numFmtId="0" fontId="55" fillId="2" borderId="17" xfId="9" applyFont="1" applyFill="1" applyBorder="1" applyAlignment="1">
      <alignment horizontal="center" vertical="center" wrapText="1"/>
    </xf>
    <xf numFmtId="0" fontId="28" fillId="0" borderId="2" xfId="9" applyFont="1" applyBorder="1" applyAlignment="1">
      <alignment horizontal="center" vertical="center" wrapText="1"/>
    </xf>
    <xf numFmtId="0" fontId="5" fillId="2" borderId="2" xfId="9" applyFont="1" applyFill="1" applyBorder="1" applyAlignment="1">
      <alignment horizontal="center" vertical="center" wrapText="1"/>
    </xf>
    <xf numFmtId="0" fontId="46" fillId="2" borderId="0" xfId="9" applyFont="1" applyFill="1" applyAlignment="1">
      <alignment vertical="center" wrapText="1"/>
    </xf>
    <xf numFmtId="0" fontId="39" fillId="0" borderId="0" xfId="9" applyFont="1" applyAlignment="1">
      <alignment horizontal="center" vertical="center"/>
    </xf>
    <xf numFmtId="0" fontId="41" fillId="0" borderId="0" xfId="9" applyFont="1" applyAlignment="1">
      <alignment horizontal="center" vertical="center"/>
    </xf>
    <xf numFmtId="0" fontId="45" fillId="2" borderId="2" xfId="9" applyFont="1" applyFill="1" applyBorder="1" applyAlignment="1">
      <alignment horizontal="center" vertical="center" wrapText="1"/>
    </xf>
    <xf numFmtId="0" fontId="48" fillId="8" borderId="18" xfId="9" applyFont="1" applyFill="1" applyBorder="1" applyAlignment="1">
      <alignment horizontal="center" vertical="center" wrapText="1"/>
    </xf>
    <xf numFmtId="4" fontId="37" fillId="0" borderId="8" xfId="7" quotePrefix="1" applyNumberFormat="1" applyFont="1" applyBorder="1" applyAlignment="1">
      <alignment horizontal="left" vertical="center"/>
    </xf>
    <xf numFmtId="49" fontId="37" fillId="0" borderId="0" xfId="6" quotePrefix="1" applyNumberFormat="1" applyFont="1" applyFill="1" applyBorder="1" applyAlignment="1">
      <alignment horizontal="center" vertical="center"/>
    </xf>
    <xf numFmtId="49" fontId="37" fillId="0" borderId="0" xfId="7" quotePrefix="1" applyNumberFormat="1" applyFont="1" applyAlignment="1">
      <alignment horizontal="center" vertical="center"/>
    </xf>
    <xf numFmtId="49" fontId="15" fillId="0" borderId="0" xfId="6" applyNumberFormat="1" applyFont="1" applyFill="1" applyBorder="1" applyAlignment="1">
      <alignment horizontal="left" vertical="center"/>
    </xf>
    <xf numFmtId="49" fontId="11" fillId="0" borderId="23" xfId="7" applyNumberFormat="1" applyFont="1" applyBorder="1" applyAlignment="1">
      <alignment horizontal="left" vertical="center" wrapText="1"/>
    </xf>
    <xf numFmtId="49" fontId="11" fillId="0" borderId="24" xfId="7" applyNumberFormat="1" applyFont="1" applyBorder="1" applyAlignment="1">
      <alignment horizontal="left" vertical="center" wrapText="1"/>
    </xf>
    <xf numFmtId="49" fontId="11" fillId="0" borderId="25" xfId="7" applyNumberFormat="1" applyFont="1" applyBorder="1" applyAlignment="1">
      <alignment horizontal="left" vertical="center" wrapText="1"/>
    </xf>
  </cellXfs>
  <cellStyles count="13">
    <cellStyle name="Comma" xfId="12" builtinId="3"/>
    <cellStyle name="Comma 11" xfId="3" xr:uid="{014AF8E1-2643-4C6D-A6AA-7966830F571F}"/>
    <cellStyle name="Comma 2" xfId="10" xr:uid="{40947966-05E5-48C9-9358-805E998FD3B9}"/>
    <cellStyle name="Comma 2 2 2" xfId="4" xr:uid="{B7D086B4-6A07-4B79-859E-6C2D480F4F74}"/>
    <cellStyle name="Comma 5" xfId="6" xr:uid="{50DFD637-4C00-4F4D-A3AA-F041FFC09FE8}"/>
    <cellStyle name="Hyperlink" xfId="11" builtinId="8"/>
    <cellStyle name="Normal" xfId="0" builtinId="0"/>
    <cellStyle name="Normal 10" xfId="2" xr:uid="{8B3F490F-960A-4FBE-9094-B1DF39E326CF}"/>
    <cellStyle name="Normal 2" xfId="7" xr:uid="{DAE3FAF6-A640-4283-99F2-B345088FB793}"/>
    <cellStyle name="Normal 2 2 2 2" xfId="5" xr:uid="{F78AD894-541A-49A8-97B8-DC38BCAF5FA3}"/>
    <cellStyle name="Normal 3" xfId="8" xr:uid="{E0D25FC5-4B25-4649-857C-A2F67D2AB814}"/>
    <cellStyle name="Normal 4" xfId="9" xr:uid="{6CAD7371-E24C-4DBB-A952-B5A8AAADD31C}"/>
    <cellStyle name="Per cent" xfId="1" builtinId="5"/>
  </cellStyles>
  <dxfs count="17">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006100"/>
      </font>
      <fill>
        <patternFill>
          <bgColor rgb="FFC6EFCE"/>
        </patternFill>
      </fill>
    </dxf>
    <dxf>
      <font>
        <color rgb="FF9C0006"/>
      </font>
    </dxf>
    <dxf>
      <font>
        <color rgb="FF9C0006"/>
      </font>
      <fill>
        <patternFill>
          <bgColor rgb="FFFFC7CE"/>
        </patternFill>
      </fill>
    </dxf>
    <dxf>
      <numFmt numFmtId="0" formatCode="General"/>
    </dxf>
    <dxf>
      <numFmt numFmtId="0" formatCode="General"/>
    </dxf>
    <dxf>
      <numFmt numFmtId="0" formatCode="General"/>
    </dxf>
    <dxf>
      <numFmt numFmtId="0" formatCode="General"/>
    </dxf>
    <dxf>
      <numFmt numFmtId="0" formatCode="General"/>
    </dxf>
    <dxf>
      <numFmt numFmtId="0" formatCode="General"/>
    </dxf>
    <dxf>
      <font>
        <b val="0"/>
        <i val="0"/>
        <strike val="0"/>
        <condense val="0"/>
        <extend val="0"/>
        <outline val="0"/>
        <shadow val="0"/>
        <u val="none"/>
        <vertAlign val="baseline"/>
        <sz val="11"/>
        <color theme="1"/>
        <name val="Calibri"/>
        <family val="2"/>
        <scheme val="minor"/>
      </font>
      <numFmt numFmtId="14" formatCode="0.00%"/>
    </dxf>
    <dxf>
      <font>
        <b val="0"/>
        <i val="0"/>
        <strike val="0"/>
        <condense val="0"/>
        <extend val="0"/>
        <outline val="0"/>
        <shadow val="0"/>
        <u val="none"/>
        <vertAlign val="baseline"/>
        <sz val="11"/>
        <color theme="1"/>
        <name val="Calibri"/>
        <family val="2"/>
        <scheme val="minor"/>
      </font>
      <numFmt numFmtId="14" formatCode="0.00%"/>
    </dxf>
    <dxf>
      <font>
        <b val="0"/>
        <i val="0"/>
        <strike val="0"/>
        <condense val="0"/>
        <extend val="0"/>
        <outline val="0"/>
        <shadow val="0"/>
        <u val="none"/>
        <vertAlign val="baseline"/>
        <sz val="11"/>
        <color theme="1"/>
        <name val="Calibri"/>
        <family val="2"/>
        <scheme val="minor"/>
      </font>
      <numFmt numFmtId="14" formatCode="0.00%"/>
    </dxf>
    <dxf>
      <font>
        <b val="0"/>
        <i val="0"/>
        <strike val="0"/>
        <condense val="0"/>
        <extend val="0"/>
        <outline val="0"/>
        <shadow val="0"/>
        <u val="none"/>
        <vertAlign val="baseline"/>
        <sz val="11"/>
        <color theme="1"/>
        <name val="Calibri"/>
        <family val="2"/>
        <scheme val="minor"/>
      </font>
      <numFmt numFmtId="14" formatCode="0.00%"/>
    </dxf>
  </dxfs>
  <tableStyles count="0" defaultTableStyle="TableStyleMedium2" defaultPivotStyle="PivotStyleLight16"/>
  <colors>
    <mruColors>
      <color rgb="FF0BB55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externalLink" Target="externalLinks/externalLink2.xml"/><Relationship Id="rId50" Type="http://schemas.openxmlformats.org/officeDocument/2006/relationships/connections" Target="connections.xml"/><Relationship Id="rId55" Type="http://schemas.microsoft.com/office/2017/06/relationships/rdRichValueStructure" Target="richData/rdrichvaluestructure.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eetMetadata" Target="metadata.xml"/><Relationship Id="rId58" Type="http://schemas.openxmlformats.org/officeDocument/2006/relationships/calcChain" Target="calcChain.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3.xml"/><Relationship Id="rId56" Type="http://schemas.microsoft.com/office/2017/06/relationships/rdRichValueTypes" Target="richData/rdRichValueTypes.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1.xml"/><Relationship Id="rId59" Type="http://schemas.openxmlformats.org/officeDocument/2006/relationships/customXml" Target="../customXml/item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microsoft.com/office/2017/06/relationships/rdRichValue" Target="richData/rdrichvalue.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theme" Target="theme/theme1.xml"/><Relationship Id="rId57" Type="http://schemas.openxmlformats.org/officeDocument/2006/relationships/powerPivotData" Target="model/item.data"/><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62</xdr:row>
      <xdr:rowOff>0</xdr:rowOff>
    </xdr:from>
    <xdr:to>
      <xdr:col>0</xdr:col>
      <xdr:colOff>0</xdr:colOff>
      <xdr:row>62</xdr:row>
      <xdr:rowOff>0</xdr:rowOff>
    </xdr:to>
    <xdr:sp macro="" textlink="">
      <xdr:nvSpPr>
        <xdr:cNvPr id="2" name="Line 132">
          <a:extLst>
            <a:ext uri="{FF2B5EF4-FFF2-40B4-BE49-F238E27FC236}">
              <a16:creationId xmlns:a16="http://schemas.microsoft.com/office/drawing/2014/main" id="{656F97FE-356D-4D51-AFC1-175A734FD9C2}"/>
            </a:ext>
          </a:extLst>
        </xdr:cNvPr>
        <xdr:cNvSpPr>
          <a:spLocks noChangeShapeType="1"/>
        </xdr:cNvSpPr>
      </xdr:nvSpPr>
      <xdr:spPr bwMode="auto">
        <a:xfrm>
          <a:off x="0" y="2509266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62</xdr:row>
      <xdr:rowOff>0</xdr:rowOff>
    </xdr:from>
    <xdr:to>
      <xdr:col>0</xdr:col>
      <xdr:colOff>0</xdr:colOff>
      <xdr:row>62</xdr:row>
      <xdr:rowOff>0</xdr:rowOff>
    </xdr:to>
    <xdr:sp macro="" textlink="">
      <xdr:nvSpPr>
        <xdr:cNvPr id="3" name="Line 133">
          <a:extLst>
            <a:ext uri="{FF2B5EF4-FFF2-40B4-BE49-F238E27FC236}">
              <a16:creationId xmlns:a16="http://schemas.microsoft.com/office/drawing/2014/main" id="{553406C2-8676-4865-985B-C1504C33C7F0}"/>
            </a:ext>
          </a:extLst>
        </xdr:cNvPr>
        <xdr:cNvSpPr>
          <a:spLocks noChangeShapeType="1"/>
        </xdr:cNvSpPr>
      </xdr:nvSpPr>
      <xdr:spPr bwMode="auto">
        <a:xfrm>
          <a:off x="0" y="2509266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138</xdr:row>
      <xdr:rowOff>0</xdr:rowOff>
    </xdr:from>
    <xdr:to>
      <xdr:col>0</xdr:col>
      <xdr:colOff>0</xdr:colOff>
      <xdr:row>138</xdr:row>
      <xdr:rowOff>0</xdr:rowOff>
    </xdr:to>
    <xdr:sp macro="" textlink="">
      <xdr:nvSpPr>
        <xdr:cNvPr id="4" name="Line 134">
          <a:extLst>
            <a:ext uri="{FF2B5EF4-FFF2-40B4-BE49-F238E27FC236}">
              <a16:creationId xmlns:a16="http://schemas.microsoft.com/office/drawing/2014/main" id="{2354A10A-B023-4C9D-82FC-8838E4685590}"/>
            </a:ext>
          </a:extLst>
        </xdr:cNvPr>
        <xdr:cNvSpPr>
          <a:spLocks noChangeShapeType="1"/>
        </xdr:cNvSpPr>
      </xdr:nvSpPr>
      <xdr:spPr bwMode="auto">
        <a:xfrm>
          <a:off x="0" y="4005834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138</xdr:row>
      <xdr:rowOff>0</xdr:rowOff>
    </xdr:from>
    <xdr:to>
      <xdr:col>0</xdr:col>
      <xdr:colOff>0</xdr:colOff>
      <xdr:row>138</xdr:row>
      <xdr:rowOff>0</xdr:rowOff>
    </xdr:to>
    <xdr:sp macro="" textlink="">
      <xdr:nvSpPr>
        <xdr:cNvPr id="5" name="Line 135">
          <a:extLst>
            <a:ext uri="{FF2B5EF4-FFF2-40B4-BE49-F238E27FC236}">
              <a16:creationId xmlns:a16="http://schemas.microsoft.com/office/drawing/2014/main" id="{190EB9A5-C4C8-4721-AFE5-CA1656E7C966}"/>
            </a:ext>
          </a:extLst>
        </xdr:cNvPr>
        <xdr:cNvSpPr>
          <a:spLocks noChangeShapeType="1"/>
        </xdr:cNvSpPr>
      </xdr:nvSpPr>
      <xdr:spPr bwMode="auto">
        <a:xfrm>
          <a:off x="0" y="4005834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1781175</xdr:colOff>
      <xdr:row>2</xdr:row>
      <xdr:rowOff>57150</xdr:rowOff>
    </xdr:from>
    <xdr:to>
      <xdr:col>1</xdr:col>
      <xdr:colOff>2695575</xdr:colOff>
      <xdr:row>2</xdr:row>
      <xdr:rowOff>57150</xdr:rowOff>
    </xdr:to>
    <xdr:sp macro="" textlink="">
      <xdr:nvSpPr>
        <xdr:cNvPr id="6" name="Line 96">
          <a:extLst>
            <a:ext uri="{FF2B5EF4-FFF2-40B4-BE49-F238E27FC236}">
              <a16:creationId xmlns:a16="http://schemas.microsoft.com/office/drawing/2014/main" id="{3BD22DE3-BBD9-4F78-9164-3807A15C2A37}"/>
            </a:ext>
          </a:extLst>
        </xdr:cNvPr>
        <xdr:cNvSpPr>
          <a:spLocks noChangeShapeType="1"/>
        </xdr:cNvSpPr>
      </xdr:nvSpPr>
      <xdr:spPr bwMode="auto">
        <a:xfrm>
          <a:off x="2085975" y="453390"/>
          <a:ext cx="914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xdr:row>
      <xdr:rowOff>0</xdr:rowOff>
    </xdr:from>
    <xdr:to>
      <xdr:col>1</xdr:col>
      <xdr:colOff>1177290</xdr:colOff>
      <xdr:row>6</xdr:row>
      <xdr:rowOff>146685</xdr:rowOff>
    </xdr:to>
    <xdr:sp macro="" textlink="">
      <xdr:nvSpPr>
        <xdr:cNvPr id="8" name="TextBox 7">
          <a:extLst>
            <a:ext uri="{FF2B5EF4-FFF2-40B4-BE49-F238E27FC236}">
              <a16:creationId xmlns:a16="http://schemas.microsoft.com/office/drawing/2014/main" id="{BB7A6C1E-2023-4C28-9A62-A9746FE74070}"/>
            </a:ext>
          </a:extLst>
        </xdr:cNvPr>
        <xdr:cNvSpPr txBox="1"/>
      </xdr:nvSpPr>
      <xdr:spPr>
        <a:xfrm>
          <a:off x="487680" y="594360"/>
          <a:ext cx="1177290" cy="74104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300" b="1">
              <a:latin typeface="Times New Roman" panose="02020603050405020304" pitchFamily="18" charset="0"/>
              <a:cs typeface="Times New Roman" panose="02020603050405020304" pitchFamily="18" charset="0"/>
            </a:rPr>
            <a:t>DỰ</a:t>
          </a:r>
          <a:r>
            <a:rPr lang="en-US" sz="1300" b="1" baseline="0">
              <a:latin typeface="Times New Roman" panose="02020603050405020304" pitchFamily="18" charset="0"/>
              <a:cs typeface="Times New Roman" panose="02020603050405020304" pitchFamily="18" charset="0"/>
            </a:rPr>
            <a:t> THẢO PHƯƠNG ÁN </a:t>
          </a:r>
        </a:p>
      </xdr:txBody>
    </xdr:sp>
    <xdr:clientData/>
  </xdr:twoCellAnchor>
  <xdr:twoCellAnchor>
    <xdr:from>
      <xdr:col>6</xdr:col>
      <xdr:colOff>304800</xdr:colOff>
      <xdr:row>2</xdr:row>
      <xdr:rowOff>38100</xdr:rowOff>
    </xdr:from>
    <xdr:to>
      <xdr:col>8</xdr:col>
      <xdr:colOff>1028700</xdr:colOff>
      <xdr:row>2</xdr:row>
      <xdr:rowOff>38100</xdr:rowOff>
    </xdr:to>
    <xdr:cxnSp macro="">
      <xdr:nvCxnSpPr>
        <xdr:cNvPr id="10" name="Straight Connector 9">
          <a:extLst>
            <a:ext uri="{FF2B5EF4-FFF2-40B4-BE49-F238E27FC236}">
              <a16:creationId xmlns:a16="http://schemas.microsoft.com/office/drawing/2014/main" id="{86AA56A2-7635-961E-9CEF-C6CEE24893A3}"/>
            </a:ext>
          </a:extLst>
        </xdr:cNvPr>
        <xdr:cNvCxnSpPr/>
      </xdr:nvCxnSpPr>
      <xdr:spPr>
        <a:xfrm>
          <a:off x="8115300" y="438150"/>
          <a:ext cx="16002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79</xdr:row>
      <xdr:rowOff>0</xdr:rowOff>
    </xdr:from>
    <xdr:to>
      <xdr:col>0</xdr:col>
      <xdr:colOff>0</xdr:colOff>
      <xdr:row>79</xdr:row>
      <xdr:rowOff>0</xdr:rowOff>
    </xdr:to>
    <xdr:sp macro="" textlink="">
      <xdr:nvSpPr>
        <xdr:cNvPr id="2" name="Line 132">
          <a:extLst>
            <a:ext uri="{FF2B5EF4-FFF2-40B4-BE49-F238E27FC236}">
              <a16:creationId xmlns:a16="http://schemas.microsoft.com/office/drawing/2014/main" id="{413A4512-C3A7-4699-A379-398D3F8682E5}"/>
            </a:ext>
          </a:extLst>
        </xdr:cNvPr>
        <xdr:cNvSpPr>
          <a:spLocks noChangeShapeType="1"/>
        </xdr:cNvSpPr>
      </xdr:nvSpPr>
      <xdr:spPr bwMode="auto">
        <a:xfrm>
          <a:off x="0" y="182403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79</xdr:row>
      <xdr:rowOff>0</xdr:rowOff>
    </xdr:from>
    <xdr:to>
      <xdr:col>0</xdr:col>
      <xdr:colOff>0</xdr:colOff>
      <xdr:row>79</xdr:row>
      <xdr:rowOff>0</xdr:rowOff>
    </xdr:to>
    <xdr:sp macro="" textlink="">
      <xdr:nvSpPr>
        <xdr:cNvPr id="3" name="Line 133">
          <a:extLst>
            <a:ext uri="{FF2B5EF4-FFF2-40B4-BE49-F238E27FC236}">
              <a16:creationId xmlns:a16="http://schemas.microsoft.com/office/drawing/2014/main" id="{5888EB22-8B82-420E-9ADA-8BAB2BB42465}"/>
            </a:ext>
          </a:extLst>
        </xdr:cNvPr>
        <xdr:cNvSpPr>
          <a:spLocks noChangeShapeType="1"/>
        </xdr:cNvSpPr>
      </xdr:nvSpPr>
      <xdr:spPr bwMode="auto">
        <a:xfrm>
          <a:off x="0" y="182403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155</xdr:row>
      <xdr:rowOff>0</xdr:rowOff>
    </xdr:from>
    <xdr:to>
      <xdr:col>0</xdr:col>
      <xdr:colOff>0</xdr:colOff>
      <xdr:row>155</xdr:row>
      <xdr:rowOff>0</xdr:rowOff>
    </xdr:to>
    <xdr:sp macro="" textlink="">
      <xdr:nvSpPr>
        <xdr:cNvPr id="4" name="Line 134">
          <a:extLst>
            <a:ext uri="{FF2B5EF4-FFF2-40B4-BE49-F238E27FC236}">
              <a16:creationId xmlns:a16="http://schemas.microsoft.com/office/drawing/2014/main" id="{85CB49BA-671A-4163-B674-994BAA2036D3}"/>
            </a:ext>
          </a:extLst>
        </xdr:cNvPr>
        <xdr:cNvSpPr>
          <a:spLocks noChangeShapeType="1"/>
        </xdr:cNvSpPr>
      </xdr:nvSpPr>
      <xdr:spPr bwMode="auto">
        <a:xfrm>
          <a:off x="0" y="33404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155</xdr:row>
      <xdr:rowOff>0</xdr:rowOff>
    </xdr:from>
    <xdr:to>
      <xdr:col>0</xdr:col>
      <xdr:colOff>0</xdr:colOff>
      <xdr:row>155</xdr:row>
      <xdr:rowOff>0</xdr:rowOff>
    </xdr:to>
    <xdr:sp macro="" textlink="">
      <xdr:nvSpPr>
        <xdr:cNvPr id="5" name="Line 135">
          <a:extLst>
            <a:ext uri="{FF2B5EF4-FFF2-40B4-BE49-F238E27FC236}">
              <a16:creationId xmlns:a16="http://schemas.microsoft.com/office/drawing/2014/main" id="{92CBEB8B-5B35-433D-9497-ED4B6AFA7FD9}"/>
            </a:ext>
          </a:extLst>
        </xdr:cNvPr>
        <xdr:cNvSpPr>
          <a:spLocks noChangeShapeType="1"/>
        </xdr:cNvSpPr>
      </xdr:nvSpPr>
      <xdr:spPr bwMode="auto">
        <a:xfrm>
          <a:off x="0" y="33404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1781175</xdr:colOff>
      <xdr:row>2</xdr:row>
      <xdr:rowOff>57150</xdr:rowOff>
    </xdr:from>
    <xdr:to>
      <xdr:col>1</xdr:col>
      <xdr:colOff>2695575</xdr:colOff>
      <xdr:row>2</xdr:row>
      <xdr:rowOff>57150</xdr:rowOff>
    </xdr:to>
    <xdr:sp macro="" textlink="">
      <xdr:nvSpPr>
        <xdr:cNvPr id="6" name="Line 96">
          <a:extLst>
            <a:ext uri="{FF2B5EF4-FFF2-40B4-BE49-F238E27FC236}">
              <a16:creationId xmlns:a16="http://schemas.microsoft.com/office/drawing/2014/main" id="{56E59C0E-3654-47E4-8462-D49BB02E34DB}"/>
            </a:ext>
          </a:extLst>
        </xdr:cNvPr>
        <xdr:cNvSpPr>
          <a:spLocks noChangeShapeType="1"/>
        </xdr:cNvSpPr>
      </xdr:nvSpPr>
      <xdr:spPr bwMode="auto">
        <a:xfrm>
          <a:off x="2257425" y="457200"/>
          <a:ext cx="914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xdr:row>
      <xdr:rowOff>0</xdr:rowOff>
    </xdr:from>
    <xdr:to>
      <xdr:col>1</xdr:col>
      <xdr:colOff>1177290</xdr:colOff>
      <xdr:row>6</xdr:row>
      <xdr:rowOff>146685</xdr:rowOff>
    </xdr:to>
    <xdr:sp macro="" textlink="">
      <xdr:nvSpPr>
        <xdr:cNvPr id="7" name="TextBox 6">
          <a:extLst>
            <a:ext uri="{FF2B5EF4-FFF2-40B4-BE49-F238E27FC236}">
              <a16:creationId xmlns:a16="http://schemas.microsoft.com/office/drawing/2014/main" id="{39683A51-2E12-478B-8A64-CA2776E5661B}"/>
            </a:ext>
          </a:extLst>
        </xdr:cNvPr>
        <xdr:cNvSpPr txBox="1"/>
      </xdr:nvSpPr>
      <xdr:spPr>
        <a:xfrm>
          <a:off x="476250" y="600075"/>
          <a:ext cx="1177290" cy="7467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300" b="1">
              <a:latin typeface="Times New Roman" panose="02020603050405020304" pitchFamily="18" charset="0"/>
              <a:cs typeface="Times New Roman" panose="02020603050405020304" pitchFamily="18" charset="0"/>
            </a:rPr>
            <a:t>DỰ</a:t>
          </a:r>
          <a:r>
            <a:rPr lang="en-US" sz="1300" b="1" baseline="0">
              <a:latin typeface="Times New Roman" panose="02020603050405020304" pitchFamily="18" charset="0"/>
              <a:cs typeface="Times New Roman" panose="02020603050405020304" pitchFamily="18" charset="0"/>
            </a:rPr>
            <a:t> THẢO PHƯƠNG ÁN </a:t>
          </a:r>
        </a:p>
      </xdr:txBody>
    </xdr:sp>
    <xdr:clientData/>
  </xdr:twoCellAnchor>
  <xdr:twoCellAnchor>
    <xdr:from>
      <xdr:col>6</xdr:col>
      <xdr:colOff>304800</xdr:colOff>
      <xdr:row>2</xdr:row>
      <xdr:rowOff>38100</xdr:rowOff>
    </xdr:from>
    <xdr:to>
      <xdr:col>8</xdr:col>
      <xdr:colOff>1028700</xdr:colOff>
      <xdr:row>2</xdr:row>
      <xdr:rowOff>38100</xdr:rowOff>
    </xdr:to>
    <xdr:cxnSp macro="">
      <xdr:nvCxnSpPr>
        <xdr:cNvPr id="8" name="Straight Connector 7">
          <a:extLst>
            <a:ext uri="{FF2B5EF4-FFF2-40B4-BE49-F238E27FC236}">
              <a16:creationId xmlns:a16="http://schemas.microsoft.com/office/drawing/2014/main" id="{B5129535-2A72-4070-A90D-3AC9F075F69D}"/>
            </a:ext>
          </a:extLst>
        </xdr:cNvPr>
        <xdr:cNvCxnSpPr/>
      </xdr:nvCxnSpPr>
      <xdr:spPr>
        <a:xfrm>
          <a:off x="8115300" y="438150"/>
          <a:ext cx="16002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64</xdr:row>
      <xdr:rowOff>0</xdr:rowOff>
    </xdr:from>
    <xdr:to>
      <xdr:col>0</xdr:col>
      <xdr:colOff>0</xdr:colOff>
      <xdr:row>64</xdr:row>
      <xdr:rowOff>0</xdr:rowOff>
    </xdr:to>
    <xdr:sp macro="" textlink="">
      <xdr:nvSpPr>
        <xdr:cNvPr id="2" name="Line 132">
          <a:extLst>
            <a:ext uri="{FF2B5EF4-FFF2-40B4-BE49-F238E27FC236}">
              <a16:creationId xmlns:a16="http://schemas.microsoft.com/office/drawing/2014/main" id="{80F9497F-33D1-4C18-9113-DCE5E32BE2CD}"/>
            </a:ext>
          </a:extLst>
        </xdr:cNvPr>
        <xdr:cNvSpPr>
          <a:spLocks noChangeShapeType="1"/>
        </xdr:cNvSpPr>
      </xdr:nvSpPr>
      <xdr:spPr bwMode="auto">
        <a:xfrm>
          <a:off x="0" y="182403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64</xdr:row>
      <xdr:rowOff>0</xdr:rowOff>
    </xdr:from>
    <xdr:to>
      <xdr:col>0</xdr:col>
      <xdr:colOff>0</xdr:colOff>
      <xdr:row>64</xdr:row>
      <xdr:rowOff>0</xdr:rowOff>
    </xdr:to>
    <xdr:sp macro="" textlink="">
      <xdr:nvSpPr>
        <xdr:cNvPr id="3" name="Line 133">
          <a:extLst>
            <a:ext uri="{FF2B5EF4-FFF2-40B4-BE49-F238E27FC236}">
              <a16:creationId xmlns:a16="http://schemas.microsoft.com/office/drawing/2014/main" id="{A39869B6-FA4C-4903-AD4F-8FCED267E42C}"/>
            </a:ext>
          </a:extLst>
        </xdr:cNvPr>
        <xdr:cNvSpPr>
          <a:spLocks noChangeShapeType="1"/>
        </xdr:cNvSpPr>
      </xdr:nvSpPr>
      <xdr:spPr bwMode="auto">
        <a:xfrm>
          <a:off x="0" y="182403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140</xdr:row>
      <xdr:rowOff>0</xdr:rowOff>
    </xdr:from>
    <xdr:to>
      <xdr:col>0</xdr:col>
      <xdr:colOff>0</xdr:colOff>
      <xdr:row>140</xdr:row>
      <xdr:rowOff>0</xdr:rowOff>
    </xdr:to>
    <xdr:sp macro="" textlink="">
      <xdr:nvSpPr>
        <xdr:cNvPr id="4" name="Line 134">
          <a:extLst>
            <a:ext uri="{FF2B5EF4-FFF2-40B4-BE49-F238E27FC236}">
              <a16:creationId xmlns:a16="http://schemas.microsoft.com/office/drawing/2014/main" id="{5F935089-6355-4C48-A32E-6F6CACAFB87C}"/>
            </a:ext>
          </a:extLst>
        </xdr:cNvPr>
        <xdr:cNvSpPr>
          <a:spLocks noChangeShapeType="1"/>
        </xdr:cNvSpPr>
      </xdr:nvSpPr>
      <xdr:spPr bwMode="auto">
        <a:xfrm>
          <a:off x="0" y="33404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140</xdr:row>
      <xdr:rowOff>0</xdr:rowOff>
    </xdr:from>
    <xdr:to>
      <xdr:col>0</xdr:col>
      <xdr:colOff>0</xdr:colOff>
      <xdr:row>140</xdr:row>
      <xdr:rowOff>0</xdr:rowOff>
    </xdr:to>
    <xdr:sp macro="" textlink="">
      <xdr:nvSpPr>
        <xdr:cNvPr id="5" name="Line 135">
          <a:extLst>
            <a:ext uri="{FF2B5EF4-FFF2-40B4-BE49-F238E27FC236}">
              <a16:creationId xmlns:a16="http://schemas.microsoft.com/office/drawing/2014/main" id="{184413BD-B213-4EA8-9F37-29B0A11BE01A}"/>
            </a:ext>
          </a:extLst>
        </xdr:cNvPr>
        <xdr:cNvSpPr>
          <a:spLocks noChangeShapeType="1"/>
        </xdr:cNvSpPr>
      </xdr:nvSpPr>
      <xdr:spPr bwMode="auto">
        <a:xfrm>
          <a:off x="0" y="33404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1781175</xdr:colOff>
      <xdr:row>2</xdr:row>
      <xdr:rowOff>57150</xdr:rowOff>
    </xdr:from>
    <xdr:to>
      <xdr:col>1</xdr:col>
      <xdr:colOff>2695575</xdr:colOff>
      <xdr:row>2</xdr:row>
      <xdr:rowOff>57150</xdr:rowOff>
    </xdr:to>
    <xdr:sp macro="" textlink="">
      <xdr:nvSpPr>
        <xdr:cNvPr id="6" name="Line 96">
          <a:extLst>
            <a:ext uri="{FF2B5EF4-FFF2-40B4-BE49-F238E27FC236}">
              <a16:creationId xmlns:a16="http://schemas.microsoft.com/office/drawing/2014/main" id="{ADE1BD87-BF5F-4D04-8EAB-83100548017D}"/>
            </a:ext>
          </a:extLst>
        </xdr:cNvPr>
        <xdr:cNvSpPr>
          <a:spLocks noChangeShapeType="1"/>
        </xdr:cNvSpPr>
      </xdr:nvSpPr>
      <xdr:spPr bwMode="auto">
        <a:xfrm>
          <a:off x="2257425" y="457200"/>
          <a:ext cx="914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xdr:row>
      <xdr:rowOff>0</xdr:rowOff>
    </xdr:from>
    <xdr:to>
      <xdr:col>1</xdr:col>
      <xdr:colOff>1177290</xdr:colOff>
      <xdr:row>6</xdr:row>
      <xdr:rowOff>146685</xdr:rowOff>
    </xdr:to>
    <xdr:sp macro="" textlink="">
      <xdr:nvSpPr>
        <xdr:cNvPr id="7" name="TextBox 6">
          <a:extLst>
            <a:ext uri="{FF2B5EF4-FFF2-40B4-BE49-F238E27FC236}">
              <a16:creationId xmlns:a16="http://schemas.microsoft.com/office/drawing/2014/main" id="{B6A53B4F-4989-450F-AADD-E0528C9A1559}"/>
            </a:ext>
          </a:extLst>
        </xdr:cNvPr>
        <xdr:cNvSpPr txBox="1"/>
      </xdr:nvSpPr>
      <xdr:spPr>
        <a:xfrm>
          <a:off x="476250" y="600075"/>
          <a:ext cx="1177290" cy="7467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300" b="1">
              <a:latin typeface="Times New Roman" panose="02020603050405020304" pitchFamily="18" charset="0"/>
              <a:cs typeface="Times New Roman" panose="02020603050405020304" pitchFamily="18" charset="0"/>
            </a:rPr>
            <a:t>DỰ</a:t>
          </a:r>
          <a:r>
            <a:rPr lang="en-US" sz="1300" b="1" baseline="0">
              <a:latin typeface="Times New Roman" panose="02020603050405020304" pitchFamily="18" charset="0"/>
              <a:cs typeface="Times New Roman" panose="02020603050405020304" pitchFamily="18" charset="0"/>
            </a:rPr>
            <a:t> THẢO PHƯƠNG ÁN </a:t>
          </a:r>
        </a:p>
      </xdr:txBody>
    </xdr:sp>
    <xdr:clientData/>
  </xdr:twoCellAnchor>
  <xdr:twoCellAnchor>
    <xdr:from>
      <xdr:col>6</xdr:col>
      <xdr:colOff>304800</xdr:colOff>
      <xdr:row>2</xdr:row>
      <xdr:rowOff>38100</xdr:rowOff>
    </xdr:from>
    <xdr:to>
      <xdr:col>8</xdr:col>
      <xdr:colOff>1028700</xdr:colOff>
      <xdr:row>2</xdr:row>
      <xdr:rowOff>38100</xdr:rowOff>
    </xdr:to>
    <xdr:cxnSp macro="">
      <xdr:nvCxnSpPr>
        <xdr:cNvPr id="8" name="Straight Connector 7">
          <a:extLst>
            <a:ext uri="{FF2B5EF4-FFF2-40B4-BE49-F238E27FC236}">
              <a16:creationId xmlns:a16="http://schemas.microsoft.com/office/drawing/2014/main" id="{F028AAED-DEDE-40D2-9B18-9D56B83E9923}"/>
            </a:ext>
          </a:extLst>
        </xdr:cNvPr>
        <xdr:cNvCxnSpPr/>
      </xdr:nvCxnSpPr>
      <xdr:spPr>
        <a:xfrm>
          <a:off x="8115300" y="438150"/>
          <a:ext cx="16002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64</xdr:row>
      <xdr:rowOff>0</xdr:rowOff>
    </xdr:from>
    <xdr:to>
      <xdr:col>0</xdr:col>
      <xdr:colOff>0</xdr:colOff>
      <xdr:row>64</xdr:row>
      <xdr:rowOff>0</xdr:rowOff>
    </xdr:to>
    <xdr:sp macro="" textlink="">
      <xdr:nvSpPr>
        <xdr:cNvPr id="2" name="Line 132">
          <a:extLst>
            <a:ext uri="{FF2B5EF4-FFF2-40B4-BE49-F238E27FC236}">
              <a16:creationId xmlns:a16="http://schemas.microsoft.com/office/drawing/2014/main" id="{E1008732-B487-4641-8323-FA0F1DA5E0C3}"/>
            </a:ext>
          </a:extLst>
        </xdr:cNvPr>
        <xdr:cNvSpPr>
          <a:spLocks noChangeShapeType="1"/>
        </xdr:cNvSpPr>
      </xdr:nvSpPr>
      <xdr:spPr bwMode="auto">
        <a:xfrm>
          <a:off x="0" y="182403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64</xdr:row>
      <xdr:rowOff>0</xdr:rowOff>
    </xdr:from>
    <xdr:to>
      <xdr:col>0</xdr:col>
      <xdr:colOff>0</xdr:colOff>
      <xdr:row>64</xdr:row>
      <xdr:rowOff>0</xdr:rowOff>
    </xdr:to>
    <xdr:sp macro="" textlink="">
      <xdr:nvSpPr>
        <xdr:cNvPr id="3" name="Line 133">
          <a:extLst>
            <a:ext uri="{FF2B5EF4-FFF2-40B4-BE49-F238E27FC236}">
              <a16:creationId xmlns:a16="http://schemas.microsoft.com/office/drawing/2014/main" id="{712E17A1-B0FF-4881-AF93-DF03D8A90E14}"/>
            </a:ext>
          </a:extLst>
        </xdr:cNvPr>
        <xdr:cNvSpPr>
          <a:spLocks noChangeShapeType="1"/>
        </xdr:cNvSpPr>
      </xdr:nvSpPr>
      <xdr:spPr bwMode="auto">
        <a:xfrm>
          <a:off x="0" y="182403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140</xdr:row>
      <xdr:rowOff>0</xdr:rowOff>
    </xdr:from>
    <xdr:to>
      <xdr:col>0</xdr:col>
      <xdr:colOff>0</xdr:colOff>
      <xdr:row>140</xdr:row>
      <xdr:rowOff>0</xdr:rowOff>
    </xdr:to>
    <xdr:sp macro="" textlink="">
      <xdr:nvSpPr>
        <xdr:cNvPr id="4" name="Line 134">
          <a:extLst>
            <a:ext uri="{FF2B5EF4-FFF2-40B4-BE49-F238E27FC236}">
              <a16:creationId xmlns:a16="http://schemas.microsoft.com/office/drawing/2014/main" id="{A790EBDF-9859-4BE3-9C41-52D516752589}"/>
            </a:ext>
          </a:extLst>
        </xdr:cNvPr>
        <xdr:cNvSpPr>
          <a:spLocks noChangeShapeType="1"/>
        </xdr:cNvSpPr>
      </xdr:nvSpPr>
      <xdr:spPr bwMode="auto">
        <a:xfrm>
          <a:off x="0" y="33404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140</xdr:row>
      <xdr:rowOff>0</xdr:rowOff>
    </xdr:from>
    <xdr:to>
      <xdr:col>0</xdr:col>
      <xdr:colOff>0</xdr:colOff>
      <xdr:row>140</xdr:row>
      <xdr:rowOff>0</xdr:rowOff>
    </xdr:to>
    <xdr:sp macro="" textlink="">
      <xdr:nvSpPr>
        <xdr:cNvPr id="5" name="Line 135">
          <a:extLst>
            <a:ext uri="{FF2B5EF4-FFF2-40B4-BE49-F238E27FC236}">
              <a16:creationId xmlns:a16="http://schemas.microsoft.com/office/drawing/2014/main" id="{BB31A60B-2EAC-474B-8F7E-1C22ECB8F616}"/>
            </a:ext>
          </a:extLst>
        </xdr:cNvPr>
        <xdr:cNvSpPr>
          <a:spLocks noChangeShapeType="1"/>
        </xdr:cNvSpPr>
      </xdr:nvSpPr>
      <xdr:spPr bwMode="auto">
        <a:xfrm>
          <a:off x="0" y="33404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1781175</xdr:colOff>
      <xdr:row>2</xdr:row>
      <xdr:rowOff>57150</xdr:rowOff>
    </xdr:from>
    <xdr:to>
      <xdr:col>1</xdr:col>
      <xdr:colOff>2695575</xdr:colOff>
      <xdr:row>2</xdr:row>
      <xdr:rowOff>57150</xdr:rowOff>
    </xdr:to>
    <xdr:sp macro="" textlink="">
      <xdr:nvSpPr>
        <xdr:cNvPr id="6" name="Line 96">
          <a:extLst>
            <a:ext uri="{FF2B5EF4-FFF2-40B4-BE49-F238E27FC236}">
              <a16:creationId xmlns:a16="http://schemas.microsoft.com/office/drawing/2014/main" id="{CC65F234-8AD7-4531-9B2D-EB39A1894D47}"/>
            </a:ext>
          </a:extLst>
        </xdr:cNvPr>
        <xdr:cNvSpPr>
          <a:spLocks noChangeShapeType="1"/>
        </xdr:cNvSpPr>
      </xdr:nvSpPr>
      <xdr:spPr bwMode="auto">
        <a:xfrm>
          <a:off x="2257425" y="457200"/>
          <a:ext cx="914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xdr:row>
      <xdr:rowOff>0</xdr:rowOff>
    </xdr:from>
    <xdr:to>
      <xdr:col>1</xdr:col>
      <xdr:colOff>1177290</xdr:colOff>
      <xdr:row>6</xdr:row>
      <xdr:rowOff>146685</xdr:rowOff>
    </xdr:to>
    <xdr:sp macro="" textlink="">
      <xdr:nvSpPr>
        <xdr:cNvPr id="7" name="TextBox 6">
          <a:extLst>
            <a:ext uri="{FF2B5EF4-FFF2-40B4-BE49-F238E27FC236}">
              <a16:creationId xmlns:a16="http://schemas.microsoft.com/office/drawing/2014/main" id="{8948AEC1-363C-4184-B572-9421657D427A}"/>
            </a:ext>
          </a:extLst>
        </xdr:cNvPr>
        <xdr:cNvSpPr txBox="1"/>
      </xdr:nvSpPr>
      <xdr:spPr>
        <a:xfrm>
          <a:off x="476250" y="600075"/>
          <a:ext cx="1177290" cy="7467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300" b="1">
              <a:latin typeface="Times New Roman" panose="02020603050405020304" pitchFamily="18" charset="0"/>
              <a:cs typeface="Times New Roman" panose="02020603050405020304" pitchFamily="18" charset="0"/>
            </a:rPr>
            <a:t>DỰ</a:t>
          </a:r>
          <a:r>
            <a:rPr lang="en-US" sz="1300" b="1" baseline="0">
              <a:latin typeface="Times New Roman" panose="02020603050405020304" pitchFamily="18" charset="0"/>
              <a:cs typeface="Times New Roman" panose="02020603050405020304" pitchFamily="18" charset="0"/>
            </a:rPr>
            <a:t> THẢO PHƯƠNG ÁN </a:t>
          </a:r>
        </a:p>
      </xdr:txBody>
    </xdr:sp>
    <xdr:clientData/>
  </xdr:twoCellAnchor>
  <xdr:twoCellAnchor>
    <xdr:from>
      <xdr:col>6</xdr:col>
      <xdr:colOff>304800</xdr:colOff>
      <xdr:row>2</xdr:row>
      <xdr:rowOff>38100</xdr:rowOff>
    </xdr:from>
    <xdr:to>
      <xdr:col>8</xdr:col>
      <xdr:colOff>1028700</xdr:colOff>
      <xdr:row>2</xdr:row>
      <xdr:rowOff>38100</xdr:rowOff>
    </xdr:to>
    <xdr:cxnSp macro="">
      <xdr:nvCxnSpPr>
        <xdr:cNvPr id="8" name="Straight Connector 7">
          <a:extLst>
            <a:ext uri="{FF2B5EF4-FFF2-40B4-BE49-F238E27FC236}">
              <a16:creationId xmlns:a16="http://schemas.microsoft.com/office/drawing/2014/main" id="{C4BE1BA6-E90D-4DE3-B21E-B7BF44065BFC}"/>
            </a:ext>
          </a:extLst>
        </xdr:cNvPr>
        <xdr:cNvCxnSpPr/>
      </xdr:nvCxnSpPr>
      <xdr:spPr>
        <a:xfrm>
          <a:off x="8115300" y="438150"/>
          <a:ext cx="16002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64</xdr:row>
      <xdr:rowOff>0</xdr:rowOff>
    </xdr:from>
    <xdr:to>
      <xdr:col>0</xdr:col>
      <xdr:colOff>0</xdr:colOff>
      <xdr:row>64</xdr:row>
      <xdr:rowOff>0</xdr:rowOff>
    </xdr:to>
    <xdr:sp macro="" textlink="">
      <xdr:nvSpPr>
        <xdr:cNvPr id="2" name="Line 132">
          <a:extLst>
            <a:ext uri="{FF2B5EF4-FFF2-40B4-BE49-F238E27FC236}">
              <a16:creationId xmlns:a16="http://schemas.microsoft.com/office/drawing/2014/main" id="{F8598F04-023B-4A79-A1B2-C7BADF0DEFED}"/>
            </a:ext>
          </a:extLst>
        </xdr:cNvPr>
        <xdr:cNvSpPr>
          <a:spLocks noChangeShapeType="1"/>
        </xdr:cNvSpPr>
      </xdr:nvSpPr>
      <xdr:spPr bwMode="auto">
        <a:xfrm>
          <a:off x="0" y="182403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64</xdr:row>
      <xdr:rowOff>0</xdr:rowOff>
    </xdr:from>
    <xdr:to>
      <xdr:col>0</xdr:col>
      <xdr:colOff>0</xdr:colOff>
      <xdr:row>64</xdr:row>
      <xdr:rowOff>0</xdr:rowOff>
    </xdr:to>
    <xdr:sp macro="" textlink="">
      <xdr:nvSpPr>
        <xdr:cNvPr id="3" name="Line 133">
          <a:extLst>
            <a:ext uri="{FF2B5EF4-FFF2-40B4-BE49-F238E27FC236}">
              <a16:creationId xmlns:a16="http://schemas.microsoft.com/office/drawing/2014/main" id="{DE4AD2F6-4ACC-4371-A05C-525D09B10CC2}"/>
            </a:ext>
          </a:extLst>
        </xdr:cNvPr>
        <xdr:cNvSpPr>
          <a:spLocks noChangeShapeType="1"/>
        </xdr:cNvSpPr>
      </xdr:nvSpPr>
      <xdr:spPr bwMode="auto">
        <a:xfrm>
          <a:off x="0" y="182403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140</xdr:row>
      <xdr:rowOff>0</xdr:rowOff>
    </xdr:from>
    <xdr:to>
      <xdr:col>0</xdr:col>
      <xdr:colOff>0</xdr:colOff>
      <xdr:row>140</xdr:row>
      <xdr:rowOff>0</xdr:rowOff>
    </xdr:to>
    <xdr:sp macro="" textlink="">
      <xdr:nvSpPr>
        <xdr:cNvPr id="4" name="Line 134">
          <a:extLst>
            <a:ext uri="{FF2B5EF4-FFF2-40B4-BE49-F238E27FC236}">
              <a16:creationId xmlns:a16="http://schemas.microsoft.com/office/drawing/2014/main" id="{54DEF564-9EAD-4C22-A5E4-C26E46350923}"/>
            </a:ext>
          </a:extLst>
        </xdr:cNvPr>
        <xdr:cNvSpPr>
          <a:spLocks noChangeShapeType="1"/>
        </xdr:cNvSpPr>
      </xdr:nvSpPr>
      <xdr:spPr bwMode="auto">
        <a:xfrm>
          <a:off x="0" y="33404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140</xdr:row>
      <xdr:rowOff>0</xdr:rowOff>
    </xdr:from>
    <xdr:to>
      <xdr:col>0</xdr:col>
      <xdr:colOff>0</xdr:colOff>
      <xdr:row>140</xdr:row>
      <xdr:rowOff>0</xdr:rowOff>
    </xdr:to>
    <xdr:sp macro="" textlink="">
      <xdr:nvSpPr>
        <xdr:cNvPr id="5" name="Line 135">
          <a:extLst>
            <a:ext uri="{FF2B5EF4-FFF2-40B4-BE49-F238E27FC236}">
              <a16:creationId xmlns:a16="http://schemas.microsoft.com/office/drawing/2014/main" id="{13A0932E-74D7-42D9-8D98-BA1DD1B9A2F7}"/>
            </a:ext>
          </a:extLst>
        </xdr:cNvPr>
        <xdr:cNvSpPr>
          <a:spLocks noChangeShapeType="1"/>
        </xdr:cNvSpPr>
      </xdr:nvSpPr>
      <xdr:spPr bwMode="auto">
        <a:xfrm>
          <a:off x="0" y="33404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1781175</xdr:colOff>
      <xdr:row>2</xdr:row>
      <xdr:rowOff>57150</xdr:rowOff>
    </xdr:from>
    <xdr:to>
      <xdr:col>1</xdr:col>
      <xdr:colOff>2695575</xdr:colOff>
      <xdr:row>2</xdr:row>
      <xdr:rowOff>57150</xdr:rowOff>
    </xdr:to>
    <xdr:sp macro="" textlink="">
      <xdr:nvSpPr>
        <xdr:cNvPr id="6" name="Line 96">
          <a:extLst>
            <a:ext uri="{FF2B5EF4-FFF2-40B4-BE49-F238E27FC236}">
              <a16:creationId xmlns:a16="http://schemas.microsoft.com/office/drawing/2014/main" id="{C5369117-9C3D-4999-9B49-AF3CE7037C6F}"/>
            </a:ext>
          </a:extLst>
        </xdr:cNvPr>
        <xdr:cNvSpPr>
          <a:spLocks noChangeShapeType="1"/>
        </xdr:cNvSpPr>
      </xdr:nvSpPr>
      <xdr:spPr bwMode="auto">
        <a:xfrm>
          <a:off x="2257425" y="457200"/>
          <a:ext cx="914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xdr:row>
      <xdr:rowOff>0</xdr:rowOff>
    </xdr:from>
    <xdr:to>
      <xdr:col>1</xdr:col>
      <xdr:colOff>1177290</xdr:colOff>
      <xdr:row>6</xdr:row>
      <xdr:rowOff>146685</xdr:rowOff>
    </xdr:to>
    <xdr:sp macro="" textlink="">
      <xdr:nvSpPr>
        <xdr:cNvPr id="7" name="TextBox 6">
          <a:extLst>
            <a:ext uri="{FF2B5EF4-FFF2-40B4-BE49-F238E27FC236}">
              <a16:creationId xmlns:a16="http://schemas.microsoft.com/office/drawing/2014/main" id="{FC13EABD-E7EE-43DF-97CE-B552252A01DA}"/>
            </a:ext>
          </a:extLst>
        </xdr:cNvPr>
        <xdr:cNvSpPr txBox="1"/>
      </xdr:nvSpPr>
      <xdr:spPr>
        <a:xfrm>
          <a:off x="476250" y="600075"/>
          <a:ext cx="1177290" cy="7467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300" b="1">
              <a:latin typeface="Times New Roman" panose="02020603050405020304" pitchFamily="18" charset="0"/>
              <a:cs typeface="Times New Roman" panose="02020603050405020304" pitchFamily="18" charset="0"/>
            </a:rPr>
            <a:t>DỰ</a:t>
          </a:r>
          <a:r>
            <a:rPr lang="en-US" sz="1300" b="1" baseline="0">
              <a:latin typeface="Times New Roman" panose="02020603050405020304" pitchFamily="18" charset="0"/>
              <a:cs typeface="Times New Roman" panose="02020603050405020304" pitchFamily="18" charset="0"/>
            </a:rPr>
            <a:t> THẢO PHƯƠNG ÁN </a:t>
          </a:r>
        </a:p>
      </xdr:txBody>
    </xdr:sp>
    <xdr:clientData/>
  </xdr:twoCellAnchor>
  <xdr:twoCellAnchor>
    <xdr:from>
      <xdr:col>6</xdr:col>
      <xdr:colOff>304800</xdr:colOff>
      <xdr:row>2</xdr:row>
      <xdr:rowOff>38100</xdr:rowOff>
    </xdr:from>
    <xdr:to>
      <xdr:col>8</xdr:col>
      <xdr:colOff>1028700</xdr:colOff>
      <xdr:row>2</xdr:row>
      <xdr:rowOff>38100</xdr:rowOff>
    </xdr:to>
    <xdr:cxnSp macro="">
      <xdr:nvCxnSpPr>
        <xdr:cNvPr id="8" name="Straight Connector 7">
          <a:extLst>
            <a:ext uri="{FF2B5EF4-FFF2-40B4-BE49-F238E27FC236}">
              <a16:creationId xmlns:a16="http://schemas.microsoft.com/office/drawing/2014/main" id="{EBBAC71F-C430-427B-ADBC-57A43F948F30}"/>
            </a:ext>
          </a:extLst>
        </xdr:cNvPr>
        <xdr:cNvCxnSpPr/>
      </xdr:nvCxnSpPr>
      <xdr:spPr>
        <a:xfrm>
          <a:off x="8115300" y="438150"/>
          <a:ext cx="16002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64</xdr:row>
      <xdr:rowOff>0</xdr:rowOff>
    </xdr:from>
    <xdr:to>
      <xdr:col>0</xdr:col>
      <xdr:colOff>0</xdr:colOff>
      <xdr:row>64</xdr:row>
      <xdr:rowOff>0</xdr:rowOff>
    </xdr:to>
    <xdr:sp macro="" textlink="">
      <xdr:nvSpPr>
        <xdr:cNvPr id="2" name="Line 132">
          <a:extLst>
            <a:ext uri="{FF2B5EF4-FFF2-40B4-BE49-F238E27FC236}">
              <a16:creationId xmlns:a16="http://schemas.microsoft.com/office/drawing/2014/main" id="{7A6A84BF-F9A7-4240-A747-C2F8512CE676}"/>
            </a:ext>
          </a:extLst>
        </xdr:cNvPr>
        <xdr:cNvSpPr>
          <a:spLocks noChangeShapeType="1"/>
        </xdr:cNvSpPr>
      </xdr:nvSpPr>
      <xdr:spPr bwMode="auto">
        <a:xfrm>
          <a:off x="0" y="182403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64</xdr:row>
      <xdr:rowOff>0</xdr:rowOff>
    </xdr:from>
    <xdr:to>
      <xdr:col>0</xdr:col>
      <xdr:colOff>0</xdr:colOff>
      <xdr:row>64</xdr:row>
      <xdr:rowOff>0</xdr:rowOff>
    </xdr:to>
    <xdr:sp macro="" textlink="">
      <xdr:nvSpPr>
        <xdr:cNvPr id="3" name="Line 133">
          <a:extLst>
            <a:ext uri="{FF2B5EF4-FFF2-40B4-BE49-F238E27FC236}">
              <a16:creationId xmlns:a16="http://schemas.microsoft.com/office/drawing/2014/main" id="{02CFF7AF-E240-44A9-817E-F4F50BF5B027}"/>
            </a:ext>
          </a:extLst>
        </xdr:cNvPr>
        <xdr:cNvSpPr>
          <a:spLocks noChangeShapeType="1"/>
        </xdr:cNvSpPr>
      </xdr:nvSpPr>
      <xdr:spPr bwMode="auto">
        <a:xfrm>
          <a:off x="0" y="182403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140</xdr:row>
      <xdr:rowOff>0</xdr:rowOff>
    </xdr:from>
    <xdr:to>
      <xdr:col>0</xdr:col>
      <xdr:colOff>0</xdr:colOff>
      <xdr:row>140</xdr:row>
      <xdr:rowOff>0</xdr:rowOff>
    </xdr:to>
    <xdr:sp macro="" textlink="">
      <xdr:nvSpPr>
        <xdr:cNvPr id="4" name="Line 134">
          <a:extLst>
            <a:ext uri="{FF2B5EF4-FFF2-40B4-BE49-F238E27FC236}">
              <a16:creationId xmlns:a16="http://schemas.microsoft.com/office/drawing/2014/main" id="{1D2723E6-0E51-4848-8AAC-244A132A7F3A}"/>
            </a:ext>
          </a:extLst>
        </xdr:cNvPr>
        <xdr:cNvSpPr>
          <a:spLocks noChangeShapeType="1"/>
        </xdr:cNvSpPr>
      </xdr:nvSpPr>
      <xdr:spPr bwMode="auto">
        <a:xfrm>
          <a:off x="0" y="33404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140</xdr:row>
      <xdr:rowOff>0</xdr:rowOff>
    </xdr:from>
    <xdr:to>
      <xdr:col>0</xdr:col>
      <xdr:colOff>0</xdr:colOff>
      <xdr:row>140</xdr:row>
      <xdr:rowOff>0</xdr:rowOff>
    </xdr:to>
    <xdr:sp macro="" textlink="">
      <xdr:nvSpPr>
        <xdr:cNvPr id="5" name="Line 135">
          <a:extLst>
            <a:ext uri="{FF2B5EF4-FFF2-40B4-BE49-F238E27FC236}">
              <a16:creationId xmlns:a16="http://schemas.microsoft.com/office/drawing/2014/main" id="{E8ACFEB4-54CD-476F-BF71-531B122D4381}"/>
            </a:ext>
          </a:extLst>
        </xdr:cNvPr>
        <xdr:cNvSpPr>
          <a:spLocks noChangeShapeType="1"/>
        </xdr:cNvSpPr>
      </xdr:nvSpPr>
      <xdr:spPr bwMode="auto">
        <a:xfrm>
          <a:off x="0" y="33404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1781175</xdr:colOff>
      <xdr:row>2</xdr:row>
      <xdr:rowOff>57150</xdr:rowOff>
    </xdr:from>
    <xdr:to>
      <xdr:col>1</xdr:col>
      <xdr:colOff>2695575</xdr:colOff>
      <xdr:row>2</xdr:row>
      <xdr:rowOff>57150</xdr:rowOff>
    </xdr:to>
    <xdr:sp macro="" textlink="">
      <xdr:nvSpPr>
        <xdr:cNvPr id="6" name="Line 96">
          <a:extLst>
            <a:ext uri="{FF2B5EF4-FFF2-40B4-BE49-F238E27FC236}">
              <a16:creationId xmlns:a16="http://schemas.microsoft.com/office/drawing/2014/main" id="{EA4EE501-2C3C-4138-A470-5F7CD20E5DEB}"/>
            </a:ext>
          </a:extLst>
        </xdr:cNvPr>
        <xdr:cNvSpPr>
          <a:spLocks noChangeShapeType="1"/>
        </xdr:cNvSpPr>
      </xdr:nvSpPr>
      <xdr:spPr bwMode="auto">
        <a:xfrm>
          <a:off x="2257425" y="457200"/>
          <a:ext cx="914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xdr:row>
      <xdr:rowOff>0</xdr:rowOff>
    </xdr:from>
    <xdr:to>
      <xdr:col>1</xdr:col>
      <xdr:colOff>1177290</xdr:colOff>
      <xdr:row>6</xdr:row>
      <xdr:rowOff>146685</xdr:rowOff>
    </xdr:to>
    <xdr:sp macro="" textlink="">
      <xdr:nvSpPr>
        <xdr:cNvPr id="7" name="TextBox 6">
          <a:extLst>
            <a:ext uri="{FF2B5EF4-FFF2-40B4-BE49-F238E27FC236}">
              <a16:creationId xmlns:a16="http://schemas.microsoft.com/office/drawing/2014/main" id="{348F0BC8-27EB-44B8-8282-BA5F98833365}"/>
            </a:ext>
          </a:extLst>
        </xdr:cNvPr>
        <xdr:cNvSpPr txBox="1"/>
      </xdr:nvSpPr>
      <xdr:spPr>
        <a:xfrm>
          <a:off x="476250" y="600075"/>
          <a:ext cx="1177290" cy="7467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300" b="1">
              <a:latin typeface="Times New Roman" panose="02020603050405020304" pitchFamily="18" charset="0"/>
              <a:cs typeface="Times New Roman" panose="02020603050405020304" pitchFamily="18" charset="0"/>
            </a:rPr>
            <a:t>DỰ</a:t>
          </a:r>
          <a:r>
            <a:rPr lang="en-US" sz="1300" b="1" baseline="0">
              <a:latin typeface="Times New Roman" panose="02020603050405020304" pitchFamily="18" charset="0"/>
              <a:cs typeface="Times New Roman" panose="02020603050405020304" pitchFamily="18" charset="0"/>
            </a:rPr>
            <a:t> THẢO PHƯƠNG ÁN </a:t>
          </a:r>
        </a:p>
      </xdr:txBody>
    </xdr:sp>
    <xdr:clientData/>
  </xdr:twoCellAnchor>
  <xdr:twoCellAnchor>
    <xdr:from>
      <xdr:col>6</xdr:col>
      <xdr:colOff>304800</xdr:colOff>
      <xdr:row>2</xdr:row>
      <xdr:rowOff>38100</xdr:rowOff>
    </xdr:from>
    <xdr:to>
      <xdr:col>8</xdr:col>
      <xdr:colOff>1028700</xdr:colOff>
      <xdr:row>2</xdr:row>
      <xdr:rowOff>38100</xdr:rowOff>
    </xdr:to>
    <xdr:cxnSp macro="">
      <xdr:nvCxnSpPr>
        <xdr:cNvPr id="8" name="Straight Connector 7">
          <a:extLst>
            <a:ext uri="{FF2B5EF4-FFF2-40B4-BE49-F238E27FC236}">
              <a16:creationId xmlns:a16="http://schemas.microsoft.com/office/drawing/2014/main" id="{FF72FA70-9AD1-4626-875B-09B7CD247F63}"/>
            </a:ext>
          </a:extLst>
        </xdr:cNvPr>
        <xdr:cNvCxnSpPr/>
      </xdr:nvCxnSpPr>
      <xdr:spPr>
        <a:xfrm>
          <a:off x="8115300" y="438150"/>
          <a:ext cx="16002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64</xdr:row>
      <xdr:rowOff>0</xdr:rowOff>
    </xdr:from>
    <xdr:to>
      <xdr:col>0</xdr:col>
      <xdr:colOff>0</xdr:colOff>
      <xdr:row>64</xdr:row>
      <xdr:rowOff>0</xdr:rowOff>
    </xdr:to>
    <xdr:sp macro="" textlink="">
      <xdr:nvSpPr>
        <xdr:cNvPr id="2" name="Line 132">
          <a:extLst>
            <a:ext uri="{FF2B5EF4-FFF2-40B4-BE49-F238E27FC236}">
              <a16:creationId xmlns:a16="http://schemas.microsoft.com/office/drawing/2014/main" id="{3CC658D9-0A84-472D-8676-3AB9F698DA00}"/>
            </a:ext>
          </a:extLst>
        </xdr:cNvPr>
        <xdr:cNvSpPr>
          <a:spLocks noChangeShapeType="1"/>
        </xdr:cNvSpPr>
      </xdr:nvSpPr>
      <xdr:spPr bwMode="auto">
        <a:xfrm>
          <a:off x="0" y="182403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64</xdr:row>
      <xdr:rowOff>0</xdr:rowOff>
    </xdr:from>
    <xdr:to>
      <xdr:col>0</xdr:col>
      <xdr:colOff>0</xdr:colOff>
      <xdr:row>64</xdr:row>
      <xdr:rowOff>0</xdr:rowOff>
    </xdr:to>
    <xdr:sp macro="" textlink="">
      <xdr:nvSpPr>
        <xdr:cNvPr id="3" name="Line 133">
          <a:extLst>
            <a:ext uri="{FF2B5EF4-FFF2-40B4-BE49-F238E27FC236}">
              <a16:creationId xmlns:a16="http://schemas.microsoft.com/office/drawing/2014/main" id="{5398AB7D-60FA-4DF5-B7F0-BA4453755447}"/>
            </a:ext>
          </a:extLst>
        </xdr:cNvPr>
        <xdr:cNvSpPr>
          <a:spLocks noChangeShapeType="1"/>
        </xdr:cNvSpPr>
      </xdr:nvSpPr>
      <xdr:spPr bwMode="auto">
        <a:xfrm>
          <a:off x="0" y="182403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140</xdr:row>
      <xdr:rowOff>0</xdr:rowOff>
    </xdr:from>
    <xdr:to>
      <xdr:col>0</xdr:col>
      <xdr:colOff>0</xdr:colOff>
      <xdr:row>140</xdr:row>
      <xdr:rowOff>0</xdr:rowOff>
    </xdr:to>
    <xdr:sp macro="" textlink="">
      <xdr:nvSpPr>
        <xdr:cNvPr id="4" name="Line 134">
          <a:extLst>
            <a:ext uri="{FF2B5EF4-FFF2-40B4-BE49-F238E27FC236}">
              <a16:creationId xmlns:a16="http://schemas.microsoft.com/office/drawing/2014/main" id="{D1E3AE95-373A-4FA3-8E35-F3E4A47A3D07}"/>
            </a:ext>
          </a:extLst>
        </xdr:cNvPr>
        <xdr:cNvSpPr>
          <a:spLocks noChangeShapeType="1"/>
        </xdr:cNvSpPr>
      </xdr:nvSpPr>
      <xdr:spPr bwMode="auto">
        <a:xfrm>
          <a:off x="0" y="33404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140</xdr:row>
      <xdr:rowOff>0</xdr:rowOff>
    </xdr:from>
    <xdr:to>
      <xdr:col>0</xdr:col>
      <xdr:colOff>0</xdr:colOff>
      <xdr:row>140</xdr:row>
      <xdr:rowOff>0</xdr:rowOff>
    </xdr:to>
    <xdr:sp macro="" textlink="">
      <xdr:nvSpPr>
        <xdr:cNvPr id="5" name="Line 135">
          <a:extLst>
            <a:ext uri="{FF2B5EF4-FFF2-40B4-BE49-F238E27FC236}">
              <a16:creationId xmlns:a16="http://schemas.microsoft.com/office/drawing/2014/main" id="{2C30082A-F765-4D9B-A923-60C4DD55011F}"/>
            </a:ext>
          </a:extLst>
        </xdr:cNvPr>
        <xdr:cNvSpPr>
          <a:spLocks noChangeShapeType="1"/>
        </xdr:cNvSpPr>
      </xdr:nvSpPr>
      <xdr:spPr bwMode="auto">
        <a:xfrm>
          <a:off x="0" y="33404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1781175</xdr:colOff>
      <xdr:row>2</xdr:row>
      <xdr:rowOff>57150</xdr:rowOff>
    </xdr:from>
    <xdr:to>
      <xdr:col>1</xdr:col>
      <xdr:colOff>2695575</xdr:colOff>
      <xdr:row>2</xdr:row>
      <xdr:rowOff>57150</xdr:rowOff>
    </xdr:to>
    <xdr:sp macro="" textlink="">
      <xdr:nvSpPr>
        <xdr:cNvPr id="6" name="Line 96">
          <a:extLst>
            <a:ext uri="{FF2B5EF4-FFF2-40B4-BE49-F238E27FC236}">
              <a16:creationId xmlns:a16="http://schemas.microsoft.com/office/drawing/2014/main" id="{7953F8C3-DB5A-4758-A8CD-66B16999D4C0}"/>
            </a:ext>
          </a:extLst>
        </xdr:cNvPr>
        <xdr:cNvSpPr>
          <a:spLocks noChangeShapeType="1"/>
        </xdr:cNvSpPr>
      </xdr:nvSpPr>
      <xdr:spPr bwMode="auto">
        <a:xfrm>
          <a:off x="2257425" y="457200"/>
          <a:ext cx="914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xdr:row>
      <xdr:rowOff>0</xdr:rowOff>
    </xdr:from>
    <xdr:to>
      <xdr:col>1</xdr:col>
      <xdr:colOff>1177290</xdr:colOff>
      <xdr:row>6</xdr:row>
      <xdr:rowOff>146685</xdr:rowOff>
    </xdr:to>
    <xdr:sp macro="" textlink="">
      <xdr:nvSpPr>
        <xdr:cNvPr id="7" name="TextBox 6">
          <a:extLst>
            <a:ext uri="{FF2B5EF4-FFF2-40B4-BE49-F238E27FC236}">
              <a16:creationId xmlns:a16="http://schemas.microsoft.com/office/drawing/2014/main" id="{C9954F59-8029-4507-9653-F7FECAB07E10}"/>
            </a:ext>
          </a:extLst>
        </xdr:cNvPr>
        <xdr:cNvSpPr txBox="1"/>
      </xdr:nvSpPr>
      <xdr:spPr>
        <a:xfrm>
          <a:off x="476250" y="600075"/>
          <a:ext cx="1177290" cy="7467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300" b="1">
              <a:latin typeface="Times New Roman" panose="02020603050405020304" pitchFamily="18" charset="0"/>
              <a:cs typeface="Times New Roman" panose="02020603050405020304" pitchFamily="18" charset="0"/>
            </a:rPr>
            <a:t>DỰ</a:t>
          </a:r>
          <a:r>
            <a:rPr lang="en-US" sz="1300" b="1" baseline="0">
              <a:latin typeface="Times New Roman" panose="02020603050405020304" pitchFamily="18" charset="0"/>
              <a:cs typeface="Times New Roman" panose="02020603050405020304" pitchFamily="18" charset="0"/>
            </a:rPr>
            <a:t> THẢO PHƯƠNG ÁN </a:t>
          </a:r>
        </a:p>
      </xdr:txBody>
    </xdr:sp>
    <xdr:clientData/>
  </xdr:twoCellAnchor>
  <xdr:twoCellAnchor>
    <xdr:from>
      <xdr:col>6</xdr:col>
      <xdr:colOff>304800</xdr:colOff>
      <xdr:row>2</xdr:row>
      <xdr:rowOff>38100</xdr:rowOff>
    </xdr:from>
    <xdr:to>
      <xdr:col>8</xdr:col>
      <xdr:colOff>1028700</xdr:colOff>
      <xdr:row>2</xdr:row>
      <xdr:rowOff>38100</xdr:rowOff>
    </xdr:to>
    <xdr:cxnSp macro="">
      <xdr:nvCxnSpPr>
        <xdr:cNvPr id="8" name="Straight Connector 7">
          <a:extLst>
            <a:ext uri="{FF2B5EF4-FFF2-40B4-BE49-F238E27FC236}">
              <a16:creationId xmlns:a16="http://schemas.microsoft.com/office/drawing/2014/main" id="{47D80A42-B05B-454A-A108-16173518AB8C}"/>
            </a:ext>
          </a:extLst>
        </xdr:cNvPr>
        <xdr:cNvCxnSpPr/>
      </xdr:nvCxnSpPr>
      <xdr:spPr>
        <a:xfrm>
          <a:off x="8115300" y="438150"/>
          <a:ext cx="16002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66</xdr:row>
      <xdr:rowOff>0</xdr:rowOff>
    </xdr:from>
    <xdr:to>
      <xdr:col>0</xdr:col>
      <xdr:colOff>0</xdr:colOff>
      <xdr:row>66</xdr:row>
      <xdr:rowOff>0</xdr:rowOff>
    </xdr:to>
    <xdr:sp macro="" textlink="">
      <xdr:nvSpPr>
        <xdr:cNvPr id="2" name="Line 132">
          <a:extLst>
            <a:ext uri="{FF2B5EF4-FFF2-40B4-BE49-F238E27FC236}">
              <a16:creationId xmlns:a16="http://schemas.microsoft.com/office/drawing/2014/main" id="{CAAA212A-83DC-4CDA-9256-9E69A699CC3E}"/>
            </a:ext>
          </a:extLst>
        </xdr:cNvPr>
        <xdr:cNvSpPr>
          <a:spLocks noChangeShapeType="1"/>
        </xdr:cNvSpPr>
      </xdr:nvSpPr>
      <xdr:spPr bwMode="auto">
        <a:xfrm>
          <a:off x="0" y="182403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66</xdr:row>
      <xdr:rowOff>0</xdr:rowOff>
    </xdr:from>
    <xdr:to>
      <xdr:col>0</xdr:col>
      <xdr:colOff>0</xdr:colOff>
      <xdr:row>66</xdr:row>
      <xdr:rowOff>0</xdr:rowOff>
    </xdr:to>
    <xdr:sp macro="" textlink="">
      <xdr:nvSpPr>
        <xdr:cNvPr id="3" name="Line 133">
          <a:extLst>
            <a:ext uri="{FF2B5EF4-FFF2-40B4-BE49-F238E27FC236}">
              <a16:creationId xmlns:a16="http://schemas.microsoft.com/office/drawing/2014/main" id="{BFC725A9-9DCD-435B-9EEB-CB4D07A79C7D}"/>
            </a:ext>
          </a:extLst>
        </xdr:cNvPr>
        <xdr:cNvSpPr>
          <a:spLocks noChangeShapeType="1"/>
        </xdr:cNvSpPr>
      </xdr:nvSpPr>
      <xdr:spPr bwMode="auto">
        <a:xfrm>
          <a:off x="0" y="182403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142</xdr:row>
      <xdr:rowOff>0</xdr:rowOff>
    </xdr:from>
    <xdr:to>
      <xdr:col>0</xdr:col>
      <xdr:colOff>0</xdr:colOff>
      <xdr:row>142</xdr:row>
      <xdr:rowOff>0</xdr:rowOff>
    </xdr:to>
    <xdr:sp macro="" textlink="">
      <xdr:nvSpPr>
        <xdr:cNvPr id="4" name="Line 134">
          <a:extLst>
            <a:ext uri="{FF2B5EF4-FFF2-40B4-BE49-F238E27FC236}">
              <a16:creationId xmlns:a16="http://schemas.microsoft.com/office/drawing/2014/main" id="{CA2FD160-BA21-4841-8453-3D585538C739}"/>
            </a:ext>
          </a:extLst>
        </xdr:cNvPr>
        <xdr:cNvSpPr>
          <a:spLocks noChangeShapeType="1"/>
        </xdr:cNvSpPr>
      </xdr:nvSpPr>
      <xdr:spPr bwMode="auto">
        <a:xfrm>
          <a:off x="0" y="33404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142</xdr:row>
      <xdr:rowOff>0</xdr:rowOff>
    </xdr:from>
    <xdr:to>
      <xdr:col>0</xdr:col>
      <xdr:colOff>0</xdr:colOff>
      <xdr:row>142</xdr:row>
      <xdr:rowOff>0</xdr:rowOff>
    </xdr:to>
    <xdr:sp macro="" textlink="">
      <xdr:nvSpPr>
        <xdr:cNvPr id="5" name="Line 135">
          <a:extLst>
            <a:ext uri="{FF2B5EF4-FFF2-40B4-BE49-F238E27FC236}">
              <a16:creationId xmlns:a16="http://schemas.microsoft.com/office/drawing/2014/main" id="{C918FE22-A215-40AE-B8B5-DCAAE277C923}"/>
            </a:ext>
          </a:extLst>
        </xdr:cNvPr>
        <xdr:cNvSpPr>
          <a:spLocks noChangeShapeType="1"/>
        </xdr:cNvSpPr>
      </xdr:nvSpPr>
      <xdr:spPr bwMode="auto">
        <a:xfrm>
          <a:off x="0" y="33404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1781175</xdr:colOff>
      <xdr:row>2</xdr:row>
      <xdr:rowOff>57150</xdr:rowOff>
    </xdr:from>
    <xdr:to>
      <xdr:col>1</xdr:col>
      <xdr:colOff>2695575</xdr:colOff>
      <xdr:row>2</xdr:row>
      <xdr:rowOff>57150</xdr:rowOff>
    </xdr:to>
    <xdr:sp macro="" textlink="">
      <xdr:nvSpPr>
        <xdr:cNvPr id="6" name="Line 96">
          <a:extLst>
            <a:ext uri="{FF2B5EF4-FFF2-40B4-BE49-F238E27FC236}">
              <a16:creationId xmlns:a16="http://schemas.microsoft.com/office/drawing/2014/main" id="{96F528BB-9249-4EC2-BBC7-2ED3115C4F6C}"/>
            </a:ext>
          </a:extLst>
        </xdr:cNvPr>
        <xdr:cNvSpPr>
          <a:spLocks noChangeShapeType="1"/>
        </xdr:cNvSpPr>
      </xdr:nvSpPr>
      <xdr:spPr bwMode="auto">
        <a:xfrm>
          <a:off x="2257425" y="457200"/>
          <a:ext cx="914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xdr:row>
      <xdr:rowOff>0</xdr:rowOff>
    </xdr:from>
    <xdr:to>
      <xdr:col>1</xdr:col>
      <xdr:colOff>1177290</xdr:colOff>
      <xdr:row>6</xdr:row>
      <xdr:rowOff>146685</xdr:rowOff>
    </xdr:to>
    <xdr:sp macro="" textlink="">
      <xdr:nvSpPr>
        <xdr:cNvPr id="7" name="TextBox 6">
          <a:extLst>
            <a:ext uri="{FF2B5EF4-FFF2-40B4-BE49-F238E27FC236}">
              <a16:creationId xmlns:a16="http://schemas.microsoft.com/office/drawing/2014/main" id="{B568481D-5F45-46EB-B9C0-D202B510B7B9}"/>
            </a:ext>
          </a:extLst>
        </xdr:cNvPr>
        <xdr:cNvSpPr txBox="1"/>
      </xdr:nvSpPr>
      <xdr:spPr>
        <a:xfrm>
          <a:off x="476250" y="600075"/>
          <a:ext cx="1177290" cy="7467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300" b="1">
              <a:latin typeface="Times New Roman" panose="02020603050405020304" pitchFamily="18" charset="0"/>
              <a:cs typeface="Times New Roman" panose="02020603050405020304" pitchFamily="18" charset="0"/>
            </a:rPr>
            <a:t>DỰ</a:t>
          </a:r>
          <a:r>
            <a:rPr lang="en-US" sz="1300" b="1" baseline="0">
              <a:latin typeface="Times New Roman" panose="02020603050405020304" pitchFamily="18" charset="0"/>
              <a:cs typeface="Times New Roman" panose="02020603050405020304" pitchFamily="18" charset="0"/>
            </a:rPr>
            <a:t> THẢO PHƯƠNG ÁN </a:t>
          </a:r>
        </a:p>
      </xdr:txBody>
    </xdr:sp>
    <xdr:clientData/>
  </xdr:twoCellAnchor>
  <xdr:twoCellAnchor>
    <xdr:from>
      <xdr:col>6</xdr:col>
      <xdr:colOff>304800</xdr:colOff>
      <xdr:row>2</xdr:row>
      <xdr:rowOff>38100</xdr:rowOff>
    </xdr:from>
    <xdr:to>
      <xdr:col>8</xdr:col>
      <xdr:colOff>1028700</xdr:colOff>
      <xdr:row>2</xdr:row>
      <xdr:rowOff>38100</xdr:rowOff>
    </xdr:to>
    <xdr:cxnSp macro="">
      <xdr:nvCxnSpPr>
        <xdr:cNvPr id="8" name="Straight Connector 7">
          <a:extLst>
            <a:ext uri="{FF2B5EF4-FFF2-40B4-BE49-F238E27FC236}">
              <a16:creationId xmlns:a16="http://schemas.microsoft.com/office/drawing/2014/main" id="{A348A5C6-0B29-4281-8B54-6466E927CF99}"/>
            </a:ext>
          </a:extLst>
        </xdr:cNvPr>
        <xdr:cNvCxnSpPr/>
      </xdr:nvCxnSpPr>
      <xdr:spPr>
        <a:xfrm>
          <a:off x="8115300" y="438150"/>
          <a:ext cx="16002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62</xdr:row>
      <xdr:rowOff>0</xdr:rowOff>
    </xdr:from>
    <xdr:to>
      <xdr:col>0</xdr:col>
      <xdr:colOff>0</xdr:colOff>
      <xdr:row>62</xdr:row>
      <xdr:rowOff>0</xdr:rowOff>
    </xdr:to>
    <xdr:sp macro="" textlink="">
      <xdr:nvSpPr>
        <xdr:cNvPr id="2" name="Line 132">
          <a:extLst>
            <a:ext uri="{FF2B5EF4-FFF2-40B4-BE49-F238E27FC236}">
              <a16:creationId xmlns:a16="http://schemas.microsoft.com/office/drawing/2014/main" id="{59B20FA3-6D02-4873-9C84-F239345FA4C6}"/>
            </a:ext>
          </a:extLst>
        </xdr:cNvPr>
        <xdr:cNvSpPr>
          <a:spLocks noChangeShapeType="1"/>
        </xdr:cNvSpPr>
      </xdr:nvSpPr>
      <xdr:spPr bwMode="auto">
        <a:xfrm>
          <a:off x="0" y="182403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62</xdr:row>
      <xdr:rowOff>0</xdr:rowOff>
    </xdr:from>
    <xdr:to>
      <xdr:col>0</xdr:col>
      <xdr:colOff>0</xdr:colOff>
      <xdr:row>62</xdr:row>
      <xdr:rowOff>0</xdr:rowOff>
    </xdr:to>
    <xdr:sp macro="" textlink="">
      <xdr:nvSpPr>
        <xdr:cNvPr id="3" name="Line 133">
          <a:extLst>
            <a:ext uri="{FF2B5EF4-FFF2-40B4-BE49-F238E27FC236}">
              <a16:creationId xmlns:a16="http://schemas.microsoft.com/office/drawing/2014/main" id="{1549AC61-8DD1-426B-9BF4-2A9DB2EAA693}"/>
            </a:ext>
          </a:extLst>
        </xdr:cNvPr>
        <xdr:cNvSpPr>
          <a:spLocks noChangeShapeType="1"/>
        </xdr:cNvSpPr>
      </xdr:nvSpPr>
      <xdr:spPr bwMode="auto">
        <a:xfrm>
          <a:off x="0" y="182403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138</xdr:row>
      <xdr:rowOff>0</xdr:rowOff>
    </xdr:from>
    <xdr:to>
      <xdr:col>0</xdr:col>
      <xdr:colOff>0</xdr:colOff>
      <xdr:row>138</xdr:row>
      <xdr:rowOff>0</xdr:rowOff>
    </xdr:to>
    <xdr:sp macro="" textlink="">
      <xdr:nvSpPr>
        <xdr:cNvPr id="4" name="Line 134">
          <a:extLst>
            <a:ext uri="{FF2B5EF4-FFF2-40B4-BE49-F238E27FC236}">
              <a16:creationId xmlns:a16="http://schemas.microsoft.com/office/drawing/2014/main" id="{30E8491A-F438-4BFC-A06D-E73E633777D5}"/>
            </a:ext>
          </a:extLst>
        </xdr:cNvPr>
        <xdr:cNvSpPr>
          <a:spLocks noChangeShapeType="1"/>
        </xdr:cNvSpPr>
      </xdr:nvSpPr>
      <xdr:spPr bwMode="auto">
        <a:xfrm>
          <a:off x="0" y="33404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138</xdr:row>
      <xdr:rowOff>0</xdr:rowOff>
    </xdr:from>
    <xdr:to>
      <xdr:col>0</xdr:col>
      <xdr:colOff>0</xdr:colOff>
      <xdr:row>138</xdr:row>
      <xdr:rowOff>0</xdr:rowOff>
    </xdr:to>
    <xdr:sp macro="" textlink="">
      <xdr:nvSpPr>
        <xdr:cNvPr id="5" name="Line 135">
          <a:extLst>
            <a:ext uri="{FF2B5EF4-FFF2-40B4-BE49-F238E27FC236}">
              <a16:creationId xmlns:a16="http://schemas.microsoft.com/office/drawing/2014/main" id="{67E03A1B-6CB9-4BAB-9AE6-918074DB92D0}"/>
            </a:ext>
          </a:extLst>
        </xdr:cNvPr>
        <xdr:cNvSpPr>
          <a:spLocks noChangeShapeType="1"/>
        </xdr:cNvSpPr>
      </xdr:nvSpPr>
      <xdr:spPr bwMode="auto">
        <a:xfrm>
          <a:off x="0" y="33404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1781175</xdr:colOff>
      <xdr:row>2</xdr:row>
      <xdr:rowOff>57150</xdr:rowOff>
    </xdr:from>
    <xdr:to>
      <xdr:col>1</xdr:col>
      <xdr:colOff>2695575</xdr:colOff>
      <xdr:row>2</xdr:row>
      <xdr:rowOff>57150</xdr:rowOff>
    </xdr:to>
    <xdr:sp macro="" textlink="">
      <xdr:nvSpPr>
        <xdr:cNvPr id="6" name="Line 96">
          <a:extLst>
            <a:ext uri="{FF2B5EF4-FFF2-40B4-BE49-F238E27FC236}">
              <a16:creationId xmlns:a16="http://schemas.microsoft.com/office/drawing/2014/main" id="{56BC4F41-94D6-405E-80E7-B1E6D4AD5AAE}"/>
            </a:ext>
          </a:extLst>
        </xdr:cNvPr>
        <xdr:cNvSpPr>
          <a:spLocks noChangeShapeType="1"/>
        </xdr:cNvSpPr>
      </xdr:nvSpPr>
      <xdr:spPr bwMode="auto">
        <a:xfrm>
          <a:off x="2257425" y="457200"/>
          <a:ext cx="914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xdr:row>
      <xdr:rowOff>0</xdr:rowOff>
    </xdr:from>
    <xdr:to>
      <xdr:col>1</xdr:col>
      <xdr:colOff>1177290</xdr:colOff>
      <xdr:row>6</xdr:row>
      <xdr:rowOff>146685</xdr:rowOff>
    </xdr:to>
    <xdr:sp macro="" textlink="">
      <xdr:nvSpPr>
        <xdr:cNvPr id="7" name="TextBox 6">
          <a:extLst>
            <a:ext uri="{FF2B5EF4-FFF2-40B4-BE49-F238E27FC236}">
              <a16:creationId xmlns:a16="http://schemas.microsoft.com/office/drawing/2014/main" id="{057EF6E4-AD7F-4FD2-8EF5-E7D65613BE13}"/>
            </a:ext>
          </a:extLst>
        </xdr:cNvPr>
        <xdr:cNvSpPr txBox="1"/>
      </xdr:nvSpPr>
      <xdr:spPr>
        <a:xfrm>
          <a:off x="476250" y="600075"/>
          <a:ext cx="1177290" cy="7467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300" b="1">
              <a:latin typeface="Times New Roman" panose="02020603050405020304" pitchFamily="18" charset="0"/>
              <a:cs typeface="Times New Roman" panose="02020603050405020304" pitchFamily="18" charset="0"/>
            </a:rPr>
            <a:t>DỰ</a:t>
          </a:r>
          <a:r>
            <a:rPr lang="en-US" sz="1300" b="1" baseline="0">
              <a:latin typeface="Times New Roman" panose="02020603050405020304" pitchFamily="18" charset="0"/>
              <a:cs typeface="Times New Roman" panose="02020603050405020304" pitchFamily="18" charset="0"/>
            </a:rPr>
            <a:t> THẢO PHƯƠNG ÁN </a:t>
          </a:r>
        </a:p>
      </xdr:txBody>
    </xdr:sp>
    <xdr:clientData/>
  </xdr:twoCellAnchor>
  <xdr:twoCellAnchor>
    <xdr:from>
      <xdr:col>6</xdr:col>
      <xdr:colOff>304800</xdr:colOff>
      <xdr:row>2</xdr:row>
      <xdr:rowOff>38100</xdr:rowOff>
    </xdr:from>
    <xdr:to>
      <xdr:col>8</xdr:col>
      <xdr:colOff>1028700</xdr:colOff>
      <xdr:row>2</xdr:row>
      <xdr:rowOff>38100</xdr:rowOff>
    </xdr:to>
    <xdr:cxnSp macro="">
      <xdr:nvCxnSpPr>
        <xdr:cNvPr id="8" name="Straight Connector 7">
          <a:extLst>
            <a:ext uri="{FF2B5EF4-FFF2-40B4-BE49-F238E27FC236}">
              <a16:creationId xmlns:a16="http://schemas.microsoft.com/office/drawing/2014/main" id="{5A5D1825-23A5-4FFF-9B01-FCC821CB8861}"/>
            </a:ext>
          </a:extLst>
        </xdr:cNvPr>
        <xdr:cNvCxnSpPr/>
      </xdr:nvCxnSpPr>
      <xdr:spPr>
        <a:xfrm>
          <a:off x="8115300" y="438150"/>
          <a:ext cx="16002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68</xdr:row>
      <xdr:rowOff>0</xdr:rowOff>
    </xdr:from>
    <xdr:to>
      <xdr:col>0</xdr:col>
      <xdr:colOff>0</xdr:colOff>
      <xdr:row>68</xdr:row>
      <xdr:rowOff>0</xdr:rowOff>
    </xdr:to>
    <xdr:sp macro="" textlink="">
      <xdr:nvSpPr>
        <xdr:cNvPr id="2" name="Line 132">
          <a:extLst>
            <a:ext uri="{FF2B5EF4-FFF2-40B4-BE49-F238E27FC236}">
              <a16:creationId xmlns:a16="http://schemas.microsoft.com/office/drawing/2014/main" id="{D3BC7948-0D50-4FC1-9F79-12FA9A31DF4C}"/>
            </a:ext>
          </a:extLst>
        </xdr:cNvPr>
        <xdr:cNvSpPr>
          <a:spLocks noChangeShapeType="1"/>
        </xdr:cNvSpPr>
      </xdr:nvSpPr>
      <xdr:spPr bwMode="auto">
        <a:xfrm>
          <a:off x="0" y="182403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68</xdr:row>
      <xdr:rowOff>0</xdr:rowOff>
    </xdr:from>
    <xdr:to>
      <xdr:col>0</xdr:col>
      <xdr:colOff>0</xdr:colOff>
      <xdr:row>68</xdr:row>
      <xdr:rowOff>0</xdr:rowOff>
    </xdr:to>
    <xdr:sp macro="" textlink="">
      <xdr:nvSpPr>
        <xdr:cNvPr id="3" name="Line 133">
          <a:extLst>
            <a:ext uri="{FF2B5EF4-FFF2-40B4-BE49-F238E27FC236}">
              <a16:creationId xmlns:a16="http://schemas.microsoft.com/office/drawing/2014/main" id="{E904A02D-6D07-42F9-A322-2C18B1025598}"/>
            </a:ext>
          </a:extLst>
        </xdr:cNvPr>
        <xdr:cNvSpPr>
          <a:spLocks noChangeShapeType="1"/>
        </xdr:cNvSpPr>
      </xdr:nvSpPr>
      <xdr:spPr bwMode="auto">
        <a:xfrm>
          <a:off x="0" y="182403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144</xdr:row>
      <xdr:rowOff>0</xdr:rowOff>
    </xdr:from>
    <xdr:to>
      <xdr:col>0</xdr:col>
      <xdr:colOff>0</xdr:colOff>
      <xdr:row>144</xdr:row>
      <xdr:rowOff>0</xdr:rowOff>
    </xdr:to>
    <xdr:sp macro="" textlink="">
      <xdr:nvSpPr>
        <xdr:cNvPr id="4" name="Line 134">
          <a:extLst>
            <a:ext uri="{FF2B5EF4-FFF2-40B4-BE49-F238E27FC236}">
              <a16:creationId xmlns:a16="http://schemas.microsoft.com/office/drawing/2014/main" id="{EF203EC1-729B-4AC8-91CD-1069983B6299}"/>
            </a:ext>
          </a:extLst>
        </xdr:cNvPr>
        <xdr:cNvSpPr>
          <a:spLocks noChangeShapeType="1"/>
        </xdr:cNvSpPr>
      </xdr:nvSpPr>
      <xdr:spPr bwMode="auto">
        <a:xfrm>
          <a:off x="0" y="33404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144</xdr:row>
      <xdr:rowOff>0</xdr:rowOff>
    </xdr:from>
    <xdr:to>
      <xdr:col>0</xdr:col>
      <xdr:colOff>0</xdr:colOff>
      <xdr:row>144</xdr:row>
      <xdr:rowOff>0</xdr:rowOff>
    </xdr:to>
    <xdr:sp macro="" textlink="">
      <xdr:nvSpPr>
        <xdr:cNvPr id="5" name="Line 135">
          <a:extLst>
            <a:ext uri="{FF2B5EF4-FFF2-40B4-BE49-F238E27FC236}">
              <a16:creationId xmlns:a16="http://schemas.microsoft.com/office/drawing/2014/main" id="{80FD2A73-A775-4E70-97E5-7F03A5E2B251}"/>
            </a:ext>
          </a:extLst>
        </xdr:cNvPr>
        <xdr:cNvSpPr>
          <a:spLocks noChangeShapeType="1"/>
        </xdr:cNvSpPr>
      </xdr:nvSpPr>
      <xdr:spPr bwMode="auto">
        <a:xfrm>
          <a:off x="0" y="33404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1781175</xdr:colOff>
      <xdr:row>2</xdr:row>
      <xdr:rowOff>57150</xdr:rowOff>
    </xdr:from>
    <xdr:to>
      <xdr:col>1</xdr:col>
      <xdr:colOff>2695575</xdr:colOff>
      <xdr:row>2</xdr:row>
      <xdr:rowOff>57150</xdr:rowOff>
    </xdr:to>
    <xdr:sp macro="" textlink="">
      <xdr:nvSpPr>
        <xdr:cNvPr id="6" name="Line 96">
          <a:extLst>
            <a:ext uri="{FF2B5EF4-FFF2-40B4-BE49-F238E27FC236}">
              <a16:creationId xmlns:a16="http://schemas.microsoft.com/office/drawing/2014/main" id="{B6364D4C-8896-460E-A021-9137C6CD2D1E}"/>
            </a:ext>
          </a:extLst>
        </xdr:cNvPr>
        <xdr:cNvSpPr>
          <a:spLocks noChangeShapeType="1"/>
        </xdr:cNvSpPr>
      </xdr:nvSpPr>
      <xdr:spPr bwMode="auto">
        <a:xfrm>
          <a:off x="2257425" y="457200"/>
          <a:ext cx="914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xdr:row>
      <xdr:rowOff>0</xdr:rowOff>
    </xdr:from>
    <xdr:to>
      <xdr:col>1</xdr:col>
      <xdr:colOff>1177290</xdr:colOff>
      <xdr:row>6</xdr:row>
      <xdr:rowOff>146685</xdr:rowOff>
    </xdr:to>
    <xdr:sp macro="" textlink="">
      <xdr:nvSpPr>
        <xdr:cNvPr id="7" name="TextBox 6">
          <a:extLst>
            <a:ext uri="{FF2B5EF4-FFF2-40B4-BE49-F238E27FC236}">
              <a16:creationId xmlns:a16="http://schemas.microsoft.com/office/drawing/2014/main" id="{DB4D7AA5-FEDB-42B6-95CB-8921C1EED252}"/>
            </a:ext>
          </a:extLst>
        </xdr:cNvPr>
        <xdr:cNvSpPr txBox="1"/>
      </xdr:nvSpPr>
      <xdr:spPr>
        <a:xfrm>
          <a:off x="476250" y="600075"/>
          <a:ext cx="1177290" cy="7467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300" b="1">
              <a:latin typeface="Times New Roman" panose="02020603050405020304" pitchFamily="18" charset="0"/>
              <a:cs typeface="Times New Roman" panose="02020603050405020304" pitchFamily="18" charset="0"/>
            </a:rPr>
            <a:t>DỰ</a:t>
          </a:r>
          <a:r>
            <a:rPr lang="en-US" sz="1300" b="1" baseline="0">
              <a:latin typeface="Times New Roman" panose="02020603050405020304" pitchFamily="18" charset="0"/>
              <a:cs typeface="Times New Roman" panose="02020603050405020304" pitchFamily="18" charset="0"/>
            </a:rPr>
            <a:t> THẢO PHƯƠNG ÁN </a:t>
          </a:r>
        </a:p>
      </xdr:txBody>
    </xdr:sp>
    <xdr:clientData/>
  </xdr:twoCellAnchor>
  <xdr:twoCellAnchor>
    <xdr:from>
      <xdr:col>6</xdr:col>
      <xdr:colOff>304800</xdr:colOff>
      <xdr:row>2</xdr:row>
      <xdr:rowOff>38100</xdr:rowOff>
    </xdr:from>
    <xdr:to>
      <xdr:col>8</xdr:col>
      <xdr:colOff>1028700</xdr:colOff>
      <xdr:row>2</xdr:row>
      <xdr:rowOff>38100</xdr:rowOff>
    </xdr:to>
    <xdr:cxnSp macro="">
      <xdr:nvCxnSpPr>
        <xdr:cNvPr id="8" name="Straight Connector 7">
          <a:extLst>
            <a:ext uri="{FF2B5EF4-FFF2-40B4-BE49-F238E27FC236}">
              <a16:creationId xmlns:a16="http://schemas.microsoft.com/office/drawing/2014/main" id="{22E536A6-251F-49AE-A9EA-B280D1351198}"/>
            </a:ext>
          </a:extLst>
        </xdr:cNvPr>
        <xdr:cNvCxnSpPr/>
      </xdr:nvCxnSpPr>
      <xdr:spPr>
        <a:xfrm>
          <a:off x="8115300" y="438150"/>
          <a:ext cx="16002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64</xdr:row>
      <xdr:rowOff>0</xdr:rowOff>
    </xdr:from>
    <xdr:to>
      <xdr:col>0</xdr:col>
      <xdr:colOff>0</xdr:colOff>
      <xdr:row>64</xdr:row>
      <xdr:rowOff>0</xdr:rowOff>
    </xdr:to>
    <xdr:sp macro="" textlink="">
      <xdr:nvSpPr>
        <xdr:cNvPr id="2" name="Line 132">
          <a:extLst>
            <a:ext uri="{FF2B5EF4-FFF2-40B4-BE49-F238E27FC236}">
              <a16:creationId xmlns:a16="http://schemas.microsoft.com/office/drawing/2014/main" id="{5EC4BE0B-93DD-4B42-9E4E-72DEE6B907B3}"/>
            </a:ext>
          </a:extLst>
        </xdr:cNvPr>
        <xdr:cNvSpPr>
          <a:spLocks noChangeShapeType="1"/>
        </xdr:cNvSpPr>
      </xdr:nvSpPr>
      <xdr:spPr bwMode="auto">
        <a:xfrm>
          <a:off x="0" y="182403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64</xdr:row>
      <xdr:rowOff>0</xdr:rowOff>
    </xdr:from>
    <xdr:to>
      <xdr:col>0</xdr:col>
      <xdr:colOff>0</xdr:colOff>
      <xdr:row>64</xdr:row>
      <xdr:rowOff>0</xdr:rowOff>
    </xdr:to>
    <xdr:sp macro="" textlink="">
      <xdr:nvSpPr>
        <xdr:cNvPr id="3" name="Line 133">
          <a:extLst>
            <a:ext uri="{FF2B5EF4-FFF2-40B4-BE49-F238E27FC236}">
              <a16:creationId xmlns:a16="http://schemas.microsoft.com/office/drawing/2014/main" id="{D1167A5F-4B92-40AC-BF17-9E8026A14357}"/>
            </a:ext>
          </a:extLst>
        </xdr:cNvPr>
        <xdr:cNvSpPr>
          <a:spLocks noChangeShapeType="1"/>
        </xdr:cNvSpPr>
      </xdr:nvSpPr>
      <xdr:spPr bwMode="auto">
        <a:xfrm>
          <a:off x="0" y="182403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140</xdr:row>
      <xdr:rowOff>0</xdr:rowOff>
    </xdr:from>
    <xdr:to>
      <xdr:col>0</xdr:col>
      <xdr:colOff>0</xdr:colOff>
      <xdr:row>140</xdr:row>
      <xdr:rowOff>0</xdr:rowOff>
    </xdr:to>
    <xdr:sp macro="" textlink="">
      <xdr:nvSpPr>
        <xdr:cNvPr id="4" name="Line 134">
          <a:extLst>
            <a:ext uri="{FF2B5EF4-FFF2-40B4-BE49-F238E27FC236}">
              <a16:creationId xmlns:a16="http://schemas.microsoft.com/office/drawing/2014/main" id="{C5D2C870-201F-4850-9B3E-FD5D61451ADF}"/>
            </a:ext>
          </a:extLst>
        </xdr:cNvPr>
        <xdr:cNvSpPr>
          <a:spLocks noChangeShapeType="1"/>
        </xdr:cNvSpPr>
      </xdr:nvSpPr>
      <xdr:spPr bwMode="auto">
        <a:xfrm>
          <a:off x="0" y="33404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140</xdr:row>
      <xdr:rowOff>0</xdr:rowOff>
    </xdr:from>
    <xdr:to>
      <xdr:col>0</xdr:col>
      <xdr:colOff>0</xdr:colOff>
      <xdr:row>140</xdr:row>
      <xdr:rowOff>0</xdr:rowOff>
    </xdr:to>
    <xdr:sp macro="" textlink="">
      <xdr:nvSpPr>
        <xdr:cNvPr id="5" name="Line 135">
          <a:extLst>
            <a:ext uri="{FF2B5EF4-FFF2-40B4-BE49-F238E27FC236}">
              <a16:creationId xmlns:a16="http://schemas.microsoft.com/office/drawing/2014/main" id="{3F43F5D9-662B-42ED-B0D8-48140FE68DF2}"/>
            </a:ext>
          </a:extLst>
        </xdr:cNvPr>
        <xdr:cNvSpPr>
          <a:spLocks noChangeShapeType="1"/>
        </xdr:cNvSpPr>
      </xdr:nvSpPr>
      <xdr:spPr bwMode="auto">
        <a:xfrm>
          <a:off x="0" y="33404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1781175</xdr:colOff>
      <xdr:row>2</xdr:row>
      <xdr:rowOff>57150</xdr:rowOff>
    </xdr:from>
    <xdr:to>
      <xdr:col>1</xdr:col>
      <xdr:colOff>2695575</xdr:colOff>
      <xdr:row>2</xdr:row>
      <xdr:rowOff>57150</xdr:rowOff>
    </xdr:to>
    <xdr:sp macro="" textlink="">
      <xdr:nvSpPr>
        <xdr:cNvPr id="6" name="Line 96">
          <a:extLst>
            <a:ext uri="{FF2B5EF4-FFF2-40B4-BE49-F238E27FC236}">
              <a16:creationId xmlns:a16="http://schemas.microsoft.com/office/drawing/2014/main" id="{F8E4A5F4-2116-4CAE-8F84-179D0E601967}"/>
            </a:ext>
          </a:extLst>
        </xdr:cNvPr>
        <xdr:cNvSpPr>
          <a:spLocks noChangeShapeType="1"/>
        </xdr:cNvSpPr>
      </xdr:nvSpPr>
      <xdr:spPr bwMode="auto">
        <a:xfrm>
          <a:off x="2257425" y="457200"/>
          <a:ext cx="914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xdr:row>
      <xdr:rowOff>0</xdr:rowOff>
    </xdr:from>
    <xdr:to>
      <xdr:col>1</xdr:col>
      <xdr:colOff>1177290</xdr:colOff>
      <xdr:row>6</xdr:row>
      <xdr:rowOff>146685</xdr:rowOff>
    </xdr:to>
    <xdr:sp macro="" textlink="">
      <xdr:nvSpPr>
        <xdr:cNvPr id="7" name="TextBox 6">
          <a:extLst>
            <a:ext uri="{FF2B5EF4-FFF2-40B4-BE49-F238E27FC236}">
              <a16:creationId xmlns:a16="http://schemas.microsoft.com/office/drawing/2014/main" id="{CF02B2A1-06AB-42F9-B801-E42D06032169}"/>
            </a:ext>
          </a:extLst>
        </xdr:cNvPr>
        <xdr:cNvSpPr txBox="1"/>
      </xdr:nvSpPr>
      <xdr:spPr>
        <a:xfrm>
          <a:off x="476250" y="600075"/>
          <a:ext cx="1177290" cy="7467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300" b="1">
              <a:latin typeface="Times New Roman" panose="02020603050405020304" pitchFamily="18" charset="0"/>
              <a:cs typeface="Times New Roman" panose="02020603050405020304" pitchFamily="18" charset="0"/>
            </a:rPr>
            <a:t>DỰ</a:t>
          </a:r>
          <a:r>
            <a:rPr lang="en-US" sz="1300" b="1" baseline="0">
              <a:latin typeface="Times New Roman" panose="02020603050405020304" pitchFamily="18" charset="0"/>
              <a:cs typeface="Times New Roman" panose="02020603050405020304" pitchFamily="18" charset="0"/>
            </a:rPr>
            <a:t> THẢO PHƯƠNG ÁN </a:t>
          </a:r>
        </a:p>
      </xdr:txBody>
    </xdr:sp>
    <xdr:clientData/>
  </xdr:twoCellAnchor>
  <xdr:twoCellAnchor>
    <xdr:from>
      <xdr:col>6</xdr:col>
      <xdr:colOff>304800</xdr:colOff>
      <xdr:row>2</xdr:row>
      <xdr:rowOff>38100</xdr:rowOff>
    </xdr:from>
    <xdr:to>
      <xdr:col>8</xdr:col>
      <xdr:colOff>1028700</xdr:colOff>
      <xdr:row>2</xdr:row>
      <xdr:rowOff>38100</xdr:rowOff>
    </xdr:to>
    <xdr:cxnSp macro="">
      <xdr:nvCxnSpPr>
        <xdr:cNvPr id="8" name="Straight Connector 7">
          <a:extLst>
            <a:ext uri="{FF2B5EF4-FFF2-40B4-BE49-F238E27FC236}">
              <a16:creationId xmlns:a16="http://schemas.microsoft.com/office/drawing/2014/main" id="{8A95E320-19D2-4571-98DB-26D0B5F196DC}"/>
            </a:ext>
          </a:extLst>
        </xdr:cNvPr>
        <xdr:cNvCxnSpPr/>
      </xdr:nvCxnSpPr>
      <xdr:spPr>
        <a:xfrm>
          <a:off x="8115300" y="438150"/>
          <a:ext cx="16002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66</xdr:row>
      <xdr:rowOff>0</xdr:rowOff>
    </xdr:from>
    <xdr:to>
      <xdr:col>0</xdr:col>
      <xdr:colOff>0</xdr:colOff>
      <xdr:row>66</xdr:row>
      <xdr:rowOff>0</xdr:rowOff>
    </xdr:to>
    <xdr:sp macro="" textlink="">
      <xdr:nvSpPr>
        <xdr:cNvPr id="2" name="Line 132">
          <a:extLst>
            <a:ext uri="{FF2B5EF4-FFF2-40B4-BE49-F238E27FC236}">
              <a16:creationId xmlns:a16="http://schemas.microsoft.com/office/drawing/2014/main" id="{7FAF4B68-F362-4C82-B1EB-3A12BFA1D509}"/>
            </a:ext>
          </a:extLst>
        </xdr:cNvPr>
        <xdr:cNvSpPr>
          <a:spLocks noChangeShapeType="1"/>
        </xdr:cNvSpPr>
      </xdr:nvSpPr>
      <xdr:spPr bwMode="auto">
        <a:xfrm>
          <a:off x="0" y="182403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66</xdr:row>
      <xdr:rowOff>0</xdr:rowOff>
    </xdr:from>
    <xdr:to>
      <xdr:col>0</xdr:col>
      <xdr:colOff>0</xdr:colOff>
      <xdr:row>66</xdr:row>
      <xdr:rowOff>0</xdr:rowOff>
    </xdr:to>
    <xdr:sp macro="" textlink="">
      <xdr:nvSpPr>
        <xdr:cNvPr id="3" name="Line 133">
          <a:extLst>
            <a:ext uri="{FF2B5EF4-FFF2-40B4-BE49-F238E27FC236}">
              <a16:creationId xmlns:a16="http://schemas.microsoft.com/office/drawing/2014/main" id="{D464082C-B9CA-4756-A122-8AE1EC3C100E}"/>
            </a:ext>
          </a:extLst>
        </xdr:cNvPr>
        <xdr:cNvSpPr>
          <a:spLocks noChangeShapeType="1"/>
        </xdr:cNvSpPr>
      </xdr:nvSpPr>
      <xdr:spPr bwMode="auto">
        <a:xfrm>
          <a:off x="0" y="182403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142</xdr:row>
      <xdr:rowOff>0</xdr:rowOff>
    </xdr:from>
    <xdr:to>
      <xdr:col>0</xdr:col>
      <xdr:colOff>0</xdr:colOff>
      <xdr:row>142</xdr:row>
      <xdr:rowOff>0</xdr:rowOff>
    </xdr:to>
    <xdr:sp macro="" textlink="">
      <xdr:nvSpPr>
        <xdr:cNvPr id="4" name="Line 134">
          <a:extLst>
            <a:ext uri="{FF2B5EF4-FFF2-40B4-BE49-F238E27FC236}">
              <a16:creationId xmlns:a16="http://schemas.microsoft.com/office/drawing/2014/main" id="{EDA314D2-E77C-4AD5-B98B-07AF043F4278}"/>
            </a:ext>
          </a:extLst>
        </xdr:cNvPr>
        <xdr:cNvSpPr>
          <a:spLocks noChangeShapeType="1"/>
        </xdr:cNvSpPr>
      </xdr:nvSpPr>
      <xdr:spPr bwMode="auto">
        <a:xfrm>
          <a:off x="0" y="33404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142</xdr:row>
      <xdr:rowOff>0</xdr:rowOff>
    </xdr:from>
    <xdr:to>
      <xdr:col>0</xdr:col>
      <xdr:colOff>0</xdr:colOff>
      <xdr:row>142</xdr:row>
      <xdr:rowOff>0</xdr:rowOff>
    </xdr:to>
    <xdr:sp macro="" textlink="">
      <xdr:nvSpPr>
        <xdr:cNvPr id="5" name="Line 135">
          <a:extLst>
            <a:ext uri="{FF2B5EF4-FFF2-40B4-BE49-F238E27FC236}">
              <a16:creationId xmlns:a16="http://schemas.microsoft.com/office/drawing/2014/main" id="{8041E44D-18F2-48E5-A008-849DEE637C81}"/>
            </a:ext>
          </a:extLst>
        </xdr:cNvPr>
        <xdr:cNvSpPr>
          <a:spLocks noChangeShapeType="1"/>
        </xdr:cNvSpPr>
      </xdr:nvSpPr>
      <xdr:spPr bwMode="auto">
        <a:xfrm>
          <a:off x="0" y="33404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1781175</xdr:colOff>
      <xdr:row>2</xdr:row>
      <xdr:rowOff>57150</xdr:rowOff>
    </xdr:from>
    <xdr:to>
      <xdr:col>1</xdr:col>
      <xdr:colOff>2695575</xdr:colOff>
      <xdr:row>2</xdr:row>
      <xdr:rowOff>57150</xdr:rowOff>
    </xdr:to>
    <xdr:sp macro="" textlink="">
      <xdr:nvSpPr>
        <xdr:cNvPr id="6" name="Line 96">
          <a:extLst>
            <a:ext uri="{FF2B5EF4-FFF2-40B4-BE49-F238E27FC236}">
              <a16:creationId xmlns:a16="http://schemas.microsoft.com/office/drawing/2014/main" id="{61514085-354C-4288-9AF9-0BC54FE5E135}"/>
            </a:ext>
          </a:extLst>
        </xdr:cNvPr>
        <xdr:cNvSpPr>
          <a:spLocks noChangeShapeType="1"/>
        </xdr:cNvSpPr>
      </xdr:nvSpPr>
      <xdr:spPr bwMode="auto">
        <a:xfrm>
          <a:off x="2257425" y="457200"/>
          <a:ext cx="914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xdr:row>
      <xdr:rowOff>0</xdr:rowOff>
    </xdr:from>
    <xdr:to>
      <xdr:col>1</xdr:col>
      <xdr:colOff>1177290</xdr:colOff>
      <xdr:row>6</xdr:row>
      <xdr:rowOff>146685</xdr:rowOff>
    </xdr:to>
    <xdr:sp macro="" textlink="">
      <xdr:nvSpPr>
        <xdr:cNvPr id="7" name="TextBox 6">
          <a:extLst>
            <a:ext uri="{FF2B5EF4-FFF2-40B4-BE49-F238E27FC236}">
              <a16:creationId xmlns:a16="http://schemas.microsoft.com/office/drawing/2014/main" id="{6FAE0C2F-E8A2-4556-B39E-A44309658ECE}"/>
            </a:ext>
          </a:extLst>
        </xdr:cNvPr>
        <xdr:cNvSpPr txBox="1"/>
      </xdr:nvSpPr>
      <xdr:spPr>
        <a:xfrm>
          <a:off x="476250" y="600075"/>
          <a:ext cx="1177290" cy="7467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300" b="1">
              <a:latin typeface="Times New Roman" panose="02020603050405020304" pitchFamily="18" charset="0"/>
              <a:cs typeface="Times New Roman" panose="02020603050405020304" pitchFamily="18" charset="0"/>
            </a:rPr>
            <a:t>DỰ</a:t>
          </a:r>
          <a:r>
            <a:rPr lang="en-US" sz="1300" b="1" baseline="0">
              <a:latin typeface="Times New Roman" panose="02020603050405020304" pitchFamily="18" charset="0"/>
              <a:cs typeface="Times New Roman" panose="02020603050405020304" pitchFamily="18" charset="0"/>
            </a:rPr>
            <a:t> THẢO PHƯƠNG ÁN </a:t>
          </a:r>
        </a:p>
      </xdr:txBody>
    </xdr:sp>
    <xdr:clientData/>
  </xdr:twoCellAnchor>
  <xdr:twoCellAnchor>
    <xdr:from>
      <xdr:col>6</xdr:col>
      <xdr:colOff>304800</xdr:colOff>
      <xdr:row>2</xdr:row>
      <xdr:rowOff>38100</xdr:rowOff>
    </xdr:from>
    <xdr:to>
      <xdr:col>8</xdr:col>
      <xdr:colOff>1028700</xdr:colOff>
      <xdr:row>2</xdr:row>
      <xdr:rowOff>38100</xdr:rowOff>
    </xdr:to>
    <xdr:cxnSp macro="">
      <xdr:nvCxnSpPr>
        <xdr:cNvPr id="8" name="Straight Connector 7">
          <a:extLst>
            <a:ext uri="{FF2B5EF4-FFF2-40B4-BE49-F238E27FC236}">
              <a16:creationId xmlns:a16="http://schemas.microsoft.com/office/drawing/2014/main" id="{2632B08A-8529-47A2-B4F0-A5FE51AA82D4}"/>
            </a:ext>
          </a:extLst>
        </xdr:cNvPr>
        <xdr:cNvCxnSpPr/>
      </xdr:nvCxnSpPr>
      <xdr:spPr>
        <a:xfrm>
          <a:off x="8115300" y="438150"/>
          <a:ext cx="16002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0</xdr:colOff>
      <xdr:row>64</xdr:row>
      <xdr:rowOff>0</xdr:rowOff>
    </xdr:from>
    <xdr:to>
      <xdr:col>0</xdr:col>
      <xdr:colOff>0</xdr:colOff>
      <xdr:row>64</xdr:row>
      <xdr:rowOff>0</xdr:rowOff>
    </xdr:to>
    <xdr:sp macro="" textlink="">
      <xdr:nvSpPr>
        <xdr:cNvPr id="2" name="Line 132">
          <a:extLst>
            <a:ext uri="{FF2B5EF4-FFF2-40B4-BE49-F238E27FC236}">
              <a16:creationId xmlns:a16="http://schemas.microsoft.com/office/drawing/2014/main" id="{5818839C-B86F-499E-9DC3-D80D1F32F900}"/>
            </a:ext>
          </a:extLst>
        </xdr:cNvPr>
        <xdr:cNvSpPr>
          <a:spLocks noChangeShapeType="1"/>
        </xdr:cNvSpPr>
      </xdr:nvSpPr>
      <xdr:spPr bwMode="auto">
        <a:xfrm>
          <a:off x="0" y="182403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64</xdr:row>
      <xdr:rowOff>0</xdr:rowOff>
    </xdr:from>
    <xdr:to>
      <xdr:col>0</xdr:col>
      <xdr:colOff>0</xdr:colOff>
      <xdr:row>64</xdr:row>
      <xdr:rowOff>0</xdr:rowOff>
    </xdr:to>
    <xdr:sp macro="" textlink="">
      <xdr:nvSpPr>
        <xdr:cNvPr id="3" name="Line 133">
          <a:extLst>
            <a:ext uri="{FF2B5EF4-FFF2-40B4-BE49-F238E27FC236}">
              <a16:creationId xmlns:a16="http://schemas.microsoft.com/office/drawing/2014/main" id="{F952C93A-5E90-4383-8F08-A116CAB5534D}"/>
            </a:ext>
          </a:extLst>
        </xdr:cNvPr>
        <xdr:cNvSpPr>
          <a:spLocks noChangeShapeType="1"/>
        </xdr:cNvSpPr>
      </xdr:nvSpPr>
      <xdr:spPr bwMode="auto">
        <a:xfrm>
          <a:off x="0" y="182403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140</xdr:row>
      <xdr:rowOff>0</xdr:rowOff>
    </xdr:from>
    <xdr:to>
      <xdr:col>0</xdr:col>
      <xdr:colOff>0</xdr:colOff>
      <xdr:row>140</xdr:row>
      <xdr:rowOff>0</xdr:rowOff>
    </xdr:to>
    <xdr:sp macro="" textlink="">
      <xdr:nvSpPr>
        <xdr:cNvPr id="4" name="Line 134">
          <a:extLst>
            <a:ext uri="{FF2B5EF4-FFF2-40B4-BE49-F238E27FC236}">
              <a16:creationId xmlns:a16="http://schemas.microsoft.com/office/drawing/2014/main" id="{D55DFD61-88F2-4737-93B8-4466E435FCBB}"/>
            </a:ext>
          </a:extLst>
        </xdr:cNvPr>
        <xdr:cNvSpPr>
          <a:spLocks noChangeShapeType="1"/>
        </xdr:cNvSpPr>
      </xdr:nvSpPr>
      <xdr:spPr bwMode="auto">
        <a:xfrm>
          <a:off x="0" y="33404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140</xdr:row>
      <xdr:rowOff>0</xdr:rowOff>
    </xdr:from>
    <xdr:to>
      <xdr:col>0</xdr:col>
      <xdr:colOff>0</xdr:colOff>
      <xdr:row>140</xdr:row>
      <xdr:rowOff>0</xdr:rowOff>
    </xdr:to>
    <xdr:sp macro="" textlink="">
      <xdr:nvSpPr>
        <xdr:cNvPr id="5" name="Line 135">
          <a:extLst>
            <a:ext uri="{FF2B5EF4-FFF2-40B4-BE49-F238E27FC236}">
              <a16:creationId xmlns:a16="http://schemas.microsoft.com/office/drawing/2014/main" id="{CFF6FD2F-9A81-43AF-B6CE-932F0B97E620}"/>
            </a:ext>
          </a:extLst>
        </xdr:cNvPr>
        <xdr:cNvSpPr>
          <a:spLocks noChangeShapeType="1"/>
        </xdr:cNvSpPr>
      </xdr:nvSpPr>
      <xdr:spPr bwMode="auto">
        <a:xfrm>
          <a:off x="0" y="33404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1781175</xdr:colOff>
      <xdr:row>2</xdr:row>
      <xdr:rowOff>57150</xdr:rowOff>
    </xdr:from>
    <xdr:to>
      <xdr:col>1</xdr:col>
      <xdr:colOff>2695575</xdr:colOff>
      <xdr:row>2</xdr:row>
      <xdr:rowOff>57150</xdr:rowOff>
    </xdr:to>
    <xdr:sp macro="" textlink="">
      <xdr:nvSpPr>
        <xdr:cNvPr id="6" name="Line 96">
          <a:extLst>
            <a:ext uri="{FF2B5EF4-FFF2-40B4-BE49-F238E27FC236}">
              <a16:creationId xmlns:a16="http://schemas.microsoft.com/office/drawing/2014/main" id="{D524D37C-F23D-44B3-B831-5737558A887C}"/>
            </a:ext>
          </a:extLst>
        </xdr:cNvPr>
        <xdr:cNvSpPr>
          <a:spLocks noChangeShapeType="1"/>
        </xdr:cNvSpPr>
      </xdr:nvSpPr>
      <xdr:spPr bwMode="auto">
        <a:xfrm>
          <a:off x="2257425" y="457200"/>
          <a:ext cx="914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xdr:row>
      <xdr:rowOff>0</xdr:rowOff>
    </xdr:from>
    <xdr:to>
      <xdr:col>1</xdr:col>
      <xdr:colOff>1177290</xdr:colOff>
      <xdr:row>6</xdr:row>
      <xdr:rowOff>146685</xdr:rowOff>
    </xdr:to>
    <xdr:sp macro="" textlink="">
      <xdr:nvSpPr>
        <xdr:cNvPr id="7" name="TextBox 6">
          <a:extLst>
            <a:ext uri="{FF2B5EF4-FFF2-40B4-BE49-F238E27FC236}">
              <a16:creationId xmlns:a16="http://schemas.microsoft.com/office/drawing/2014/main" id="{CC98584B-AAE7-469F-A4C7-712AF6691B33}"/>
            </a:ext>
          </a:extLst>
        </xdr:cNvPr>
        <xdr:cNvSpPr txBox="1"/>
      </xdr:nvSpPr>
      <xdr:spPr>
        <a:xfrm>
          <a:off x="476250" y="600075"/>
          <a:ext cx="1177290" cy="7467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300" b="1">
              <a:latin typeface="Times New Roman" panose="02020603050405020304" pitchFamily="18" charset="0"/>
              <a:cs typeface="Times New Roman" panose="02020603050405020304" pitchFamily="18" charset="0"/>
            </a:rPr>
            <a:t>DỰ</a:t>
          </a:r>
          <a:r>
            <a:rPr lang="en-US" sz="1300" b="1" baseline="0">
              <a:latin typeface="Times New Roman" panose="02020603050405020304" pitchFamily="18" charset="0"/>
              <a:cs typeface="Times New Roman" panose="02020603050405020304" pitchFamily="18" charset="0"/>
            </a:rPr>
            <a:t> THẢO PHƯƠNG ÁN </a:t>
          </a:r>
        </a:p>
      </xdr:txBody>
    </xdr:sp>
    <xdr:clientData/>
  </xdr:twoCellAnchor>
  <xdr:twoCellAnchor>
    <xdr:from>
      <xdr:col>6</xdr:col>
      <xdr:colOff>304800</xdr:colOff>
      <xdr:row>2</xdr:row>
      <xdr:rowOff>38100</xdr:rowOff>
    </xdr:from>
    <xdr:to>
      <xdr:col>8</xdr:col>
      <xdr:colOff>1028700</xdr:colOff>
      <xdr:row>2</xdr:row>
      <xdr:rowOff>38100</xdr:rowOff>
    </xdr:to>
    <xdr:cxnSp macro="">
      <xdr:nvCxnSpPr>
        <xdr:cNvPr id="8" name="Straight Connector 7">
          <a:extLst>
            <a:ext uri="{FF2B5EF4-FFF2-40B4-BE49-F238E27FC236}">
              <a16:creationId xmlns:a16="http://schemas.microsoft.com/office/drawing/2014/main" id="{F0D2D0B0-87F0-4CC9-983F-3EC4E2819272}"/>
            </a:ext>
          </a:extLst>
        </xdr:cNvPr>
        <xdr:cNvCxnSpPr/>
      </xdr:nvCxnSpPr>
      <xdr:spPr>
        <a:xfrm>
          <a:off x="8115300" y="438150"/>
          <a:ext cx="16002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0</xdr:colOff>
      <xdr:row>64</xdr:row>
      <xdr:rowOff>0</xdr:rowOff>
    </xdr:from>
    <xdr:to>
      <xdr:col>0</xdr:col>
      <xdr:colOff>0</xdr:colOff>
      <xdr:row>64</xdr:row>
      <xdr:rowOff>0</xdr:rowOff>
    </xdr:to>
    <xdr:sp macro="" textlink="">
      <xdr:nvSpPr>
        <xdr:cNvPr id="2" name="Line 132">
          <a:extLst>
            <a:ext uri="{FF2B5EF4-FFF2-40B4-BE49-F238E27FC236}">
              <a16:creationId xmlns:a16="http://schemas.microsoft.com/office/drawing/2014/main" id="{B701A2B2-2F0F-45A1-A05D-3A03FDD7E60B}"/>
            </a:ext>
          </a:extLst>
        </xdr:cNvPr>
        <xdr:cNvSpPr>
          <a:spLocks noChangeShapeType="1"/>
        </xdr:cNvSpPr>
      </xdr:nvSpPr>
      <xdr:spPr bwMode="auto">
        <a:xfrm>
          <a:off x="0" y="182403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64</xdr:row>
      <xdr:rowOff>0</xdr:rowOff>
    </xdr:from>
    <xdr:to>
      <xdr:col>0</xdr:col>
      <xdr:colOff>0</xdr:colOff>
      <xdr:row>64</xdr:row>
      <xdr:rowOff>0</xdr:rowOff>
    </xdr:to>
    <xdr:sp macro="" textlink="">
      <xdr:nvSpPr>
        <xdr:cNvPr id="3" name="Line 133">
          <a:extLst>
            <a:ext uri="{FF2B5EF4-FFF2-40B4-BE49-F238E27FC236}">
              <a16:creationId xmlns:a16="http://schemas.microsoft.com/office/drawing/2014/main" id="{1FA0056A-1C86-478C-AFBB-19305624540E}"/>
            </a:ext>
          </a:extLst>
        </xdr:cNvPr>
        <xdr:cNvSpPr>
          <a:spLocks noChangeShapeType="1"/>
        </xdr:cNvSpPr>
      </xdr:nvSpPr>
      <xdr:spPr bwMode="auto">
        <a:xfrm>
          <a:off x="0" y="182403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140</xdr:row>
      <xdr:rowOff>0</xdr:rowOff>
    </xdr:from>
    <xdr:to>
      <xdr:col>0</xdr:col>
      <xdr:colOff>0</xdr:colOff>
      <xdr:row>140</xdr:row>
      <xdr:rowOff>0</xdr:rowOff>
    </xdr:to>
    <xdr:sp macro="" textlink="">
      <xdr:nvSpPr>
        <xdr:cNvPr id="4" name="Line 134">
          <a:extLst>
            <a:ext uri="{FF2B5EF4-FFF2-40B4-BE49-F238E27FC236}">
              <a16:creationId xmlns:a16="http://schemas.microsoft.com/office/drawing/2014/main" id="{B0E69D84-0F4E-44FF-8014-53A14C3293D1}"/>
            </a:ext>
          </a:extLst>
        </xdr:cNvPr>
        <xdr:cNvSpPr>
          <a:spLocks noChangeShapeType="1"/>
        </xdr:cNvSpPr>
      </xdr:nvSpPr>
      <xdr:spPr bwMode="auto">
        <a:xfrm>
          <a:off x="0" y="33404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140</xdr:row>
      <xdr:rowOff>0</xdr:rowOff>
    </xdr:from>
    <xdr:to>
      <xdr:col>0</xdr:col>
      <xdr:colOff>0</xdr:colOff>
      <xdr:row>140</xdr:row>
      <xdr:rowOff>0</xdr:rowOff>
    </xdr:to>
    <xdr:sp macro="" textlink="">
      <xdr:nvSpPr>
        <xdr:cNvPr id="5" name="Line 135">
          <a:extLst>
            <a:ext uri="{FF2B5EF4-FFF2-40B4-BE49-F238E27FC236}">
              <a16:creationId xmlns:a16="http://schemas.microsoft.com/office/drawing/2014/main" id="{798B157E-7069-409B-954A-0926DBC6DBC8}"/>
            </a:ext>
          </a:extLst>
        </xdr:cNvPr>
        <xdr:cNvSpPr>
          <a:spLocks noChangeShapeType="1"/>
        </xdr:cNvSpPr>
      </xdr:nvSpPr>
      <xdr:spPr bwMode="auto">
        <a:xfrm>
          <a:off x="0" y="33404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1781175</xdr:colOff>
      <xdr:row>2</xdr:row>
      <xdr:rowOff>57150</xdr:rowOff>
    </xdr:from>
    <xdr:to>
      <xdr:col>1</xdr:col>
      <xdr:colOff>2695575</xdr:colOff>
      <xdr:row>2</xdr:row>
      <xdr:rowOff>57150</xdr:rowOff>
    </xdr:to>
    <xdr:sp macro="" textlink="">
      <xdr:nvSpPr>
        <xdr:cNvPr id="6" name="Line 96">
          <a:extLst>
            <a:ext uri="{FF2B5EF4-FFF2-40B4-BE49-F238E27FC236}">
              <a16:creationId xmlns:a16="http://schemas.microsoft.com/office/drawing/2014/main" id="{17BAD73D-1DB1-43DF-830D-7D2B0D7949E8}"/>
            </a:ext>
          </a:extLst>
        </xdr:cNvPr>
        <xdr:cNvSpPr>
          <a:spLocks noChangeShapeType="1"/>
        </xdr:cNvSpPr>
      </xdr:nvSpPr>
      <xdr:spPr bwMode="auto">
        <a:xfrm>
          <a:off x="2257425" y="457200"/>
          <a:ext cx="914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xdr:row>
      <xdr:rowOff>0</xdr:rowOff>
    </xdr:from>
    <xdr:to>
      <xdr:col>1</xdr:col>
      <xdr:colOff>1177290</xdr:colOff>
      <xdr:row>6</xdr:row>
      <xdr:rowOff>146685</xdr:rowOff>
    </xdr:to>
    <xdr:sp macro="" textlink="">
      <xdr:nvSpPr>
        <xdr:cNvPr id="7" name="TextBox 6">
          <a:extLst>
            <a:ext uri="{FF2B5EF4-FFF2-40B4-BE49-F238E27FC236}">
              <a16:creationId xmlns:a16="http://schemas.microsoft.com/office/drawing/2014/main" id="{347C1309-06F7-46E9-BB79-B41746305305}"/>
            </a:ext>
          </a:extLst>
        </xdr:cNvPr>
        <xdr:cNvSpPr txBox="1"/>
      </xdr:nvSpPr>
      <xdr:spPr>
        <a:xfrm>
          <a:off x="476250" y="600075"/>
          <a:ext cx="1177290" cy="7467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300" b="1">
              <a:latin typeface="Times New Roman" panose="02020603050405020304" pitchFamily="18" charset="0"/>
              <a:cs typeface="Times New Roman" panose="02020603050405020304" pitchFamily="18" charset="0"/>
            </a:rPr>
            <a:t>DỰ</a:t>
          </a:r>
          <a:r>
            <a:rPr lang="en-US" sz="1300" b="1" baseline="0">
              <a:latin typeface="Times New Roman" panose="02020603050405020304" pitchFamily="18" charset="0"/>
              <a:cs typeface="Times New Roman" panose="02020603050405020304" pitchFamily="18" charset="0"/>
            </a:rPr>
            <a:t> THẢO PHƯƠNG ÁN </a:t>
          </a:r>
        </a:p>
      </xdr:txBody>
    </xdr:sp>
    <xdr:clientData/>
  </xdr:twoCellAnchor>
  <xdr:twoCellAnchor>
    <xdr:from>
      <xdr:col>6</xdr:col>
      <xdr:colOff>304800</xdr:colOff>
      <xdr:row>2</xdr:row>
      <xdr:rowOff>38100</xdr:rowOff>
    </xdr:from>
    <xdr:to>
      <xdr:col>8</xdr:col>
      <xdr:colOff>1028700</xdr:colOff>
      <xdr:row>2</xdr:row>
      <xdr:rowOff>38100</xdr:rowOff>
    </xdr:to>
    <xdr:cxnSp macro="">
      <xdr:nvCxnSpPr>
        <xdr:cNvPr id="8" name="Straight Connector 7">
          <a:extLst>
            <a:ext uri="{FF2B5EF4-FFF2-40B4-BE49-F238E27FC236}">
              <a16:creationId xmlns:a16="http://schemas.microsoft.com/office/drawing/2014/main" id="{10AE80FD-95DE-40BE-B71C-4A0250562AD7}"/>
            </a:ext>
          </a:extLst>
        </xdr:cNvPr>
        <xdr:cNvCxnSpPr/>
      </xdr:nvCxnSpPr>
      <xdr:spPr>
        <a:xfrm>
          <a:off x="8115300" y="438150"/>
          <a:ext cx="16002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0</xdr:colOff>
      <xdr:row>64</xdr:row>
      <xdr:rowOff>0</xdr:rowOff>
    </xdr:from>
    <xdr:to>
      <xdr:col>0</xdr:col>
      <xdr:colOff>0</xdr:colOff>
      <xdr:row>64</xdr:row>
      <xdr:rowOff>0</xdr:rowOff>
    </xdr:to>
    <xdr:sp macro="" textlink="">
      <xdr:nvSpPr>
        <xdr:cNvPr id="2" name="Line 132">
          <a:extLst>
            <a:ext uri="{FF2B5EF4-FFF2-40B4-BE49-F238E27FC236}">
              <a16:creationId xmlns:a16="http://schemas.microsoft.com/office/drawing/2014/main" id="{3DA0D898-314C-44B6-AD5E-059B6EA4C196}"/>
            </a:ext>
          </a:extLst>
        </xdr:cNvPr>
        <xdr:cNvSpPr>
          <a:spLocks noChangeShapeType="1"/>
        </xdr:cNvSpPr>
      </xdr:nvSpPr>
      <xdr:spPr bwMode="auto">
        <a:xfrm>
          <a:off x="0" y="182403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64</xdr:row>
      <xdr:rowOff>0</xdr:rowOff>
    </xdr:from>
    <xdr:to>
      <xdr:col>0</xdr:col>
      <xdr:colOff>0</xdr:colOff>
      <xdr:row>64</xdr:row>
      <xdr:rowOff>0</xdr:rowOff>
    </xdr:to>
    <xdr:sp macro="" textlink="">
      <xdr:nvSpPr>
        <xdr:cNvPr id="3" name="Line 133">
          <a:extLst>
            <a:ext uri="{FF2B5EF4-FFF2-40B4-BE49-F238E27FC236}">
              <a16:creationId xmlns:a16="http://schemas.microsoft.com/office/drawing/2014/main" id="{D867F316-D198-4308-9F8C-0C895F8D21ED}"/>
            </a:ext>
          </a:extLst>
        </xdr:cNvPr>
        <xdr:cNvSpPr>
          <a:spLocks noChangeShapeType="1"/>
        </xdr:cNvSpPr>
      </xdr:nvSpPr>
      <xdr:spPr bwMode="auto">
        <a:xfrm>
          <a:off x="0" y="182403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140</xdr:row>
      <xdr:rowOff>0</xdr:rowOff>
    </xdr:from>
    <xdr:to>
      <xdr:col>0</xdr:col>
      <xdr:colOff>0</xdr:colOff>
      <xdr:row>140</xdr:row>
      <xdr:rowOff>0</xdr:rowOff>
    </xdr:to>
    <xdr:sp macro="" textlink="">
      <xdr:nvSpPr>
        <xdr:cNvPr id="4" name="Line 134">
          <a:extLst>
            <a:ext uri="{FF2B5EF4-FFF2-40B4-BE49-F238E27FC236}">
              <a16:creationId xmlns:a16="http://schemas.microsoft.com/office/drawing/2014/main" id="{D9CA21F5-D071-4C46-9F25-B876BE85C60A}"/>
            </a:ext>
          </a:extLst>
        </xdr:cNvPr>
        <xdr:cNvSpPr>
          <a:spLocks noChangeShapeType="1"/>
        </xdr:cNvSpPr>
      </xdr:nvSpPr>
      <xdr:spPr bwMode="auto">
        <a:xfrm>
          <a:off x="0" y="33404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140</xdr:row>
      <xdr:rowOff>0</xdr:rowOff>
    </xdr:from>
    <xdr:to>
      <xdr:col>0</xdr:col>
      <xdr:colOff>0</xdr:colOff>
      <xdr:row>140</xdr:row>
      <xdr:rowOff>0</xdr:rowOff>
    </xdr:to>
    <xdr:sp macro="" textlink="">
      <xdr:nvSpPr>
        <xdr:cNvPr id="5" name="Line 135">
          <a:extLst>
            <a:ext uri="{FF2B5EF4-FFF2-40B4-BE49-F238E27FC236}">
              <a16:creationId xmlns:a16="http://schemas.microsoft.com/office/drawing/2014/main" id="{F2C1B367-650B-4C96-931F-7A147A67354F}"/>
            </a:ext>
          </a:extLst>
        </xdr:cNvPr>
        <xdr:cNvSpPr>
          <a:spLocks noChangeShapeType="1"/>
        </xdr:cNvSpPr>
      </xdr:nvSpPr>
      <xdr:spPr bwMode="auto">
        <a:xfrm>
          <a:off x="0" y="33404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1781175</xdr:colOff>
      <xdr:row>2</xdr:row>
      <xdr:rowOff>57150</xdr:rowOff>
    </xdr:from>
    <xdr:to>
      <xdr:col>1</xdr:col>
      <xdr:colOff>2695575</xdr:colOff>
      <xdr:row>2</xdr:row>
      <xdr:rowOff>57150</xdr:rowOff>
    </xdr:to>
    <xdr:sp macro="" textlink="">
      <xdr:nvSpPr>
        <xdr:cNvPr id="6" name="Line 96">
          <a:extLst>
            <a:ext uri="{FF2B5EF4-FFF2-40B4-BE49-F238E27FC236}">
              <a16:creationId xmlns:a16="http://schemas.microsoft.com/office/drawing/2014/main" id="{9BE35153-C29C-4409-82AD-C518362A5609}"/>
            </a:ext>
          </a:extLst>
        </xdr:cNvPr>
        <xdr:cNvSpPr>
          <a:spLocks noChangeShapeType="1"/>
        </xdr:cNvSpPr>
      </xdr:nvSpPr>
      <xdr:spPr bwMode="auto">
        <a:xfrm>
          <a:off x="2257425" y="457200"/>
          <a:ext cx="914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xdr:row>
      <xdr:rowOff>0</xdr:rowOff>
    </xdr:from>
    <xdr:to>
      <xdr:col>1</xdr:col>
      <xdr:colOff>1177290</xdr:colOff>
      <xdr:row>6</xdr:row>
      <xdr:rowOff>146685</xdr:rowOff>
    </xdr:to>
    <xdr:sp macro="" textlink="">
      <xdr:nvSpPr>
        <xdr:cNvPr id="7" name="TextBox 6">
          <a:extLst>
            <a:ext uri="{FF2B5EF4-FFF2-40B4-BE49-F238E27FC236}">
              <a16:creationId xmlns:a16="http://schemas.microsoft.com/office/drawing/2014/main" id="{4A2FFF17-E3CE-4417-BF31-D1ECBA1CDC3D}"/>
            </a:ext>
          </a:extLst>
        </xdr:cNvPr>
        <xdr:cNvSpPr txBox="1"/>
      </xdr:nvSpPr>
      <xdr:spPr>
        <a:xfrm>
          <a:off x="476250" y="600075"/>
          <a:ext cx="1177290" cy="7467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300" b="1">
              <a:latin typeface="Times New Roman" panose="02020603050405020304" pitchFamily="18" charset="0"/>
              <a:cs typeface="Times New Roman" panose="02020603050405020304" pitchFamily="18" charset="0"/>
            </a:rPr>
            <a:t>DỰ</a:t>
          </a:r>
          <a:r>
            <a:rPr lang="en-US" sz="1300" b="1" baseline="0">
              <a:latin typeface="Times New Roman" panose="02020603050405020304" pitchFamily="18" charset="0"/>
              <a:cs typeface="Times New Roman" panose="02020603050405020304" pitchFamily="18" charset="0"/>
            </a:rPr>
            <a:t> THẢO PHƯƠNG ÁN </a:t>
          </a:r>
        </a:p>
      </xdr:txBody>
    </xdr:sp>
    <xdr:clientData/>
  </xdr:twoCellAnchor>
  <xdr:twoCellAnchor>
    <xdr:from>
      <xdr:col>6</xdr:col>
      <xdr:colOff>304800</xdr:colOff>
      <xdr:row>2</xdr:row>
      <xdr:rowOff>38100</xdr:rowOff>
    </xdr:from>
    <xdr:to>
      <xdr:col>8</xdr:col>
      <xdr:colOff>1028700</xdr:colOff>
      <xdr:row>2</xdr:row>
      <xdr:rowOff>38100</xdr:rowOff>
    </xdr:to>
    <xdr:cxnSp macro="">
      <xdr:nvCxnSpPr>
        <xdr:cNvPr id="8" name="Straight Connector 7">
          <a:extLst>
            <a:ext uri="{FF2B5EF4-FFF2-40B4-BE49-F238E27FC236}">
              <a16:creationId xmlns:a16="http://schemas.microsoft.com/office/drawing/2014/main" id="{EB5C36D9-8495-495D-ABEF-C71F8137D831}"/>
            </a:ext>
          </a:extLst>
        </xdr:cNvPr>
        <xdr:cNvCxnSpPr/>
      </xdr:nvCxnSpPr>
      <xdr:spPr>
        <a:xfrm>
          <a:off x="8115300" y="438150"/>
          <a:ext cx="16002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0</xdr:colOff>
      <xdr:row>64</xdr:row>
      <xdr:rowOff>0</xdr:rowOff>
    </xdr:from>
    <xdr:to>
      <xdr:col>0</xdr:col>
      <xdr:colOff>0</xdr:colOff>
      <xdr:row>64</xdr:row>
      <xdr:rowOff>0</xdr:rowOff>
    </xdr:to>
    <xdr:sp macro="" textlink="">
      <xdr:nvSpPr>
        <xdr:cNvPr id="2" name="Line 132">
          <a:extLst>
            <a:ext uri="{FF2B5EF4-FFF2-40B4-BE49-F238E27FC236}">
              <a16:creationId xmlns:a16="http://schemas.microsoft.com/office/drawing/2014/main" id="{EA8D61C8-B112-42BD-B16E-2371A6A38FB8}"/>
            </a:ext>
          </a:extLst>
        </xdr:cNvPr>
        <xdr:cNvSpPr>
          <a:spLocks noChangeShapeType="1"/>
        </xdr:cNvSpPr>
      </xdr:nvSpPr>
      <xdr:spPr bwMode="auto">
        <a:xfrm>
          <a:off x="0" y="182403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64</xdr:row>
      <xdr:rowOff>0</xdr:rowOff>
    </xdr:from>
    <xdr:to>
      <xdr:col>0</xdr:col>
      <xdr:colOff>0</xdr:colOff>
      <xdr:row>64</xdr:row>
      <xdr:rowOff>0</xdr:rowOff>
    </xdr:to>
    <xdr:sp macro="" textlink="">
      <xdr:nvSpPr>
        <xdr:cNvPr id="3" name="Line 133">
          <a:extLst>
            <a:ext uri="{FF2B5EF4-FFF2-40B4-BE49-F238E27FC236}">
              <a16:creationId xmlns:a16="http://schemas.microsoft.com/office/drawing/2014/main" id="{E9BBDC91-EF36-4156-9731-B0F60CA68E51}"/>
            </a:ext>
          </a:extLst>
        </xdr:cNvPr>
        <xdr:cNvSpPr>
          <a:spLocks noChangeShapeType="1"/>
        </xdr:cNvSpPr>
      </xdr:nvSpPr>
      <xdr:spPr bwMode="auto">
        <a:xfrm>
          <a:off x="0" y="182403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140</xdr:row>
      <xdr:rowOff>0</xdr:rowOff>
    </xdr:from>
    <xdr:to>
      <xdr:col>0</xdr:col>
      <xdr:colOff>0</xdr:colOff>
      <xdr:row>140</xdr:row>
      <xdr:rowOff>0</xdr:rowOff>
    </xdr:to>
    <xdr:sp macro="" textlink="">
      <xdr:nvSpPr>
        <xdr:cNvPr id="4" name="Line 134">
          <a:extLst>
            <a:ext uri="{FF2B5EF4-FFF2-40B4-BE49-F238E27FC236}">
              <a16:creationId xmlns:a16="http://schemas.microsoft.com/office/drawing/2014/main" id="{769D274C-9018-4F16-A663-AB7B20AF0104}"/>
            </a:ext>
          </a:extLst>
        </xdr:cNvPr>
        <xdr:cNvSpPr>
          <a:spLocks noChangeShapeType="1"/>
        </xdr:cNvSpPr>
      </xdr:nvSpPr>
      <xdr:spPr bwMode="auto">
        <a:xfrm>
          <a:off x="0" y="33404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140</xdr:row>
      <xdr:rowOff>0</xdr:rowOff>
    </xdr:from>
    <xdr:to>
      <xdr:col>0</xdr:col>
      <xdr:colOff>0</xdr:colOff>
      <xdr:row>140</xdr:row>
      <xdr:rowOff>0</xdr:rowOff>
    </xdr:to>
    <xdr:sp macro="" textlink="">
      <xdr:nvSpPr>
        <xdr:cNvPr id="5" name="Line 135">
          <a:extLst>
            <a:ext uri="{FF2B5EF4-FFF2-40B4-BE49-F238E27FC236}">
              <a16:creationId xmlns:a16="http://schemas.microsoft.com/office/drawing/2014/main" id="{7352CA0D-9722-46A5-831F-3F06AA063FD3}"/>
            </a:ext>
          </a:extLst>
        </xdr:cNvPr>
        <xdr:cNvSpPr>
          <a:spLocks noChangeShapeType="1"/>
        </xdr:cNvSpPr>
      </xdr:nvSpPr>
      <xdr:spPr bwMode="auto">
        <a:xfrm>
          <a:off x="0" y="33404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1781175</xdr:colOff>
      <xdr:row>2</xdr:row>
      <xdr:rowOff>57150</xdr:rowOff>
    </xdr:from>
    <xdr:to>
      <xdr:col>1</xdr:col>
      <xdr:colOff>2695575</xdr:colOff>
      <xdr:row>2</xdr:row>
      <xdr:rowOff>57150</xdr:rowOff>
    </xdr:to>
    <xdr:sp macro="" textlink="">
      <xdr:nvSpPr>
        <xdr:cNvPr id="6" name="Line 96">
          <a:extLst>
            <a:ext uri="{FF2B5EF4-FFF2-40B4-BE49-F238E27FC236}">
              <a16:creationId xmlns:a16="http://schemas.microsoft.com/office/drawing/2014/main" id="{30988ADD-E77F-401F-9386-0C3AFC6D8DCE}"/>
            </a:ext>
          </a:extLst>
        </xdr:cNvPr>
        <xdr:cNvSpPr>
          <a:spLocks noChangeShapeType="1"/>
        </xdr:cNvSpPr>
      </xdr:nvSpPr>
      <xdr:spPr bwMode="auto">
        <a:xfrm>
          <a:off x="2257425" y="457200"/>
          <a:ext cx="914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xdr:row>
      <xdr:rowOff>0</xdr:rowOff>
    </xdr:from>
    <xdr:to>
      <xdr:col>1</xdr:col>
      <xdr:colOff>1177290</xdr:colOff>
      <xdr:row>6</xdr:row>
      <xdr:rowOff>146685</xdr:rowOff>
    </xdr:to>
    <xdr:sp macro="" textlink="">
      <xdr:nvSpPr>
        <xdr:cNvPr id="7" name="TextBox 6">
          <a:extLst>
            <a:ext uri="{FF2B5EF4-FFF2-40B4-BE49-F238E27FC236}">
              <a16:creationId xmlns:a16="http://schemas.microsoft.com/office/drawing/2014/main" id="{C36978FE-8FC7-4AEE-BCCD-4323B4CBE14E}"/>
            </a:ext>
          </a:extLst>
        </xdr:cNvPr>
        <xdr:cNvSpPr txBox="1"/>
      </xdr:nvSpPr>
      <xdr:spPr>
        <a:xfrm>
          <a:off x="476250" y="600075"/>
          <a:ext cx="1177290" cy="7467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300" b="1">
              <a:latin typeface="Times New Roman" panose="02020603050405020304" pitchFamily="18" charset="0"/>
              <a:cs typeface="Times New Roman" panose="02020603050405020304" pitchFamily="18" charset="0"/>
            </a:rPr>
            <a:t>DỰ</a:t>
          </a:r>
          <a:r>
            <a:rPr lang="en-US" sz="1300" b="1" baseline="0">
              <a:latin typeface="Times New Roman" panose="02020603050405020304" pitchFamily="18" charset="0"/>
              <a:cs typeface="Times New Roman" panose="02020603050405020304" pitchFamily="18" charset="0"/>
            </a:rPr>
            <a:t> THẢO PHƯƠNG ÁN </a:t>
          </a:r>
        </a:p>
      </xdr:txBody>
    </xdr:sp>
    <xdr:clientData/>
  </xdr:twoCellAnchor>
  <xdr:twoCellAnchor>
    <xdr:from>
      <xdr:col>6</xdr:col>
      <xdr:colOff>304800</xdr:colOff>
      <xdr:row>2</xdr:row>
      <xdr:rowOff>38100</xdr:rowOff>
    </xdr:from>
    <xdr:to>
      <xdr:col>8</xdr:col>
      <xdr:colOff>1028700</xdr:colOff>
      <xdr:row>2</xdr:row>
      <xdr:rowOff>38100</xdr:rowOff>
    </xdr:to>
    <xdr:cxnSp macro="">
      <xdr:nvCxnSpPr>
        <xdr:cNvPr id="8" name="Straight Connector 7">
          <a:extLst>
            <a:ext uri="{FF2B5EF4-FFF2-40B4-BE49-F238E27FC236}">
              <a16:creationId xmlns:a16="http://schemas.microsoft.com/office/drawing/2014/main" id="{DE3F381D-2014-4E71-B8F6-42B4CCB59315}"/>
            </a:ext>
          </a:extLst>
        </xdr:cNvPr>
        <xdr:cNvCxnSpPr/>
      </xdr:nvCxnSpPr>
      <xdr:spPr>
        <a:xfrm>
          <a:off x="8115300" y="438150"/>
          <a:ext cx="16002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0</xdr:colOff>
      <xdr:row>66</xdr:row>
      <xdr:rowOff>0</xdr:rowOff>
    </xdr:from>
    <xdr:to>
      <xdr:col>0</xdr:col>
      <xdr:colOff>0</xdr:colOff>
      <xdr:row>66</xdr:row>
      <xdr:rowOff>0</xdr:rowOff>
    </xdr:to>
    <xdr:sp macro="" textlink="">
      <xdr:nvSpPr>
        <xdr:cNvPr id="2" name="Line 132">
          <a:extLst>
            <a:ext uri="{FF2B5EF4-FFF2-40B4-BE49-F238E27FC236}">
              <a16:creationId xmlns:a16="http://schemas.microsoft.com/office/drawing/2014/main" id="{5C63CDB3-85C7-4790-9B1F-885D69CA0AAA}"/>
            </a:ext>
          </a:extLst>
        </xdr:cNvPr>
        <xdr:cNvSpPr>
          <a:spLocks noChangeShapeType="1"/>
        </xdr:cNvSpPr>
      </xdr:nvSpPr>
      <xdr:spPr bwMode="auto">
        <a:xfrm>
          <a:off x="0" y="182403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66</xdr:row>
      <xdr:rowOff>0</xdr:rowOff>
    </xdr:from>
    <xdr:to>
      <xdr:col>0</xdr:col>
      <xdr:colOff>0</xdr:colOff>
      <xdr:row>66</xdr:row>
      <xdr:rowOff>0</xdr:rowOff>
    </xdr:to>
    <xdr:sp macro="" textlink="">
      <xdr:nvSpPr>
        <xdr:cNvPr id="3" name="Line 133">
          <a:extLst>
            <a:ext uri="{FF2B5EF4-FFF2-40B4-BE49-F238E27FC236}">
              <a16:creationId xmlns:a16="http://schemas.microsoft.com/office/drawing/2014/main" id="{8C2F5F28-786A-4085-82BD-91C9B4F8258E}"/>
            </a:ext>
          </a:extLst>
        </xdr:cNvPr>
        <xdr:cNvSpPr>
          <a:spLocks noChangeShapeType="1"/>
        </xdr:cNvSpPr>
      </xdr:nvSpPr>
      <xdr:spPr bwMode="auto">
        <a:xfrm>
          <a:off x="0" y="182403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142</xdr:row>
      <xdr:rowOff>0</xdr:rowOff>
    </xdr:from>
    <xdr:to>
      <xdr:col>0</xdr:col>
      <xdr:colOff>0</xdr:colOff>
      <xdr:row>142</xdr:row>
      <xdr:rowOff>0</xdr:rowOff>
    </xdr:to>
    <xdr:sp macro="" textlink="">
      <xdr:nvSpPr>
        <xdr:cNvPr id="4" name="Line 134">
          <a:extLst>
            <a:ext uri="{FF2B5EF4-FFF2-40B4-BE49-F238E27FC236}">
              <a16:creationId xmlns:a16="http://schemas.microsoft.com/office/drawing/2014/main" id="{CE8D51C4-DDAA-41E8-9FE7-F448BF73D4B1}"/>
            </a:ext>
          </a:extLst>
        </xdr:cNvPr>
        <xdr:cNvSpPr>
          <a:spLocks noChangeShapeType="1"/>
        </xdr:cNvSpPr>
      </xdr:nvSpPr>
      <xdr:spPr bwMode="auto">
        <a:xfrm>
          <a:off x="0" y="33404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142</xdr:row>
      <xdr:rowOff>0</xdr:rowOff>
    </xdr:from>
    <xdr:to>
      <xdr:col>0</xdr:col>
      <xdr:colOff>0</xdr:colOff>
      <xdr:row>142</xdr:row>
      <xdr:rowOff>0</xdr:rowOff>
    </xdr:to>
    <xdr:sp macro="" textlink="">
      <xdr:nvSpPr>
        <xdr:cNvPr id="5" name="Line 135">
          <a:extLst>
            <a:ext uri="{FF2B5EF4-FFF2-40B4-BE49-F238E27FC236}">
              <a16:creationId xmlns:a16="http://schemas.microsoft.com/office/drawing/2014/main" id="{2DE0E99D-1D27-4F80-9171-A196A296BBB4}"/>
            </a:ext>
          </a:extLst>
        </xdr:cNvPr>
        <xdr:cNvSpPr>
          <a:spLocks noChangeShapeType="1"/>
        </xdr:cNvSpPr>
      </xdr:nvSpPr>
      <xdr:spPr bwMode="auto">
        <a:xfrm>
          <a:off x="0" y="33404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1781175</xdr:colOff>
      <xdr:row>2</xdr:row>
      <xdr:rowOff>57150</xdr:rowOff>
    </xdr:from>
    <xdr:to>
      <xdr:col>1</xdr:col>
      <xdr:colOff>2695575</xdr:colOff>
      <xdr:row>2</xdr:row>
      <xdr:rowOff>57150</xdr:rowOff>
    </xdr:to>
    <xdr:sp macro="" textlink="">
      <xdr:nvSpPr>
        <xdr:cNvPr id="6" name="Line 96">
          <a:extLst>
            <a:ext uri="{FF2B5EF4-FFF2-40B4-BE49-F238E27FC236}">
              <a16:creationId xmlns:a16="http://schemas.microsoft.com/office/drawing/2014/main" id="{C60D4D83-FDEC-4E88-A987-DDD09E790011}"/>
            </a:ext>
          </a:extLst>
        </xdr:cNvPr>
        <xdr:cNvSpPr>
          <a:spLocks noChangeShapeType="1"/>
        </xdr:cNvSpPr>
      </xdr:nvSpPr>
      <xdr:spPr bwMode="auto">
        <a:xfrm>
          <a:off x="2257425" y="457200"/>
          <a:ext cx="914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xdr:row>
      <xdr:rowOff>0</xdr:rowOff>
    </xdr:from>
    <xdr:to>
      <xdr:col>1</xdr:col>
      <xdr:colOff>1177290</xdr:colOff>
      <xdr:row>6</xdr:row>
      <xdr:rowOff>146685</xdr:rowOff>
    </xdr:to>
    <xdr:sp macro="" textlink="">
      <xdr:nvSpPr>
        <xdr:cNvPr id="7" name="TextBox 6">
          <a:extLst>
            <a:ext uri="{FF2B5EF4-FFF2-40B4-BE49-F238E27FC236}">
              <a16:creationId xmlns:a16="http://schemas.microsoft.com/office/drawing/2014/main" id="{733C9189-36B0-4989-B046-6B8B846A188A}"/>
            </a:ext>
          </a:extLst>
        </xdr:cNvPr>
        <xdr:cNvSpPr txBox="1"/>
      </xdr:nvSpPr>
      <xdr:spPr>
        <a:xfrm>
          <a:off x="476250" y="600075"/>
          <a:ext cx="1177290" cy="7467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300" b="1">
              <a:latin typeface="Times New Roman" panose="02020603050405020304" pitchFamily="18" charset="0"/>
              <a:cs typeface="Times New Roman" panose="02020603050405020304" pitchFamily="18" charset="0"/>
            </a:rPr>
            <a:t>DỰ</a:t>
          </a:r>
          <a:r>
            <a:rPr lang="en-US" sz="1300" b="1" baseline="0">
              <a:latin typeface="Times New Roman" panose="02020603050405020304" pitchFamily="18" charset="0"/>
              <a:cs typeface="Times New Roman" panose="02020603050405020304" pitchFamily="18" charset="0"/>
            </a:rPr>
            <a:t> THẢO PHƯƠNG ÁN </a:t>
          </a:r>
        </a:p>
      </xdr:txBody>
    </xdr:sp>
    <xdr:clientData/>
  </xdr:twoCellAnchor>
  <xdr:twoCellAnchor>
    <xdr:from>
      <xdr:col>6</xdr:col>
      <xdr:colOff>304800</xdr:colOff>
      <xdr:row>2</xdr:row>
      <xdr:rowOff>38100</xdr:rowOff>
    </xdr:from>
    <xdr:to>
      <xdr:col>8</xdr:col>
      <xdr:colOff>1028700</xdr:colOff>
      <xdr:row>2</xdr:row>
      <xdr:rowOff>38100</xdr:rowOff>
    </xdr:to>
    <xdr:cxnSp macro="">
      <xdr:nvCxnSpPr>
        <xdr:cNvPr id="8" name="Straight Connector 7">
          <a:extLst>
            <a:ext uri="{FF2B5EF4-FFF2-40B4-BE49-F238E27FC236}">
              <a16:creationId xmlns:a16="http://schemas.microsoft.com/office/drawing/2014/main" id="{B8159607-9F9F-4429-8EDC-F4ED062A3EA4}"/>
            </a:ext>
          </a:extLst>
        </xdr:cNvPr>
        <xdr:cNvCxnSpPr/>
      </xdr:nvCxnSpPr>
      <xdr:spPr>
        <a:xfrm>
          <a:off x="8115300" y="438150"/>
          <a:ext cx="16002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0</xdr:colOff>
      <xdr:row>64</xdr:row>
      <xdr:rowOff>0</xdr:rowOff>
    </xdr:from>
    <xdr:to>
      <xdr:col>0</xdr:col>
      <xdr:colOff>0</xdr:colOff>
      <xdr:row>64</xdr:row>
      <xdr:rowOff>0</xdr:rowOff>
    </xdr:to>
    <xdr:sp macro="" textlink="">
      <xdr:nvSpPr>
        <xdr:cNvPr id="2" name="Line 132">
          <a:extLst>
            <a:ext uri="{FF2B5EF4-FFF2-40B4-BE49-F238E27FC236}">
              <a16:creationId xmlns:a16="http://schemas.microsoft.com/office/drawing/2014/main" id="{7F9341E3-0A76-4B35-993B-4653B8DD0097}"/>
            </a:ext>
          </a:extLst>
        </xdr:cNvPr>
        <xdr:cNvSpPr>
          <a:spLocks noChangeShapeType="1"/>
        </xdr:cNvSpPr>
      </xdr:nvSpPr>
      <xdr:spPr bwMode="auto">
        <a:xfrm>
          <a:off x="0" y="182403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64</xdr:row>
      <xdr:rowOff>0</xdr:rowOff>
    </xdr:from>
    <xdr:to>
      <xdr:col>0</xdr:col>
      <xdr:colOff>0</xdr:colOff>
      <xdr:row>64</xdr:row>
      <xdr:rowOff>0</xdr:rowOff>
    </xdr:to>
    <xdr:sp macro="" textlink="">
      <xdr:nvSpPr>
        <xdr:cNvPr id="3" name="Line 133">
          <a:extLst>
            <a:ext uri="{FF2B5EF4-FFF2-40B4-BE49-F238E27FC236}">
              <a16:creationId xmlns:a16="http://schemas.microsoft.com/office/drawing/2014/main" id="{B7B8F85C-9B56-47A0-B499-CEF7F373F516}"/>
            </a:ext>
          </a:extLst>
        </xdr:cNvPr>
        <xdr:cNvSpPr>
          <a:spLocks noChangeShapeType="1"/>
        </xdr:cNvSpPr>
      </xdr:nvSpPr>
      <xdr:spPr bwMode="auto">
        <a:xfrm>
          <a:off x="0" y="182403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140</xdr:row>
      <xdr:rowOff>0</xdr:rowOff>
    </xdr:from>
    <xdr:to>
      <xdr:col>0</xdr:col>
      <xdr:colOff>0</xdr:colOff>
      <xdr:row>140</xdr:row>
      <xdr:rowOff>0</xdr:rowOff>
    </xdr:to>
    <xdr:sp macro="" textlink="">
      <xdr:nvSpPr>
        <xdr:cNvPr id="4" name="Line 134">
          <a:extLst>
            <a:ext uri="{FF2B5EF4-FFF2-40B4-BE49-F238E27FC236}">
              <a16:creationId xmlns:a16="http://schemas.microsoft.com/office/drawing/2014/main" id="{EC66DB2A-38E2-4123-809E-89D334A66A13}"/>
            </a:ext>
          </a:extLst>
        </xdr:cNvPr>
        <xdr:cNvSpPr>
          <a:spLocks noChangeShapeType="1"/>
        </xdr:cNvSpPr>
      </xdr:nvSpPr>
      <xdr:spPr bwMode="auto">
        <a:xfrm>
          <a:off x="0" y="33404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140</xdr:row>
      <xdr:rowOff>0</xdr:rowOff>
    </xdr:from>
    <xdr:to>
      <xdr:col>0</xdr:col>
      <xdr:colOff>0</xdr:colOff>
      <xdr:row>140</xdr:row>
      <xdr:rowOff>0</xdr:rowOff>
    </xdr:to>
    <xdr:sp macro="" textlink="">
      <xdr:nvSpPr>
        <xdr:cNvPr id="5" name="Line 135">
          <a:extLst>
            <a:ext uri="{FF2B5EF4-FFF2-40B4-BE49-F238E27FC236}">
              <a16:creationId xmlns:a16="http://schemas.microsoft.com/office/drawing/2014/main" id="{9518E24D-4F1B-4351-B93A-3776EEEC3B9A}"/>
            </a:ext>
          </a:extLst>
        </xdr:cNvPr>
        <xdr:cNvSpPr>
          <a:spLocks noChangeShapeType="1"/>
        </xdr:cNvSpPr>
      </xdr:nvSpPr>
      <xdr:spPr bwMode="auto">
        <a:xfrm>
          <a:off x="0" y="33404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1781175</xdr:colOff>
      <xdr:row>2</xdr:row>
      <xdr:rowOff>57150</xdr:rowOff>
    </xdr:from>
    <xdr:to>
      <xdr:col>1</xdr:col>
      <xdr:colOff>2695575</xdr:colOff>
      <xdr:row>2</xdr:row>
      <xdr:rowOff>57150</xdr:rowOff>
    </xdr:to>
    <xdr:sp macro="" textlink="">
      <xdr:nvSpPr>
        <xdr:cNvPr id="6" name="Line 96">
          <a:extLst>
            <a:ext uri="{FF2B5EF4-FFF2-40B4-BE49-F238E27FC236}">
              <a16:creationId xmlns:a16="http://schemas.microsoft.com/office/drawing/2014/main" id="{7A8D2987-6FED-4645-9F6A-E547AC3B9FBB}"/>
            </a:ext>
          </a:extLst>
        </xdr:cNvPr>
        <xdr:cNvSpPr>
          <a:spLocks noChangeShapeType="1"/>
        </xdr:cNvSpPr>
      </xdr:nvSpPr>
      <xdr:spPr bwMode="auto">
        <a:xfrm>
          <a:off x="2257425" y="457200"/>
          <a:ext cx="914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xdr:row>
      <xdr:rowOff>0</xdr:rowOff>
    </xdr:from>
    <xdr:to>
      <xdr:col>1</xdr:col>
      <xdr:colOff>1177290</xdr:colOff>
      <xdr:row>6</xdr:row>
      <xdr:rowOff>146685</xdr:rowOff>
    </xdr:to>
    <xdr:sp macro="" textlink="">
      <xdr:nvSpPr>
        <xdr:cNvPr id="7" name="TextBox 6">
          <a:extLst>
            <a:ext uri="{FF2B5EF4-FFF2-40B4-BE49-F238E27FC236}">
              <a16:creationId xmlns:a16="http://schemas.microsoft.com/office/drawing/2014/main" id="{3649AEC7-4A47-4C42-89D8-964C3990C5DD}"/>
            </a:ext>
          </a:extLst>
        </xdr:cNvPr>
        <xdr:cNvSpPr txBox="1"/>
      </xdr:nvSpPr>
      <xdr:spPr>
        <a:xfrm>
          <a:off x="476250" y="600075"/>
          <a:ext cx="1177290" cy="7467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300" b="1">
              <a:latin typeface="Times New Roman" panose="02020603050405020304" pitchFamily="18" charset="0"/>
              <a:cs typeface="Times New Roman" panose="02020603050405020304" pitchFamily="18" charset="0"/>
            </a:rPr>
            <a:t>DỰ</a:t>
          </a:r>
          <a:r>
            <a:rPr lang="en-US" sz="1300" b="1" baseline="0">
              <a:latin typeface="Times New Roman" panose="02020603050405020304" pitchFamily="18" charset="0"/>
              <a:cs typeface="Times New Roman" panose="02020603050405020304" pitchFamily="18" charset="0"/>
            </a:rPr>
            <a:t> THẢO PHƯƠNG ÁN </a:t>
          </a:r>
        </a:p>
      </xdr:txBody>
    </xdr:sp>
    <xdr:clientData/>
  </xdr:twoCellAnchor>
  <xdr:twoCellAnchor>
    <xdr:from>
      <xdr:col>6</xdr:col>
      <xdr:colOff>304800</xdr:colOff>
      <xdr:row>2</xdr:row>
      <xdr:rowOff>38100</xdr:rowOff>
    </xdr:from>
    <xdr:to>
      <xdr:col>8</xdr:col>
      <xdr:colOff>1028700</xdr:colOff>
      <xdr:row>2</xdr:row>
      <xdr:rowOff>38100</xdr:rowOff>
    </xdr:to>
    <xdr:cxnSp macro="">
      <xdr:nvCxnSpPr>
        <xdr:cNvPr id="8" name="Straight Connector 7">
          <a:extLst>
            <a:ext uri="{FF2B5EF4-FFF2-40B4-BE49-F238E27FC236}">
              <a16:creationId xmlns:a16="http://schemas.microsoft.com/office/drawing/2014/main" id="{E4DB8259-1965-4537-BEE4-FD5AE57B9A7E}"/>
            </a:ext>
          </a:extLst>
        </xdr:cNvPr>
        <xdr:cNvCxnSpPr/>
      </xdr:nvCxnSpPr>
      <xdr:spPr>
        <a:xfrm>
          <a:off x="8115300" y="438150"/>
          <a:ext cx="16002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0</xdr:colOff>
      <xdr:row>64</xdr:row>
      <xdr:rowOff>0</xdr:rowOff>
    </xdr:from>
    <xdr:to>
      <xdr:col>0</xdr:col>
      <xdr:colOff>0</xdr:colOff>
      <xdr:row>64</xdr:row>
      <xdr:rowOff>0</xdr:rowOff>
    </xdr:to>
    <xdr:sp macro="" textlink="">
      <xdr:nvSpPr>
        <xdr:cNvPr id="2" name="Line 132">
          <a:extLst>
            <a:ext uri="{FF2B5EF4-FFF2-40B4-BE49-F238E27FC236}">
              <a16:creationId xmlns:a16="http://schemas.microsoft.com/office/drawing/2014/main" id="{856ED70A-0850-4984-8D78-E72376D5832E}"/>
            </a:ext>
          </a:extLst>
        </xdr:cNvPr>
        <xdr:cNvSpPr>
          <a:spLocks noChangeShapeType="1"/>
        </xdr:cNvSpPr>
      </xdr:nvSpPr>
      <xdr:spPr bwMode="auto">
        <a:xfrm>
          <a:off x="0" y="182403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64</xdr:row>
      <xdr:rowOff>0</xdr:rowOff>
    </xdr:from>
    <xdr:to>
      <xdr:col>0</xdr:col>
      <xdr:colOff>0</xdr:colOff>
      <xdr:row>64</xdr:row>
      <xdr:rowOff>0</xdr:rowOff>
    </xdr:to>
    <xdr:sp macro="" textlink="">
      <xdr:nvSpPr>
        <xdr:cNvPr id="3" name="Line 133">
          <a:extLst>
            <a:ext uri="{FF2B5EF4-FFF2-40B4-BE49-F238E27FC236}">
              <a16:creationId xmlns:a16="http://schemas.microsoft.com/office/drawing/2014/main" id="{175CF18F-0308-4995-AEA9-7A3D357572C1}"/>
            </a:ext>
          </a:extLst>
        </xdr:cNvPr>
        <xdr:cNvSpPr>
          <a:spLocks noChangeShapeType="1"/>
        </xdr:cNvSpPr>
      </xdr:nvSpPr>
      <xdr:spPr bwMode="auto">
        <a:xfrm>
          <a:off x="0" y="182403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140</xdr:row>
      <xdr:rowOff>0</xdr:rowOff>
    </xdr:from>
    <xdr:to>
      <xdr:col>0</xdr:col>
      <xdr:colOff>0</xdr:colOff>
      <xdr:row>140</xdr:row>
      <xdr:rowOff>0</xdr:rowOff>
    </xdr:to>
    <xdr:sp macro="" textlink="">
      <xdr:nvSpPr>
        <xdr:cNvPr id="4" name="Line 134">
          <a:extLst>
            <a:ext uri="{FF2B5EF4-FFF2-40B4-BE49-F238E27FC236}">
              <a16:creationId xmlns:a16="http://schemas.microsoft.com/office/drawing/2014/main" id="{D01B6583-8111-4CCA-A1B3-4FFBD23402D6}"/>
            </a:ext>
          </a:extLst>
        </xdr:cNvPr>
        <xdr:cNvSpPr>
          <a:spLocks noChangeShapeType="1"/>
        </xdr:cNvSpPr>
      </xdr:nvSpPr>
      <xdr:spPr bwMode="auto">
        <a:xfrm>
          <a:off x="0" y="33404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140</xdr:row>
      <xdr:rowOff>0</xdr:rowOff>
    </xdr:from>
    <xdr:to>
      <xdr:col>0</xdr:col>
      <xdr:colOff>0</xdr:colOff>
      <xdr:row>140</xdr:row>
      <xdr:rowOff>0</xdr:rowOff>
    </xdr:to>
    <xdr:sp macro="" textlink="">
      <xdr:nvSpPr>
        <xdr:cNvPr id="5" name="Line 135">
          <a:extLst>
            <a:ext uri="{FF2B5EF4-FFF2-40B4-BE49-F238E27FC236}">
              <a16:creationId xmlns:a16="http://schemas.microsoft.com/office/drawing/2014/main" id="{7C61CB27-BC36-4CFD-B76F-7B0861CFAADA}"/>
            </a:ext>
          </a:extLst>
        </xdr:cNvPr>
        <xdr:cNvSpPr>
          <a:spLocks noChangeShapeType="1"/>
        </xdr:cNvSpPr>
      </xdr:nvSpPr>
      <xdr:spPr bwMode="auto">
        <a:xfrm>
          <a:off x="0" y="33404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1781175</xdr:colOff>
      <xdr:row>2</xdr:row>
      <xdr:rowOff>57150</xdr:rowOff>
    </xdr:from>
    <xdr:to>
      <xdr:col>1</xdr:col>
      <xdr:colOff>2695575</xdr:colOff>
      <xdr:row>2</xdr:row>
      <xdr:rowOff>57150</xdr:rowOff>
    </xdr:to>
    <xdr:sp macro="" textlink="">
      <xdr:nvSpPr>
        <xdr:cNvPr id="6" name="Line 96">
          <a:extLst>
            <a:ext uri="{FF2B5EF4-FFF2-40B4-BE49-F238E27FC236}">
              <a16:creationId xmlns:a16="http://schemas.microsoft.com/office/drawing/2014/main" id="{7B27EAA8-5010-45EA-BF9B-17294CEE2C9E}"/>
            </a:ext>
          </a:extLst>
        </xdr:cNvPr>
        <xdr:cNvSpPr>
          <a:spLocks noChangeShapeType="1"/>
        </xdr:cNvSpPr>
      </xdr:nvSpPr>
      <xdr:spPr bwMode="auto">
        <a:xfrm>
          <a:off x="2257425" y="457200"/>
          <a:ext cx="914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xdr:row>
      <xdr:rowOff>0</xdr:rowOff>
    </xdr:from>
    <xdr:to>
      <xdr:col>1</xdr:col>
      <xdr:colOff>1177290</xdr:colOff>
      <xdr:row>6</xdr:row>
      <xdr:rowOff>146685</xdr:rowOff>
    </xdr:to>
    <xdr:sp macro="" textlink="">
      <xdr:nvSpPr>
        <xdr:cNvPr id="7" name="TextBox 6">
          <a:extLst>
            <a:ext uri="{FF2B5EF4-FFF2-40B4-BE49-F238E27FC236}">
              <a16:creationId xmlns:a16="http://schemas.microsoft.com/office/drawing/2014/main" id="{6E60A69F-C909-4862-9AB2-A73684C3C1B1}"/>
            </a:ext>
          </a:extLst>
        </xdr:cNvPr>
        <xdr:cNvSpPr txBox="1"/>
      </xdr:nvSpPr>
      <xdr:spPr>
        <a:xfrm>
          <a:off x="476250" y="600075"/>
          <a:ext cx="1177290" cy="7467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300" b="1">
              <a:latin typeface="Times New Roman" panose="02020603050405020304" pitchFamily="18" charset="0"/>
              <a:cs typeface="Times New Roman" panose="02020603050405020304" pitchFamily="18" charset="0"/>
            </a:rPr>
            <a:t>DỰ</a:t>
          </a:r>
          <a:r>
            <a:rPr lang="en-US" sz="1300" b="1" baseline="0">
              <a:latin typeface="Times New Roman" panose="02020603050405020304" pitchFamily="18" charset="0"/>
              <a:cs typeface="Times New Roman" panose="02020603050405020304" pitchFamily="18" charset="0"/>
            </a:rPr>
            <a:t> THẢO PHƯƠNG ÁN </a:t>
          </a:r>
        </a:p>
      </xdr:txBody>
    </xdr:sp>
    <xdr:clientData/>
  </xdr:twoCellAnchor>
  <xdr:twoCellAnchor>
    <xdr:from>
      <xdr:col>6</xdr:col>
      <xdr:colOff>304800</xdr:colOff>
      <xdr:row>2</xdr:row>
      <xdr:rowOff>38100</xdr:rowOff>
    </xdr:from>
    <xdr:to>
      <xdr:col>8</xdr:col>
      <xdr:colOff>1028700</xdr:colOff>
      <xdr:row>2</xdr:row>
      <xdr:rowOff>38100</xdr:rowOff>
    </xdr:to>
    <xdr:cxnSp macro="">
      <xdr:nvCxnSpPr>
        <xdr:cNvPr id="8" name="Straight Connector 7">
          <a:extLst>
            <a:ext uri="{FF2B5EF4-FFF2-40B4-BE49-F238E27FC236}">
              <a16:creationId xmlns:a16="http://schemas.microsoft.com/office/drawing/2014/main" id="{9AB6F64E-02C9-4346-A909-6BA705B96E67}"/>
            </a:ext>
          </a:extLst>
        </xdr:cNvPr>
        <xdr:cNvCxnSpPr/>
      </xdr:nvCxnSpPr>
      <xdr:spPr>
        <a:xfrm>
          <a:off x="8115300" y="438150"/>
          <a:ext cx="16002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0</xdr:colOff>
      <xdr:row>64</xdr:row>
      <xdr:rowOff>0</xdr:rowOff>
    </xdr:from>
    <xdr:to>
      <xdr:col>0</xdr:col>
      <xdr:colOff>0</xdr:colOff>
      <xdr:row>64</xdr:row>
      <xdr:rowOff>0</xdr:rowOff>
    </xdr:to>
    <xdr:sp macro="" textlink="">
      <xdr:nvSpPr>
        <xdr:cNvPr id="2" name="Line 132">
          <a:extLst>
            <a:ext uri="{FF2B5EF4-FFF2-40B4-BE49-F238E27FC236}">
              <a16:creationId xmlns:a16="http://schemas.microsoft.com/office/drawing/2014/main" id="{FFF48CD0-E73E-408C-B96B-1B58A4021C09}"/>
            </a:ext>
          </a:extLst>
        </xdr:cNvPr>
        <xdr:cNvSpPr>
          <a:spLocks noChangeShapeType="1"/>
        </xdr:cNvSpPr>
      </xdr:nvSpPr>
      <xdr:spPr bwMode="auto">
        <a:xfrm>
          <a:off x="0" y="182403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64</xdr:row>
      <xdr:rowOff>0</xdr:rowOff>
    </xdr:from>
    <xdr:to>
      <xdr:col>0</xdr:col>
      <xdr:colOff>0</xdr:colOff>
      <xdr:row>64</xdr:row>
      <xdr:rowOff>0</xdr:rowOff>
    </xdr:to>
    <xdr:sp macro="" textlink="">
      <xdr:nvSpPr>
        <xdr:cNvPr id="3" name="Line 133">
          <a:extLst>
            <a:ext uri="{FF2B5EF4-FFF2-40B4-BE49-F238E27FC236}">
              <a16:creationId xmlns:a16="http://schemas.microsoft.com/office/drawing/2014/main" id="{42D8DFE1-E4FB-41C0-BF98-AA1A97801E51}"/>
            </a:ext>
          </a:extLst>
        </xdr:cNvPr>
        <xdr:cNvSpPr>
          <a:spLocks noChangeShapeType="1"/>
        </xdr:cNvSpPr>
      </xdr:nvSpPr>
      <xdr:spPr bwMode="auto">
        <a:xfrm>
          <a:off x="0" y="182403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140</xdr:row>
      <xdr:rowOff>0</xdr:rowOff>
    </xdr:from>
    <xdr:to>
      <xdr:col>0</xdr:col>
      <xdr:colOff>0</xdr:colOff>
      <xdr:row>140</xdr:row>
      <xdr:rowOff>0</xdr:rowOff>
    </xdr:to>
    <xdr:sp macro="" textlink="">
      <xdr:nvSpPr>
        <xdr:cNvPr id="4" name="Line 134">
          <a:extLst>
            <a:ext uri="{FF2B5EF4-FFF2-40B4-BE49-F238E27FC236}">
              <a16:creationId xmlns:a16="http://schemas.microsoft.com/office/drawing/2014/main" id="{84271517-B656-43CA-8299-35A98277BD88}"/>
            </a:ext>
          </a:extLst>
        </xdr:cNvPr>
        <xdr:cNvSpPr>
          <a:spLocks noChangeShapeType="1"/>
        </xdr:cNvSpPr>
      </xdr:nvSpPr>
      <xdr:spPr bwMode="auto">
        <a:xfrm>
          <a:off x="0" y="33404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140</xdr:row>
      <xdr:rowOff>0</xdr:rowOff>
    </xdr:from>
    <xdr:to>
      <xdr:col>0</xdr:col>
      <xdr:colOff>0</xdr:colOff>
      <xdr:row>140</xdr:row>
      <xdr:rowOff>0</xdr:rowOff>
    </xdr:to>
    <xdr:sp macro="" textlink="">
      <xdr:nvSpPr>
        <xdr:cNvPr id="5" name="Line 135">
          <a:extLst>
            <a:ext uri="{FF2B5EF4-FFF2-40B4-BE49-F238E27FC236}">
              <a16:creationId xmlns:a16="http://schemas.microsoft.com/office/drawing/2014/main" id="{E007E3DC-FEE2-4936-9B3C-459CD7B2BA5B}"/>
            </a:ext>
          </a:extLst>
        </xdr:cNvPr>
        <xdr:cNvSpPr>
          <a:spLocks noChangeShapeType="1"/>
        </xdr:cNvSpPr>
      </xdr:nvSpPr>
      <xdr:spPr bwMode="auto">
        <a:xfrm>
          <a:off x="0" y="33404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1781175</xdr:colOff>
      <xdr:row>2</xdr:row>
      <xdr:rowOff>57150</xdr:rowOff>
    </xdr:from>
    <xdr:to>
      <xdr:col>1</xdr:col>
      <xdr:colOff>2695575</xdr:colOff>
      <xdr:row>2</xdr:row>
      <xdr:rowOff>57150</xdr:rowOff>
    </xdr:to>
    <xdr:sp macro="" textlink="">
      <xdr:nvSpPr>
        <xdr:cNvPr id="6" name="Line 96">
          <a:extLst>
            <a:ext uri="{FF2B5EF4-FFF2-40B4-BE49-F238E27FC236}">
              <a16:creationId xmlns:a16="http://schemas.microsoft.com/office/drawing/2014/main" id="{D326EF73-075E-4D51-95B2-645A64F5A56E}"/>
            </a:ext>
          </a:extLst>
        </xdr:cNvPr>
        <xdr:cNvSpPr>
          <a:spLocks noChangeShapeType="1"/>
        </xdr:cNvSpPr>
      </xdr:nvSpPr>
      <xdr:spPr bwMode="auto">
        <a:xfrm>
          <a:off x="2257425" y="457200"/>
          <a:ext cx="914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xdr:row>
      <xdr:rowOff>0</xdr:rowOff>
    </xdr:from>
    <xdr:to>
      <xdr:col>1</xdr:col>
      <xdr:colOff>1177290</xdr:colOff>
      <xdr:row>6</xdr:row>
      <xdr:rowOff>146685</xdr:rowOff>
    </xdr:to>
    <xdr:sp macro="" textlink="">
      <xdr:nvSpPr>
        <xdr:cNvPr id="7" name="TextBox 6">
          <a:extLst>
            <a:ext uri="{FF2B5EF4-FFF2-40B4-BE49-F238E27FC236}">
              <a16:creationId xmlns:a16="http://schemas.microsoft.com/office/drawing/2014/main" id="{3D4CF32C-8EAA-49B1-8135-DE96366B258D}"/>
            </a:ext>
          </a:extLst>
        </xdr:cNvPr>
        <xdr:cNvSpPr txBox="1"/>
      </xdr:nvSpPr>
      <xdr:spPr>
        <a:xfrm>
          <a:off x="476250" y="600075"/>
          <a:ext cx="1177290" cy="7467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300" b="1">
              <a:latin typeface="Times New Roman" panose="02020603050405020304" pitchFamily="18" charset="0"/>
              <a:cs typeface="Times New Roman" panose="02020603050405020304" pitchFamily="18" charset="0"/>
            </a:rPr>
            <a:t>DỰ</a:t>
          </a:r>
          <a:r>
            <a:rPr lang="en-US" sz="1300" b="1" baseline="0">
              <a:latin typeface="Times New Roman" panose="02020603050405020304" pitchFamily="18" charset="0"/>
              <a:cs typeface="Times New Roman" panose="02020603050405020304" pitchFamily="18" charset="0"/>
            </a:rPr>
            <a:t> THẢO PHƯƠNG ÁN </a:t>
          </a:r>
        </a:p>
      </xdr:txBody>
    </xdr:sp>
    <xdr:clientData/>
  </xdr:twoCellAnchor>
  <xdr:twoCellAnchor>
    <xdr:from>
      <xdr:col>6</xdr:col>
      <xdr:colOff>304800</xdr:colOff>
      <xdr:row>2</xdr:row>
      <xdr:rowOff>38100</xdr:rowOff>
    </xdr:from>
    <xdr:to>
      <xdr:col>8</xdr:col>
      <xdr:colOff>1028700</xdr:colOff>
      <xdr:row>2</xdr:row>
      <xdr:rowOff>38100</xdr:rowOff>
    </xdr:to>
    <xdr:cxnSp macro="">
      <xdr:nvCxnSpPr>
        <xdr:cNvPr id="8" name="Straight Connector 7">
          <a:extLst>
            <a:ext uri="{FF2B5EF4-FFF2-40B4-BE49-F238E27FC236}">
              <a16:creationId xmlns:a16="http://schemas.microsoft.com/office/drawing/2014/main" id="{C3742D14-D237-474F-9D11-A6A10976C3F0}"/>
            </a:ext>
          </a:extLst>
        </xdr:cNvPr>
        <xdr:cNvCxnSpPr/>
      </xdr:nvCxnSpPr>
      <xdr:spPr>
        <a:xfrm>
          <a:off x="8115300" y="438150"/>
          <a:ext cx="16002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0</xdr:colOff>
      <xdr:row>62</xdr:row>
      <xdr:rowOff>0</xdr:rowOff>
    </xdr:from>
    <xdr:to>
      <xdr:col>0</xdr:col>
      <xdr:colOff>0</xdr:colOff>
      <xdr:row>62</xdr:row>
      <xdr:rowOff>0</xdr:rowOff>
    </xdr:to>
    <xdr:sp macro="" textlink="">
      <xdr:nvSpPr>
        <xdr:cNvPr id="2" name="Line 132">
          <a:extLst>
            <a:ext uri="{FF2B5EF4-FFF2-40B4-BE49-F238E27FC236}">
              <a16:creationId xmlns:a16="http://schemas.microsoft.com/office/drawing/2014/main" id="{F170AE57-7179-44E0-86C9-4C0521B2CE0E}"/>
            </a:ext>
          </a:extLst>
        </xdr:cNvPr>
        <xdr:cNvSpPr>
          <a:spLocks noChangeShapeType="1"/>
        </xdr:cNvSpPr>
      </xdr:nvSpPr>
      <xdr:spPr bwMode="auto">
        <a:xfrm>
          <a:off x="0" y="182403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62</xdr:row>
      <xdr:rowOff>0</xdr:rowOff>
    </xdr:from>
    <xdr:to>
      <xdr:col>0</xdr:col>
      <xdr:colOff>0</xdr:colOff>
      <xdr:row>62</xdr:row>
      <xdr:rowOff>0</xdr:rowOff>
    </xdr:to>
    <xdr:sp macro="" textlink="">
      <xdr:nvSpPr>
        <xdr:cNvPr id="3" name="Line 133">
          <a:extLst>
            <a:ext uri="{FF2B5EF4-FFF2-40B4-BE49-F238E27FC236}">
              <a16:creationId xmlns:a16="http://schemas.microsoft.com/office/drawing/2014/main" id="{090E47B6-990E-4B7A-87E2-061F5B92A4F2}"/>
            </a:ext>
          </a:extLst>
        </xdr:cNvPr>
        <xdr:cNvSpPr>
          <a:spLocks noChangeShapeType="1"/>
        </xdr:cNvSpPr>
      </xdr:nvSpPr>
      <xdr:spPr bwMode="auto">
        <a:xfrm>
          <a:off x="0" y="182403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138</xdr:row>
      <xdr:rowOff>0</xdr:rowOff>
    </xdr:from>
    <xdr:to>
      <xdr:col>0</xdr:col>
      <xdr:colOff>0</xdr:colOff>
      <xdr:row>138</xdr:row>
      <xdr:rowOff>0</xdr:rowOff>
    </xdr:to>
    <xdr:sp macro="" textlink="">
      <xdr:nvSpPr>
        <xdr:cNvPr id="4" name="Line 134">
          <a:extLst>
            <a:ext uri="{FF2B5EF4-FFF2-40B4-BE49-F238E27FC236}">
              <a16:creationId xmlns:a16="http://schemas.microsoft.com/office/drawing/2014/main" id="{927C1B3C-2839-457C-A08A-688CFD2553D3}"/>
            </a:ext>
          </a:extLst>
        </xdr:cNvPr>
        <xdr:cNvSpPr>
          <a:spLocks noChangeShapeType="1"/>
        </xdr:cNvSpPr>
      </xdr:nvSpPr>
      <xdr:spPr bwMode="auto">
        <a:xfrm>
          <a:off x="0" y="33404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138</xdr:row>
      <xdr:rowOff>0</xdr:rowOff>
    </xdr:from>
    <xdr:to>
      <xdr:col>0</xdr:col>
      <xdr:colOff>0</xdr:colOff>
      <xdr:row>138</xdr:row>
      <xdr:rowOff>0</xdr:rowOff>
    </xdr:to>
    <xdr:sp macro="" textlink="">
      <xdr:nvSpPr>
        <xdr:cNvPr id="5" name="Line 135">
          <a:extLst>
            <a:ext uri="{FF2B5EF4-FFF2-40B4-BE49-F238E27FC236}">
              <a16:creationId xmlns:a16="http://schemas.microsoft.com/office/drawing/2014/main" id="{556E1458-92BE-4AC7-91EA-6A83AED1BED0}"/>
            </a:ext>
          </a:extLst>
        </xdr:cNvPr>
        <xdr:cNvSpPr>
          <a:spLocks noChangeShapeType="1"/>
        </xdr:cNvSpPr>
      </xdr:nvSpPr>
      <xdr:spPr bwMode="auto">
        <a:xfrm>
          <a:off x="0" y="33404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1781175</xdr:colOff>
      <xdr:row>2</xdr:row>
      <xdr:rowOff>57150</xdr:rowOff>
    </xdr:from>
    <xdr:to>
      <xdr:col>1</xdr:col>
      <xdr:colOff>2695575</xdr:colOff>
      <xdr:row>2</xdr:row>
      <xdr:rowOff>57150</xdr:rowOff>
    </xdr:to>
    <xdr:sp macro="" textlink="">
      <xdr:nvSpPr>
        <xdr:cNvPr id="6" name="Line 96">
          <a:extLst>
            <a:ext uri="{FF2B5EF4-FFF2-40B4-BE49-F238E27FC236}">
              <a16:creationId xmlns:a16="http://schemas.microsoft.com/office/drawing/2014/main" id="{2690D7E0-5893-4EF3-BA62-A386072292B0}"/>
            </a:ext>
          </a:extLst>
        </xdr:cNvPr>
        <xdr:cNvSpPr>
          <a:spLocks noChangeShapeType="1"/>
        </xdr:cNvSpPr>
      </xdr:nvSpPr>
      <xdr:spPr bwMode="auto">
        <a:xfrm>
          <a:off x="2257425" y="457200"/>
          <a:ext cx="914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xdr:row>
      <xdr:rowOff>0</xdr:rowOff>
    </xdr:from>
    <xdr:to>
      <xdr:col>1</xdr:col>
      <xdr:colOff>1177290</xdr:colOff>
      <xdr:row>6</xdr:row>
      <xdr:rowOff>146685</xdr:rowOff>
    </xdr:to>
    <xdr:sp macro="" textlink="">
      <xdr:nvSpPr>
        <xdr:cNvPr id="7" name="TextBox 6">
          <a:extLst>
            <a:ext uri="{FF2B5EF4-FFF2-40B4-BE49-F238E27FC236}">
              <a16:creationId xmlns:a16="http://schemas.microsoft.com/office/drawing/2014/main" id="{0DAECB57-E824-4A79-BF3F-D6DFEB022343}"/>
            </a:ext>
          </a:extLst>
        </xdr:cNvPr>
        <xdr:cNvSpPr txBox="1"/>
      </xdr:nvSpPr>
      <xdr:spPr>
        <a:xfrm>
          <a:off x="476250" y="600075"/>
          <a:ext cx="1177290" cy="7467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300" b="1">
              <a:latin typeface="Times New Roman" panose="02020603050405020304" pitchFamily="18" charset="0"/>
              <a:cs typeface="Times New Roman" panose="02020603050405020304" pitchFamily="18" charset="0"/>
            </a:rPr>
            <a:t>DỰ</a:t>
          </a:r>
          <a:r>
            <a:rPr lang="en-US" sz="1300" b="1" baseline="0">
              <a:latin typeface="Times New Roman" panose="02020603050405020304" pitchFamily="18" charset="0"/>
              <a:cs typeface="Times New Roman" panose="02020603050405020304" pitchFamily="18" charset="0"/>
            </a:rPr>
            <a:t> THẢO PHƯƠNG ÁN </a:t>
          </a:r>
        </a:p>
      </xdr:txBody>
    </xdr:sp>
    <xdr:clientData/>
  </xdr:twoCellAnchor>
  <xdr:twoCellAnchor>
    <xdr:from>
      <xdr:col>6</xdr:col>
      <xdr:colOff>304800</xdr:colOff>
      <xdr:row>2</xdr:row>
      <xdr:rowOff>38100</xdr:rowOff>
    </xdr:from>
    <xdr:to>
      <xdr:col>8</xdr:col>
      <xdr:colOff>1028700</xdr:colOff>
      <xdr:row>2</xdr:row>
      <xdr:rowOff>38100</xdr:rowOff>
    </xdr:to>
    <xdr:cxnSp macro="">
      <xdr:nvCxnSpPr>
        <xdr:cNvPr id="8" name="Straight Connector 7">
          <a:extLst>
            <a:ext uri="{FF2B5EF4-FFF2-40B4-BE49-F238E27FC236}">
              <a16:creationId xmlns:a16="http://schemas.microsoft.com/office/drawing/2014/main" id="{F27C2A00-2499-4F18-A370-3FF3E6187F1C}"/>
            </a:ext>
          </a:extLst>
        </xdr:cNvPr>
        <xdr:cNvCxnSpPr/>
      </xdr:nvCxnSpPr>
      <xdr:spPr>
        <a:xfrm>
          <a:off x="8115300" y="438150"/>
          <a:ext cx="16002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9.xml><?xml version="1.0" encoding="utf-8"?>
<xdr:wsDr xmlns:xdr="http://schemas.openxmlformats.org/drawingml/2006/spreadsheetDrawing" xmlns:a="http://schemas.openxmlformats.org/drawingml/2006/main">
  <xdr:twoCellAnchor>
    <xdr:from>
      <xdr:col>0</xdr:col>
      <xdr:colOff>0</xdr:colOff>
      <xdr:row>64</xdr:row>
      <xdr:rowOff>0</xdr:rowOff>
    </xdr:from>
    <xdr:to>
      <xdr:col>0</xdr:col>
      <xdr:colOff>0</xdr:colOff>
      <xdr:row>64</xdr:row>
      <xdr:rowOff>0</xdr:rowOff>
    </xdr:to>
    <xdr:sp macro="" textlink="">
      <xdr:nvSpPr>
        <xdr:cNvPr id="2" name="Line 132">
          <a:extLst>
            <a:ext uri="{FF2B5EF4-FFF2-40B4-BE49-F238E27FC236}">
              <a16:creationId xmlns:a16="http://schemas.microsoft.com/office/drawing/2014/main" id="{5D97AE95-12CE-4394-B713-5DB8C503F1BC}"/>
            </a:ext>
          </a:extLst>
        </xdr:cNvPr>
        <xdr:cNvSpPr>
          <a:spLocks noChangeShapeType="1"/>
        </xdr:cNvSpPr>
      </xdr:nvSpPr>
      <xdr:spPr bwMode="auto">
        <a:xfrm>
          <a:off x="0" y="182403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64</xdr:row>
      <xdr:rowOff>0</xdr:rowOff>
    </xdr:from>
    <xdr:to>
      <xdr:col>0</xdr:col>
      <xdr:colOff>0</xdr:colOff>
      <xdr:row>64</xdr:row>
      <xdr:rowOff>0</xdr:rowOff>
    </xdr:to>
    <xdr:sp macro="" textlink="">
      <xdr:nvSpPr>
        <xdr:cNvPr id="3" name="Line 133">
          <a:extLst>
            <a:ext uri="{FF2B5EF4-FFF2-40B4-BE49-F238E27FC236}">
              <a16:creationId xmlns:a16="http://schemas.microsoft.com/office/drawing/2014/main" id="{083CE356-E7E5-4697-82F0-01096A2A0A67}"/>
            </a:ext>
          </a:extLst>
        </xdr:cNvPr>
        <xdr:cNvSpPr>
          <a:spLocks noChangeShapeType="1"/>
        </xdr:cNvSpPr>
      </xdr:nvSpPr>
      <xdr:spPr bwMode="auto">
        <a:xfrm>
          <a:off x="0" y="182403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140</xdr:row>
      <xdr:rowOff>0</xdr:rowOff>
    </xdr:from>
    <xdr:to>
      <xdr:col>0</xdr:col>
      <xdr:colOff>0</xdr:colOff>
      <xdr:row>140</xdr:row>
      <xdr:rowOff>0</xdr:rowOff>
    </xdr:to>
    <xdr:sp macro="" textlink="">
      <xdr:nvSpPr>
        <xdr:cNvPr id="4" name="Line 134">
          <a:extLst>
            <a:ext uri="{FF2B5EF4-FFF2-40B4-BE49-F238E27FC236}">
              <a16:creationId xmlns:a16="http://schemas.microsoft.com/office/drawing/2014/main" id="{9E7A2392-02BF-40DE-8A36-FE9147A3A974}"/>
            </a:ext>
          </a:extLst>
        </xdr:cNvPr>
        <xdr:cNvSpPr>
          <a:spLocks noChangeShapeType="1"/>
        </xdr:cNvSpPr>
      </xdr:nvSpPr>
      <xdr:spPr bwMode="auto">
        <a:xfrm>
          <a:off x="0" y="33404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140</xdr:row>
      <xdr:rowOff>0</xdr:rowOff>
    </xdr:from>
    <xdr:to>
      <xdr:col>0</xdr:col>
      <xdr:colOff>0</xdr:colOff>
      <xdr:row>140</xdr:row>
      <xdr:rowOff>0</xdr:rowOff>
    </xdr:to>
    <xdr:sp macro="" textlink="">
      <xdr:nvSpPr>
        <xdr:cNvPr id="5" name="Line 135">
          <a:extLst>
            <a:ext uri="{FF2B5EF4-FFF2-40B4-BE49-F238E27FC236}">
              <a16:creationId xmlns:a16="http://schemas.microsoft.com/office/drawing/2014/main" id="{6E8D509A-4D6E-4D81-A4CD-93494983B879}"/>
            </a:ext>
          </a:extLst>
        </xdr:cNvPr>
        <xdr:cNvSpPr>
          <a:spLocks noChangeShapeType="1"/>
        </xdr:cNvSpPr>
      </xdr:nvSpPr>
      <xdr:spPr bwMode="auto">
        <a:xfrm>
          <a:off x="0" y="33404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1781175</xdr:colOff>
      <xdr:row>2</xdr:row>
      <xdr:rowOff>57150</xdr:rowOff>
    </xdr:from>
    <xdr:to>
      <xdr:col>1</xdr:col>
      <xdr:colOff>2695575</xdr:colOff>
      <xdr:row>2</xdr:row>
      <xdr:rowOff>57150</xdr:rowOff>
    </xdr:to>
    <xdr:sp macro="" textlink="">
      <xdr:nvSpPr>
        <xdr:cNvPr id="6" name="Line 96">
          <a:extLst>
            <a:ext uri="{FF2B5EF4-FFF2-40B4-BE49-F238E27FC236}">
              <a16:creationId xmlns:a16="http://schemas.microsoft.com/office/drawing/2014/main" id="{2CD6AFAA-AC54-4AB8-BC03-2DD7E3C85B7B}"/>
            </a:ext>
          </a:extLst>
        </xdr:cNvPr>
        <xdr:cNvSpPr>
          <a:spLocks noChangeShapeType="1"/>
        </xdr:cNvSpPr>
      </xdr:nvSpPr>
      <xdr:spPr bwMode="auto">
        <a:xfrm>
          <a:off x="2257425" y="457200"/>
          <a:ext cx="914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xdr:row>
      <xdr:rowOff>0</xdr:rowOff>
    </xdr:from>
    <xdr:to>
      <xdr:col>1</xdr:col>
      <xdr:colOff>1177290</xdr:colOff>
      <xdr:row>6</xdr:row>
      <xdr:rowOff>146685</xdr:rowOff>
    </xdr:to>
    <xdr:sp macro="" textlink="">
      <xdr:nvSpPr>
        <xdr:cNvPr id="7" name="TextBox 6">
          <a:extLst>
            <a:ext uri="{FF2B5EF4-FFF2-40B4-BE49-F238E27FC236}">
              <a16:creationId xmlns:a16="http://schemas.microsoft.com/office/drawing/2014/main" id="{BA4A6437-E9C2-4A7C-B36C-5D5001C666B8}"/>
            </a:ext>
          </a:extLst>
        </xdr:cNvPr>
        <xdr:cNvSpPr txBox="1"/>
      </xdr:nvSpPr>
      <xdr:spPr>
        <a:xfrm>
          <a:off x="476250" y="600075"/>
          <a:ext cx="1177290" cy="7467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300" b="1">
              <a:latin typeface="Times New Roman" panose="02020603050405020304" pitchFamily="18" charset="0"/>
              <a:cs typeface="Times New Roman" panose="02020603050405020304" pitchFamily="18" charset="0"/>
            </a:rPr>
            <a:t>DỰ</a:t>
          </a:r>
          <a:r>
            <a:rPr lang="en-US" sz="1300" b="1" baseline="0">
              <a:latin typeface="Times New Roman" panose="02020603050405020304" pitchFamily="18" charset="0"/>
              <a:cs typeface="Times New Roman" panose="02020603050405020304" pitchFamily="18" charset="0"/>
            </a:rPr>
            <a:t> THẢO PHƯƠNG ÁN </a:t>
          </a:r>
        </a:p>
      </xdr:txBody>
    </xdr:sp>
    <xdr:clientData/>
  </xdr:twoCellAnchor>
  <xdr:twoCellAnchor>
    <xdr:from>
      <xdr:col>6</xdr:col>
      <xdr:colOff>304800</xdr:colOff>
      <xdr:row>2</xdr:row>
      <xdr:rowOff>38100</xdr:rowOff>
    </xdr:from>
    <xdr:to>
      <xdr:col>8</xdr:col>
      <xdr:colOff>1028700</xdr:colOff>
      <xdr:row>2</xdr:row>
      <xdr:rowOff>38100</xdr:rowOff>
    </xdr:to>
    <xdr:cxnSp macro="">
      <xdr:nvCxnSpPr>
        <xdr:cNvPr id="8" name="Straight Connector 7">
          <a:extLst>
            <a:ext uri="{FF2B5EF4-FFF2-40B4-BE49-F238E27FC236}">
              <a16:creationId xmlns:a16="http://schemas.microsoft.com/office/drawing/2014/main" id="{72796B32-3D51-4A82-A306-86D1665F7689}"/>
            </a:ext>
          </a:extLst>
        </xdr:cNvPr>
        <xdr:cNvCxnSpPr/>
      </xdr:nvCxnSpPr>
      <xdr:spPr>
        <a:xfrm>
          <a:off x="8115300" y="438150"/>
          <a:ext cx="16002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64</xdr:row>
      <xdr:rowOff>0</xdr:rowOff>
    </xdr:from>
    <xdr:to>
      <xdr:col>0</xdr:col>
      <xdr:colOff>0</xdr:colOff>
      <xdr:row>64</xdr:row>
      <xdr:rowOff>0</xdr:rowOff>
    </xdr:to>
    <xdr:sp macro="" textlink="">
      <xdr:nvSpPr>
        <xdr:cNvPr id="2" name="Line 132">
          <a:extLst>
            <a:ext uri="{FF2B5EF4-FFF2-40B4-BE49-F238E27FC236}">
              <a16:creationId xmlns:a16="http://schemas.microsoft.com/office/drawing/2014/main" id="{12C97B4E-0401-4D91-8F73-B45F375358D3}"/>
            </a:ext>
          </a:extLst>
        </xdr:cNvPr>
        <xdr:cNvSpPr>
          <a:spLocks noChangeShapeType="1"/>
        </xdr:cNvSpPr>
      </xdr:nvSpPr>
      <xdr:spPr bwMode="auto">
        <a:xfrm>
          <a:off x="0" y="182403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64</xdr:row>
      <xdr:rowOff>0</xdr:rowOff>
    </xdr:from>
    <xdr:to>
      <xdr:col>0</xdr:col>
      <xdr:colOff>0</xdr:colOff>
      <xdr:row>64</xdr:row>
      <xdr:rowOff>0</xdr:rowOff>
    </xdr:to>
    <xdr:sp macro="" textlink="">
      <xdr:nvSpPr>
        <xdr:cNvPr id="3" name="Line 133">
          <a:extLst>
            <a:ext uri="{FF2B5EF4-FFF2-40B4-BE49-F238E27FC236}">
              <a16:creationId xmlns:a16="http://schemas.microsoft.com/office/drawing/2014/main" id="{7173C0DF-C433-4D57-BDC4-CA82B454050D}"/>
            </a:ext>
          </a:extLst>
        </xdr:cNvPr>
        <xdr:cNvSpPr>
          <a:spLocks noChangeShapeType="1"/>
        </xdr:cNvSpPr>
      </xdr:nvSpPr>
      <xdr:spPr bwMode="auto">
        <a:xfrm>
          <a:off x="0" y="182403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140</xdr:row>
      <xdr:rowOff>0</xdr:rowOff>
    </xdr:from>
    <xdr:to>
      <xdr:col>0</xdr:col>
      <xdr:colOff>0</xdr:colOff>
      <xdr:row>140</xdr:row>
      <xdr:rowOff>0</xdr:rowOff>
    </xdr:to>
    <xdr:sp macro="" textlink="">
      <xdr:nvSpPr>
        <xdr:cNvPr id="4" name="Line 134">
          <a:extLst>
            <a:ext uri="{FF2B5EF4-FFF2-40B4-BE49-F238E27FC236}">
              <a16:creationId xmlns:a16="http://schemas.microsoft.com/office/drawing/2014/main" id="{A8627F16-8223-4773-B721-FC6AB84F36F1}"/>
            </a:ext>
          </a:extLst>
        </xdr:cNvPr>
        <xdr:cNvSpPr>
          <a:spLocks noChangeShapeType="1"/>
        </xdr:cNvSpPr>
      </xdr:nvSpPr>
      <xdr:spPr bwMode="auto">
        <a:xfrm>
          <a:off x="0" y="33404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140</xdr:row>
      <xdr:rowOff>0</xdr:rowOff>
    </xdr:from>
    <xdr:to>
      <xdr:col>0</xdr:col>
      <xdr:colOff>0</xdr:colOff>
      <xdr:row>140</xdr:row>
      <xdr:rowOff>0</xdr:rowOff>
    </xdr:to>
    <xdr:sp macro="" textlink="">
      <xdr:nvSpPr>
        <xdr:cNvPr id="5" name="Line 135">
          <a:extLst>
            <a:ext uri="{FF2B5EF4-FFF2-40B4-BE49-F238E27FC236}">
              <a16:creationId xmlns:a16="http://schemas.microsoft.com/office/drawing/2014/main" id="{A4E23A07-DD81-47DA-9F84-87B7EF16CEF3}"/>
            </a:ext>
          </a:extLst>
        </xdr:cNvPr>
        <xdr:cNvSpPr>
          <a:spLocks noChangeShapeType="1"/>
        </xdr:cNvSpPr>
      </xdr:nvSpPr>
      <xdr:spPr bwMode="auto">
        <a:xfrm>
          <a:off x="0" y="33404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1781175</xdr:colOff>
      <xdr:row>2</xdr:row>
      <xdr:rowOff>57150</xdr:rowOff>
    </xdr:from>
    <xdr:to>
      <xdr:col>1</xdr:col>
      <xdr:colOff>2695575</xdr:colOff>
      <xdr:row>2</xdr:row>
      <xdr:rowOff>57150</xdr:rowOff>
    </xdr:to>
    <xdr:sp macro="" textlink="">
      <xdr:nvSpPr>
        <xdr:cNvPr id="6" name="Line 96">
          <a:extLst>
            <a:ext uri="{FF2B5EF4-FFF2-40B4-BE49-F238E27FC236}">
              <a16:creationId xmlns:a16="http://schemas.microsoft.com/office/drawing/2014/main" id="{EDFBD518-822D-49BB-98D6-00D260A07B06}"/>
            </a:ext>
          </a:extLst>
        </xdr:cNvPr>
        <xdr:cNvSpPr>
          <a:spLocks noChangeShapeType="1"/>
        </xdr:cNvSpPr>
      </xdr:nvSpPr>
      <xdr:spPr bwMode="auto">
        <a:xfrm>
          <a:off x="2257425" y="457200"/>
          <a:ext cx="914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xdr:row>
      <xdr:rowOff>0</xdr:rowOff>
    </xdr:from>
    <xdr:to>
      <xdr:col>1</xdr:col>
      <xdr:colOff>1177290</xdr:colOff>
      <xdr:row>6</xdr:row>
      <xdr:rowOff>146685</xdr:rowOff>
    </xdr:to>
    <xdr:sp macro="" textlink="">
      <xdr:nvSpPr>
        <xdr:cNvPr id="7" name="TextBox 6">
          <a:extLst>
            <a:ext uri="{FF2B5EF4-FFF2-40B4-BE49-F238E27FC236}">
              <a16:creationId xmlns:a16="http://schemas.microsoft.com/office/drawing/2014/main" id="{7B83F425-8457-49D9-B55C-2615E8CF4E4C}"/>
            </a:ext>
          </a:extLst>
        </xdr:cNvPr>
        <xdr:cNvSpPr txBox="1"/>
      </xdr:nvSpPr>
      <xdr:spPr>
        <a:xfrm>
          <a:off x="476250" y="600075"/>
          <a:ext cx="1177290" cy="7467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300" b="1">
              <a:latin typeface="Times New Roman" panose="02020603050405020304" pitchFamily="18" charset="0"/>
              <a:cs typeface="Times New Roman" panose="02020603050405020304" pitchFamily="18" charset="0"/>
            </a:rPr>
            <a:t>DỰ</a:t>
          </a:r>
          <a:r>
            <a:rPr lang="en-US" sz="1300" b="1" baseline="0">
              <a:latin typeface="Times New Roman" panose="02020603050405020304" pitchFamily="18" charset="0"/>
              <a:cs typeface="Times New Roman" panose="02020603050405020304" pitchFamily="18" charset="0"/>
            </a:rPr>
            <a:t> THẢO PHƯƠNG ÁN </a:t>
          </a:r>
        </a:p>
      </xdr:txBody>
    </xdr:sp>
    <xdr:clientData/>
  </xdr:twoCellAnchor>
  <xdr:twoCellAnchor>
    <xdr:from>
      <xdr:col>6</xdr:col>
      <xdr:colOff>304800</xdr:colOff>
      <xdr:row>2</xdr:row>
      <xdr:rowOff>38100</xdr:rowOff>
    </xdr:from>
    <xdr:to>
      <xdr:col>8</xdr:col>
      <xdr:colOff>1028700</xdr:colOff>
      <xdr:row>2</xdr:row>
      <xdr:rowOff>38100</xdr:rowOff>
    </xdr:to>
    <xdr:cxnSp macro="">
      <xdr:nvCxnSpPr>
        <xdr:cNvPr id="8" name="Straight Connector 7">
          <a:extLst>
            <a:ext uri="{FF2B5EF4-FFF2-40B4-BE49-F238E27FC236}">
              <a16:creationId xmlns:a16="http://schemas.microsoft.com/office/drawing/2014/main" id="{83D055EB-980B-4DD4-BA5E-45299C8F1AEA}"/>
            </a:ext>
          </a:extLst>
        </xdr:cNvPr>
        <xdr:cNvCxnSpPr/>
      </xdr:nvCxnSpPr>
      <xdr:spPr>
        <a:xfrm>
          <a:off x="8115300" y="438150"/>
          <a:ext cx="16002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0</xdr:colOff>
      <xdr:row>70</xdr:row>
      <xdr:rowOff>0</xdr:rowOff>
    </xdr:from>
    <xdr:to>
      <xdr:col>0</xdr:col>
      <xdr:colOff>0</xdr:colOff>
      <xdr:row>70</xdr:row>
      <xdr:rowOff>0</xdr:rowOff>
    </xdr:to>
    <xdr:sp macro="" textlink="">
      <xdr:nvSpPr>
        <xdr:cNvPr id="2" name="Line 132">
          <a:extLst>
            <a:ext uri="{FF2B5EF4-FFF2-40B4-BE49-F238E27FC236}">
              <a16:creationId xmlns:a16="http://schemas.microsoft.com/office/drawing/2014/main" id="{B6E438C4-2561-4AE1-90E3-1A9EBD627AE7}"/>
            </a:ext>
          </a:extLst>
        </xdr:cNvPr>
        <xdr:cNvSpPr>
          <a:spLocks noChangeShapeType="1"/>
        </xdr:cNvSpPr>
      </xdr:nvSpPr>
      <xdr:spPr bwMode="auto">
        <a:xfrm>
          <a:off x="0" y="182403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70</xdr:row>
      <xdr:rowOff>0</xdr:rowOff>
    </xdr:from>
    <xdr:to>
      <xdr:col>0</xdr:col>
      <xdr:colOff>0</xdr:colOff>
      <xdr:row>70</xdr:row>
      <xdr:rowOff>0</xdr:rowOff>
    </xdr:to>
    <xdr:sp macro="" textlink="">
      <xdr:nvSpPr>
        <xdr:cNvPr id="3" name="Line 133">
          <a:extLst>
            <a:ext uri="{FF2B5EF4-FFF2-40B4-BE49-F238E27FC236}">
              <a16:creationId xmlns:a16="http://schemas.microsoft.com/office/drawing/2014/main" id="{FC2B3056-E2E7-4912-9115-2362CF3BFCFF}"/>
            </a:ext>
          </a:extLst>
        </xdr:cNvPr>
        <xdr:cNvSpPr>
          <a:spLocks noChangeShapeType="1"/>
        </xdr:cNvSpPr>
      </xdr:nvSpPr>
      <xdr:spPr bwMode="auto">
        <a:xfrm>
          <a:off x="0" y="182403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146</xdr:row>
      <xdr:rowOff>0</xdr:rowOff>
    </xdr:from>
    <xdr:to>
      <xdr:col>0</xdr:col>
      <xdr:colOff>0</xdr:colOff>
      <xdr:row>146</xdr:row>
      <xdr:rowOff>0</xdr:rowOff>
    </xdr:to>
    <xdr:sp macro="" textlink="">
      <xdr:nvSpPr>
        <xdr:cNvPr id="4" name="Line 134">
          <a:extLst>
            <a:ext uri="{FF2B5EF4-FFF2-40B4-BE49-F238E27FC236}">
              <a16:creationId xmlns:a16="http://schemas.microsoft.com/office/drawing/2014/main" id="{91EB59F0-6DCC-44EA-8453-EC4F9ACB197B}"/>
            </a:ext>
          </a:extLst>
        </xdr:cNvPr>
        <xdr:cNvSpPr>
          <a:spLocks noChangeShapeType="1"/>
        </xdr:cNvSpPr>
      </xdr:nvSpPr>
      <xdr:spPr bwMode="auto">
        <a:xfrm>
          <a:off x="0" y="33404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146</xdr:row>
      <xdr:rowOff>0</xdr:rowOff>
    </xdr:from>
    <xdr:to>
      <xdr:col>0</xdr:col>
      <xdr:colOff>0</xdr:colOff>
      <xdr:row>146</xdr:row>
      <xdr:rowOff>0</xdr:rowOff>
    </xdr:to>
    <xdr:sp macro="" textlink="">
      <xdr:nvSpPr>
        <xdr:cNvPr id="5" name="Line 135">
          <a:extLst>
            <a:ext uri="{FF2B5EF4-FFF2-40B4-BE49-F238E27FC236}">
              <a16:creationId xmlns:a16="http://schemas.microsoft.com/office/drawing/2014/main" id="{06475FB0-5C07-46F4-98FD-872073136230}"/>
            </a:ext>
          </a:extLst>
        </xdr:cNvPr>
        <xdr:cNvSpPr>
          <a:spLocks noChangeShapeType="1"/>
        </xdr:cNvSpPr>
      </xdr:nvSpPr>
      <xdr:spPr bwMode="auto">
        <a:xfrm>
          <a:off x="0" y="33404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1781175</xdr:colOff>
      <xdr:row>2</xdr:row>
      <xdr:rowOff>57150</xdr:rowOff>
    </xdr:from>
    <xdr:to>
      <xdr:col>1</xdr:col>
      <xdr:colOff>2695575</xdr:colOff>
      <xdr:row>2</xdr:row>
      <xdr:rowOff>57150</xdr:rowOff>
    </xdr:to>
    <xdr:sp macro="" textlink="">
      <xdr:nvSpPr>
        <xdr:cNvPr id="6" name="Line 96">
          <a:extLst>
            <a:ext uri="{FF2B5EF4-FFF2-40B4-BE49-F238E27FC236}">
              <a16:creationId xmlns:a16="http://schemas.microsoft.com/office/drawing/2014/main" id="{EBD032D8-6CC9-4111-AD9D-95B603A1F50A}"/>
            </a:ext>
          </a:extLst>
        </xdr:cNvPr>
        <xdr:cNvSpPr>
          <a:spLocks noChangeShapeType="1"/>
        </xdr:cNvSpPr>
      </xdr:nvSpPr>
      <xdr:spPr bwMode="auto">
        <a:xfrm>
          <a:off x="2257425" y="457200"/>
          <a:ext cx="914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xdr:row>
      <xdr:rowOff>0</xdr:rowOff>
    </xdr:from>
    <xdr:to>
      <xdr:col>1</xdr:col>
      <xdr:colOff>1177290</xdr:colOff>
      <xdr:row>6</xdr:row>
      <xdr:rowOff>146685</xdr:rowOff>
    </xdr:to>
    <xdr:sp macro="" textlink="">
      <xdr:nvSpPr>
        <xdr:cNvPr id="7" name="TextBox 6">
          <a:extLst>
            <a:ext uri="{FF2B5EF4-FFF2-40B4-BE49-F238E27FC236}">
              <a16:creationId xmlns:a16="http://schemas.microsoft.com/office/drawing/2014/main" id="{25D28311-E259-4A90-B1F3-36E564A1CEC4}"/>
            </a:ext>
          </a:extLst>
        </xdr:cNvPr>
        <xdr:cNvSpPr txBox="1"/>
      </xdr:nvSpPr>
      <xdr:spPr>
        <a:xfrm>
          <a:off x="476250" y="600075"/>
          <a:ext cx="1177290" cy="7467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300" b="1">
              <a:latin typeface="Times New Roman" panose="02020603050405020304" pitchFamily="18" charset="0"/>
              <a:cs typeface="Times New Roman" panose="02020603050405020304" pitchFamily="18" charset="0"/>
            </a:rPr>
            <a:t>DỰ</a:t>
          </a:r>
          <a:r>
            <a:rPr lang="en-US" sz="1300" b="1" baseline="0">
              <a:latin typeface="Times New Roman" panose="02020603050405020304" pitchFamily="18" charset="0"/>
              <a:cs typeface="Times New Roman" panose="02020603050405020304" pitchFamily="18" charset="0"/>
            </a:rPr>
            <a:t> THẢO PHƯƠNG ÁN </a:t>
          </a:r>
        </a:p>
      </xdr:txBody>
    </xdr:sp>
    <xdr:clientData/>
  </xdr:twoCellAnchor>
  <xdr:twoCellAnchor>
    <xdr:from>
      <xdr:col>6</xdr:col>
      <xdr:colOff>304800</xdr:colOff>
      <xdr:row>2</xdr:row>
      <xdr:rowOff>38100</xdr:rowOff>
    </xdr:from>
    <xdr:to>
      <xdr:col>8</xdr:col>
      <xdr:colOff>1028700</xdr:colOff>
      <xdr:row>2</xdr:row>
      <xdr:rowOff>38100</xdr:rowOff>
    </xdr:to>
    <xdr:cxnSp macro="">
      <xdr:nvCxnSpPr>
        <xdr:cNvPr id="8" name="Straight Connector 7">
          <a:extLst>
            <a:ext uri="{FF2B5EF4-FFF2-40B4-BE49-F238E27FC236}">
              <a16:creationId xmlns:a16="http://schemas.microsoft.com/office/drawing/2014/main" id="{49B989B8-51CA-4D05-A019-0C0F852345CA}"/>
            </a:ext>
          </a:extLst>
        </xdr:cNvPr>
        <xdr:cNvCxnSpPr/>
      </xdr:nvCxnSpPr>
      <xdr:spPr>
        <a:xfrm>
          <a:off x="8115300" y="438150"/>
          <a:ext cx="16002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65</xdr:row>
      <xdr:rowOff>0</xdr:rowOff>
    </xdr:from>
    <xdr:to>
      <xdr:col>0</xdr:col>
      <xdr:colOff>0</xdr:colOff>
      <xdr:row>65</xdr:row>
      <xdr:rowOff>0</xdr:rowOff>
    </xdr:to>
    <xdr:sp macro="" textlink="">
      <xdr:nvSpPr>
        <xdr:cNvPr id="2" name="Line 132">
          <a:extLst>
            <a:ext uri="{FF2B5EF4-FFF2-40B4-BE49-F238E27FC236}">
              <a16:creationId xmlns:a16="http://schemas.microsoft.com/office/drawing/2014/main" id="{B0F3E45F-AA58-4861-AE52-53D667143520}"/>
            </a:ext>
          </a:extLst>
        </xdr:cNvPr>
        <xdr:cNvSpPr>
          <a:spLocks noChangeShapeType="1"/>
        </xdr:cNvSpPr>
      </xdr:nvSpPr>
      <xdr:spPr bwMode="auto">
        <a:xfrm>
          <a:off x="0" y="182403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65</xdr:row>
      <xdr:rowOff>0</xdr:rowOff>
    </xdr:from>
    <xdr:to>
      <xdr:col>0</xdr:col>
      <xdr:colOff>0</xdr:colOff>
      <xdr:row>65</xdr:row>
      <xdr:rowOff>0</xdr:rowOff>
    </xdr:to>
    <xdr:sp macro="" textlink="">
      <xdr:nvSpPr>
        <xdr:cNvPr id="3" name="Line 133">
          <a:extLst>
            <a:ext uri="{FF2B5EF4-FFF2-40B4-BE49-F238E27FC236}">
              <a16:creationId xmlns:a16="http://schemas.microsoft.com/office/drawing/2014/main" id="{E21DEF49-2CCC-4ACF-9E1E-F45C1C4784F1}"/>
            </a:ext>
          </a:extLst>
        </xdr:cNvPr>
        <xdr:cNvSpPr>
          <a:spLocks noChangeShapeType="1"/>
        </xdr:cNvSpPr>
      </xdr:nvSpPr>
      <xdr:spPr bwMode="auto">
        <a:xfrm>
          <a:off x="0" y="182403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141</xdr:row>
      <xdr:rowOff>0</xdr:rowOff>
    </xdr:from>
    <xdr:to>
      <xdr:col>0</xdr:col>
      <xdr:colOff>0</xdr:colOff>
      <xdr:row>141</xdr:row>
      <xdr:rowOff>0</xdr:rowOff>
    </xdr:to>
    <xdr:sp macro="" textlink="">
      <xdr:nvSpPr>
        <xdr:cNvPr id="4" name="Line 134">
          <a:extLst>
            <a:ext uri="{FF2B5EF4-FFF2-40B4-BE49-F238E27FC236}">
              <a16:creationId xmlns:a16="http://schemas.microsoft.com/office/drawing/2014/main" id="{E29DC201-8447-491A-A610-70AA2F743831}"/>
            </a:ext>
          </a:extLst>
        </xdr:cNvPr>
        <xdr:cNvSpPr>
          <a:spLocks noChangeShapeType="1"/>
        </xdr:cNvSpPr>
      </xdr:nvSpPr>
      <xdr:spPr bwMode="auto">
        <a:xfrm>
          <a:off x="0" y="33404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141</xdr:row>
      <xdr:rowOff>0</xdr:rowOff>
    </xdr:from>
    <xdr:to>
      <xdr:col>0</xdr:col>
      <xdr:colOff>0</xdr:colOff>
      <xdr:row>141</xdr:row>
      <xdr:rowOff>0</xdr:rowOff>
    </xdr:to>
    <xdr:sp macro="" textlink="">
      <xdr:nvSpPr>
        <xdr:cNvPr id="5" name="Line 135">
          <a:extLst>
            <a:ext uri="{FF2B5EF4-FFF2-40B4-BE49-F238E27FC236}">
              <a16:creationId xmlns:a16="http://schemas.microsoft.com/office/drawing/2014/main" id="{B22D91C6-9C38-4233-B55B-B26771F0DCA7}"/>
            </a:ext>
          </a:extLst>
        </xdr:cNvPr>
        <xdr:cNvSpPr>
          <a:spLocks noChangeShapeType="1"/>
        </xdr:cNvSpPr>
      </xdr:nvSpPr>
      <xdr:spPr bwMode="auto">
        <a:xfrm>
          <a:off x="0" y="33404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1781175</xdr:colOff>
      <xdr:row>2</xdr:row>
      <xdr:rowOff>57150</xdr:rowOff>
    </xdr:from>
    <xdr:to>
      <xdr:col>1</xdr:col>
      <xdr:colOff>2695575</xdr:colOff>
      <xdr:row>2</xdr:row>
      <xdr:rowOff>57150</xdr:rowOff>
    </xdr:to>
    <xdr:sp macro="" textlink="">
      <xdr:nvSpPr>
        <xdr:cNvPr id="6" name="Line 96">
          <a:extLst>
            <a:ext uri="{FF2B5EF4-FFF2-40B4-BE49-F238E27FC236}">
              <a16:creationId xmlns:a16="http://schemas.microsoft.com/office/drawing/2014/main" id="{EC3AF6D2-B8F8-45C3-A929-C3600A63B322}"/>
            </a:ext>
          </a:extLst>
        </xdr:cNvPr>
        <xdr:cNvSpPr>
          <a:spLocks noChangeShapeType="1"/>
        </xdr:cNvSpPr>
      </xdr:nvSpPr>
      <xdr:spPr bwMode="auto">
        <a:xfrm>
          <a:off x="2257425" y="457200"/>
          <a:ext cx="914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xdr:row>
      <xdr:rowOff>0</xdr:rowOff>
    </xdr:from>
    <xdr:to>
      <xdr:col>1</xdr:col>
      <xdr:colOff>1177290</xdr:colOff>
      <xdr:row>6</xdr:row>
      <xdr:rowOff>146685</xdr:rowOff>
    </xdr:to>
    <xdr:sp macro="" textlink="">
      <xdr:nvSpPr>
        <xdr:cNvPr id="7" name="TextBox 6">
          <a:extLst>
            <a:ext uri="{FF2B5EF4-FFF2-40B4-BE49-F238E27FC236}">
              <a16:creationId xmlns:a16="http://schemas.microsoft.com/office/drawing/2014/main" id="{BCAAFB26-4AFF-43D7-8B74-5DA2A7A01EF0}"/>
            </a:ext>
          </a:extLst>
        </xdr:cNvPr>
        <xdr:cNvSpPr txBox="1"/>
      </xdr:nvSpPr>
      <xdr:spPr>
        <a:xfrm>
          <a:off x="476250" y="600075"/>
          <a:ext cx="1177290" cy="7467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300" b="1">
              <a:latin typeface="Times New Roman" panose="02020603050405020304" pitchFamily="18" charset="0"/>
              <a:cs typeface="Times New Roman" panose="02020603050405020304" pitchFamily="18" charset="0"/>
            </a:rPr>
            <a:t>DỰ</a:t>
          </a:r>
          <a:r>
            <a:rPr lang="en-US" sz="1300" b="1" baseline="0">
              <a:latin typeface="Times New Roman" panose="02020603050405020304" pitchFamily="18" charset="0"/>
              <a:cs typeface="Times New Roman" panose="02020603050405020304" pitchFamily="18" charset="0"/>
            </a:rPr>
            <a:t> THẢO PHƯƠNG ÁN </a:t>
          </a:r>
        </a:p>
      </xdr:txBody>
    </xdr:sp>
    <xdr:clientData/>
  </xdr:twoCellAnchor>
  <xdr:twoCellAnchor>
    <xdr:from>
      <xdr:col>6</xdr:col>
      <xdr:colOff>304800</xdr:colOff>
      <xdr:row>2</xdr:row>
      <xdr:rowOff>38100</xdr:rowOff>
    </xdr:from>
    <xdr:to>
      <xdr:col>8</xdr:col>
      <xdr:colOff>1028700</xdr:colOff>
      <xdr:row>2</xdr:row>
      <xdr:rowOff>38100</xdr:rowOff>
    </xdr:to>
    <xdr:cxnSp macro="">
      <xdr:nvCxnSpPr>
        <xdr:cNvPr id="8" name="Straight Connector 7">
          <a:extLst>
            <a:ext uri="{FF2B5EF4-FFF2-40B4-BE49-F238E27FC236}">
              <a16:creationId xmlns:a16="http://schemas.microsoft.com/office/drawing/2014/main" id="{BB9070CA-2DDE-42F2-84EE-34411F0DF2DD}"/>
            </a:ext>
          </a:extLst>
        </xdr:cNvPr>
        <xdr:cNvCxnSpPr/>
      </xdr:nvCxnSpPr>
      <xdr:spPr>
        <a:xfrm>
          <a:off x="8115300" y="438150"/>
          <a:ext cx="16002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0</xdr:colOff>
      <xdr:row>64</xdr:row>
      <xdr:rowOff>0</xdr:rowOff>
    </xdr:from>
    <xdr:to>
      <xdr:col>0</xdr:col>
      <xdr:colOff>0</xdr:colOff>
      <xdr:row>64</xdr:row>
      <xdr:rowOff>0</xdr:rowOff>
    </xdr:to>
    <xdr:sp macro="" textlink="">
      <xdr:nvSpPr>
        <xdr:cNvPr id="2" name="Line 132">
          <a:extLst>
            <a:ext uri="{FF2B5EF4-FFF2-40B4-BE49-F238E27FC236}">
              <a16:creationId xmlns:a16="http://schemas.microsoft.com/office/drawing/2014/main" id="{BBC896F2-4282-4C4D-8BEC-17600E846096}"/>
            </a:ext>
          </a:extLst>
        </xdr:cNvPr>
        <xdr:cNvSpPr>
          <a:spLocks noChangeShapeType="1"/>
        </xdr:cNvSpPr>
      </xdr:nvSpPr>
      <xdr:spPr bwMode="auto">
        <a:xfrm>
          <a:off x="0" y="182403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64</xdr:row>
      <xdr:rowOff>0</xdr:rowOff>
    </xdr:from>
    <xdr:to>
      <xdr:col>0</xdr:col>
      <xdr:colOff>0</xdr:colOff>
      <xdr:row>64</xdr:row>
      <xdr:rowOff>0</xdr:rowOff>
    </xdr:to>
    <xdr:sp macro="" textlink="">
      <xdr:nvSpPr>
        <xdr:cNvPr id="3" name="Line 133">
          <a:extLst>
            <a:ext uri="{FF2B5EF4-FFF2-40B4-BE49-F238E27FC236}">
              <a16:creationId xmlns:a16="http://schemas.microsoft.com/office/drawing/2014/main" id="{29C8F614-8050-4B1D-9DC8-BC9013C5E301}"/>
            </a:ext>
          </a:extLst>
        </xdr:cNvPr>
        <xdr:cNvSpPr>
          <a:spLocks noChangeShapeType="1"/>
        </xdr:cNvSpPr>
      </xdr:nvSpPr>
      <xdr:spPr bwMode="auto">
        <a:xfrm>
          <a:off x="0" y="182403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140</xdr:row>
      <xdr:rowOff>0</xdr:rowOff>
    </xdr:from>
    <xdr:to>
      <xdr:col>0</xdr:col>
      <xdr:colOff>0</xdr:colOff>
      <xdr:row>140</xdr:row>
      <xdr:rowOff>0</xdr:rowOff>
    </xdr:to>
    <xdr:sp macro="" textlink="">
      <xdr:nvSpPr>
        <xdr:cNvPr id="4" name="Line 134">
          <a:extLst>
            <a:ext uri="{FF2B5EF4-FFF2-40B4-BE49-F238E27FC236}">
              <a16:creationId xmlns:a16="http://schemas.microsoft.com/office/drawing/2014/main" id="{C408B4C5-922A-48FC-AA51-6198D459691A}"/>
            </a:ext>
          </a:extLst>
        </xdr:cNvPr>
        <xdr:cNvSpPr>
          <a:spLocks noChangeShapeType="1"/>
        </xdr:cNvSpPr>
      </xdr:nvSpPr>
      <xdr:spPr bwMode="auto">
        <a:xfrm>
          <a:off x="0" y="33404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140</xdr:row>
      <xdr:rowOff>0</xdr:rowOff>
    </xdr:from>
    <xdr:to>
      <xdr:col>0</xdr:col>
      <xdr:colOff>0</xdr:colOff>
      <xdr:row>140</xdr:row>
      <xdr:rowOff>0</xdr:rowOff>
    </xdr:to>
    <xdr:sp macro="" textlink="">
      <xdr:nvSpPr>
        <xdr:cNvPr id="5" name="Line 135">
          <a:extLst>
            <a:ext uri="{FF2B5EF4-FFF2-40B4-BE49-F238E27FC236}">
              <a16:creationId xmlns:a16="http://schemas.microsoft.com/office/drawing/2014/main" id="{7D22A2D7-C988-48B5-BC14-2AE6B71C4527}"/>
            </a:ext>
          </a:extLst>
        </xdr:cNvPr>
        <xdr:cNvSpPr>
          <a:spLocks noChangeShapeType="1"/>
        </xdr:cNvSpPr>
      </xdr:nvSpPr>
      <xdr:spPr bwMode="auto">
        <a:xfrm>
          <a:off x="0" y="33404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1781175</xdr:colOff>
      <xdr:row>2</xdr:row>
      <xdr:rowOff>57150</xdr:rowOff>
    </xdr:from>
    <xdr:to>
      <xdr:col>1</xdr:col>
      <xdr:colOff>2695575</xdr:colOff>
      <xdr:row>2</xdr:row>
      <xdr:rowOff>57150</xdr:rowOff>
    </xdr:to>
    <xdr:sp macro="" textlink="">
      <xdr:nvSpPr>
        <xdr:cNvPr id="6" name="Line 96">
          <a:extLst>
            <a:ext uri="{FF2B5EF4-FFF2-40B4-BE49-F238E27FC236}">
              <a16:creationId xmlns:a16="http://schemas.microsoft.com/office/drawing/2014/main" id="{9BAF0741-C629-49CA-AD74-7A0EE4A4486B}"/>
            </a:ext>
          </a:extLst>
        </xdr:cNvPr>
        <xdr:cNvSpPr>
          <a:spLocks noChangeShapeType="1"/>
        </xdr:cNvSpPr>
      </xdr:nvSpPr>
      <xdr:spPr bwMode="auto">
        <a:xfrm>
          <a:off x="2257425" y="457200"/>
          <a:ext cx="914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xdr:row>
      <xdr:rowOff>0</xdr:rowOff>
    </xdr:from>
    <xdr:to>
      <xdr:col>1</xdr:col>
      <xdr:colOff>1177290</xdr:colOff>
      <xdr:row>6</xdr:row>
      <xdr:rowOff>146685</xdr:rowOff>
    </xdr:to>
    <xdr:sp macro="" textlink="">
      <xdr:nvSpPr>
        <xdr:cNvPr id="7" name="TextBox 6">
          <a:extLst>
            <a:ext uri="{FF2B5EF4-FFF2-40B4-BE49-F238E27FC236}">
              <a16:creationId xmlns:a16="http://schemas.microsoft.com/office/drawing/2014/main" id="{F6790AA4-BE15-4BC7-ABEB-D9AAA7CDC23D}"/>
            </a:ext>
          </a:extLst>
        </xdr:cNvPr>
        <xdr:cNvSpPr txBox="1"/>
      </xdr:nvSpPr>
      <xdr:spPr>
        <a:xfrm>
          <a:off x="476250" y="600075"/>
          <a:ext cx="1177290" cy="7467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300" b="1">
              <a:latin typeface="Times New Roman" panose="02020603050405020304" pitchFamily="18" charset="0"/>
              <a:cs typeface="Times New Roman" panose="02020603050405020304" pitchFamily="18" charset="0"/>
            </a:rPr>
            <a:t>DỰ</a:t>
          </a:r>
          <a:r>
            <a:rPr lang="en-US" sz="1300" b="1" baseline="0">
              <a:latin typeface="Times New Roman" panose="02020603050405020304" pitchFamily="18" charset="0"/>
              <a:cs typeface="Times New Roman" panose="02020603050405020304" pitchFamily="18" charset="0"/>
            </a:rPr>
            <a:t> THẢO PHƯƠNG ÁN </a:t>
          </a:r>
        </a:p>
      </xdr:txBody>
    </xdr:sp>
    <xdr:clientData/>
  </xdr:twoCellAnchor>
  <xdr:twoCellAnchor>
    <xdr:from>
      <xdr:col>6</xdr:col>
      <xdr:colOff>304800</xdr:colOff>
      <xdr:row>2</xdr:row>
      <xdr:rowOff>38100</xdr:rowOff>
    </xdr:from>
    <xdr:to>
      <xdr:col>8</xdr:col>
      <xdr:colOff>1028700</xdr:colOff>
      <xdr:row>2</xdr:row>
      <xdr:rowOff>38100</xdr:rowOff>
    </xdr:to>
    <xdr:cxnSp macro="">
      <xdr:nvCxnSpPr>
        <xdr:cNvPr id="8" name="Straight Connector 7">
          <a:extLst>
            <a:ext uri="{FF2B5EF4-FFF2-40B4-BE49-F238E27FC236}">
              <a16:creationId xmlns:a16="http://schemas.microsoft.com/office/drawing/2014/main" id="{C2B7B995-4604-44BA-9464-30FCADBB392C}"/>
            </a:ext>
          </a:extLst>
        </xdr:cNvPr>
        <xdr:cNvCxnSpPr/>
      </xdr:nvCxnSpPr>
      <xdr:spPr>
        <a:xfrm>
          <a:off x="8115300" y="438150"/>
          <a:ext cx="16002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0</xdr:colOff>
      <xdr:row>64</xdr:row>
      <xdr:rowOff>0</xdr:rowOff>
    </xdr:from>
    <xdr:to>
      <xdr:col>0</xdr:col>
      <xdr:colOff>0</xdr:colOff>
      <xdr:row>64</xdr:row>
      <xdr:rowOff>0</xdr:rowOff>
    </xdr:to>
    <xdr:sp macro="" textlink="">
      <xdr:nvSpPr>
        <xdr:cNvPr id="2" name="Line 132">
          <a:extLst>
            <a:ext uri="{FF2B5EF4-FFF2-40B4-BE49-F238E27FC236}">
              <a16:creationId xmlns:a16="http://schemas.microsoft.com/office/drawing/2014/main" id="{61171670-5C59-412B-879B-46E695580A7A}"/>
            </a:ext>
          </a:extLst>
        </xdr:cNvPr>
        <xdr:cNvSpPr>
          <a:spLocks noChangeShapeType="1"/>
        </xdr:cNvSpPr>
      </xdr:nvSpPr>
      <xdr:spPr bwMode="auto">
        <a:xfrm>
          <a:off x="0" y="182403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64</xdr:row>
      <xdr:rowOff>0</xdr:rowOff>
    </xdr:from>
    <xdr:to>
      <xdr:col>0</xdr:col>
      <xdr:colOff>0</xdr:colOff>
      <xdr:row>64</xdr:row>
      <xdr:rowOff>0</xdr:rowOff>
    </xdr:to>
    <xdr:sp macro="" textlink="">
      <xdr:nvSpPr>
        <xdr:cNvPr id="3" name="Line 133">
          <a:extLst>
            <a:ext uri="{FF2B5EF4-FFF2-40B4-BE49-F238E27FC236}">
              <a16:creationId xmlns:a16="http://schemas.microsoft.com/office/drawing/2014/main" id="{0ABA6703-C269-410C-8A21-0D4A93C53947}"/>
            </a:ext>
          </a:extLst>
        </xdr:cNvPr>
        <xdr:cNvSpPr>
          <a:spLocks noChangeShapeType="1"/>
        </xdr:cNvSpPr>
      </xdr:nvSpPr>
      <xdr:spPr bwMode="auto">
        <a:xfrm>
          <a:off x="0" y="182403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140</xdr:row>
      <xdr:rowOff>0</xdr:rowOff>
    </xdr:from>
    <xdr:to>
      <xdr:col>0</xdr:col>
      <xdr:colOff>0</xdr:colOff>
      <xdr:row>140</xdr:row>
      <xdr:rowOff>0</xdr:rowOff>
    </xdr:to>
    <xdr:sp macro="" textlink="">
      <xdr:nvSpPr>
        <xdr:cNvPr id="4" name="Line 134">
          <a:extLst>
            <a:ext uri="{FF2B5EF4-FFF2-40B4-BE49-F238E27FC236}">
              <a16:creationId xmlns:a16="http://schemas.microsoft.com/office/drawing/2014/main" id="{AE6B6FFC-6A0C-4F24-A2C5-9714BE23142A}"/>
            </a:ext>
          </a:extLst>
        </xdr:cNvPr>
        <xdr:cNvSpPr>
          <a:spLocks noChangeShapeType="1"/>
        </xdr:cNvSpPr>
      </xdr:nvSpPr>
      <xdr:spPr bwMode="auto">
        <a:xfrm>
          <a:off x="0" y="33404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140</xdr:row>
      <xdr:rowOff>0</xdr:rowOff>
    </xdr:from>
    <xdr:to>
      <xdr:col>0</xdr:col>
      <xdr:colOff>0</xdr:colOff>
      <xdr:row>140</xdr:row>
      <xdr:rowOff>0</xdr:rowOff>
    </xdr:to>
    <xdr:sp macro="" textlink="">
      <xdr:nvSpPr>
        <xdr:cNvPr id="5" name="Line 135">
          <a:extLst>
            <a:ext uri="{FF2B5EF4-FFF2-40B4-BE49-F238E27FC236}">
              <a16:creationId xmlns:a16="http://schemas.microsoft.com/office/drawing/2014/main" id="{29CC5370-B0B7-4285-AB48-A1693AB62B22}"/>
            </a:ext>
          </a:extLst>
        </xdr:cNvPr>
        <xdr:cNvSpPr>
          <a:spLocks noChangeShapeType="1"/>
        </xdr:cNvSpPr>
      </xdr:nvSpPr>
      <xdr:spPr bwMode="auto">
        <a:xfrm>
          <a:off x="0" y="33404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1781175</xdr:colOff>
      <xdr:row>2</xdr:row>
      <xdr:rowOff>57150</xdr:rowOff>
    </xdr:from>
    <xdr:to>
      <xdr:col>1</xdr:col>
      <xdr:colOff>2695575</xdr:colOff>
      <xdr:row>2</xdr:row>
      <xdr:rowOff>57150</xdr:rowOff>
    </xdr:to>
    <xdr:sp macro="" textlink="">
      <xdr:nvSpPr>
        <xdr:cNvPr id="6" name="Line 96">
          <a:extLst>
            <a:ext uri="{FF2B5EF4-FFF2-40B4-BE49-F238E27FC236}">
              <a16:creationId xmlns:a16="http://schemas.microsoft.com/office/drawing/2014/main" id="{121AEFD2-CA48-42B7-950A-10410D1007DC}"/>
            </a:ext>
          </a:extLst>
        </xdr:cNvPr>
        <xdr:cNvSpPr>
          <a:spLocks noChangeShapeType="1"/>
        </xdr:cNvSpPr>
      </xdr:nvSpPr>
      <xdr:spPr bwMode="auto">
        <a:xfrm>
          <a:off x="2257425" y="457200"/>
          <a:ext cx="914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xdr:row>
      <xdr:rowOff>0</xdr:rowOff>
    </xdr:from>
    <xdr:to>
      <xdr:col>1</xdr:col>
      <xdr:colOff>1177290</xdr:colOff>
      <xdr:row>6</xdr:row>
      <xdr:rowOff>146685</xdr:rowOff>
    </xdr:to>
    <xdr:sp macro="" textlink="">
      <xdr:nvSpPr>
        <xdr:cNvPr id="7" name="TextBox 6">
          <a:extLst>
            <a:ext uri="{FF2B5EF4-FFF2-40B4-BE49-F238E27FC236}">
              <a16:creationId xmlns:a16="http://schemas.microsoft.com/office/drawing/2014/main" id="{AC8DA03B-D00A-42EF-A7D8-5AB99E49C111}"/>
            </a:ext>
          </a:extLst>
        </xdr:cNvPr>
        <xdr:cNvSpPr txBox="1"/>
      </xdr:nvSpPr>
      <xdr:spPr>
        <a:xfrm>
          <a:off x="476250" y="600075"/>
          <a:ext cx="1177290" cy="7467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300" b="1">
              <a:latin typeface="Times New Roman" panose="02020603050405020304" pitchFamily="18" charset="0"/>
              <a:cs typeface="Times New Roman" panose="02020603050405020304" pitchFamily="18" charset="0"/>
            </a:rPr>
            <a:t>DỰ</a:t>
          </a:r>
          <a:r>
            <a:rPr lang="en-US" sz="1300" b="1" baseline="0">
              <a:latin typeface="Times New Roman" panose="02020603050405020304" pitchFamily="18" charset="0"/>
              <a:cs typeface="Times New Roman" panose="02020603050405020304" pitchFamily="18" charset="0"/>
            </a:rPr>
            <a:t> THẢO PHƯƠNG ÁN </a:t>
          </a:r>
        </a:p>
      </xdr:txBody>
    </xdr:sp>
    <xdr:clientData/>
  </xdr:twoCellAnchor>
  <xdr:twoCellAnchor>
    <xdr:from>
      <xdr:col>6</xdr:col>
      <xdr:colOff>304800</xdr:colOff>
      <xdr:row>2</xdr:row>
      <xdr:rowOff>38100</xdr:rowOff>
    </xdr:from>
    <xdr:to>
      <xdr:col>8</xdr:col>
      <xdr:colOff>1028700</xdr:colOff>
      <xdr:row>2</xdr:row>
      <xdr:rowOff>38100</xdr:rowOff>
    </xdr:to>
    <xdr:cxnSp macro="">
      <xdr:nvCxnSpPr>
        <xdr:cNvPr id="8" name="Straight Connector 7">
          <a:extLst>
            <a:ext uri="{FF2B5EF4-FFF2-40B4-BE49-F238E27FC236}">
              <a16:creationId xmlns:a16="http://schemas.microsoft.com/office/drawing/2014/main" id="{F9254B7B-917E-4CFA-B339-175306E85524}"/>
            </a:ext>
          </a:extLst>
        </xdr:cNvPr>
        <xdr:cNvCxnSpPr/>
      </xdr:nvCxnSpPr>
      <xdr:spPr>
        <a:xfrm>
          <a:off x="8115300" y="438150"/>
          <a:ext cx="16002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4.xml><?xml version="1.0" encoding="utf-8"?>
<xdr:wsDr xmlns:xdr="http://schemas.openxmlformats.org/drawingml/2006/spreadsheetDrawing" xmlns:a="http://schemas.openxmlformats.org/drawingml/2006/main">
  <xdr:twoCellAnchor>
    <xdr:from>
      <xdr:col>0</xdr:col>
      <xdr:colOff>0</xdr:colOff>
      <xdr:row>64</xdr:row>
      <xdr:rowOff>0</xdr:rowOff>
    </xdr:from>
    <xdr:to>
      <xdr:col>0</xdr:col>
      <xdr:colOff>0</xdr:colOff>
      <xdr:row>64</xdr:row>
      <xdr:rowOff>0</xdr:rowOff>
    </xdr:to>
    <xdr:sp macro="" textlink="">
      <xdr:nvSpPr>
        <xdr:cNvPr id="2" name="Line 132">
          <a:extLst>
            <a:ext uri="{FF2B5EF4-FFF2-40B4-BE49-F238E27FC236}">
              <a16:creationId xmlns:a16="http://schemas.microsoft.com/office/drawing/2014/main" id="{8E221078-01A2-42CD-B552-33815AB1ED37}"/>
            </a:ext>
          </a:extLst>
        </xdr:cNvPr>
        <xdr:cNvSpPr>
          <a:spLocks noChangeShapeType="1"/>
        </xdr:cNvSpPr>
      </xdr:nvSpPr>
      <xdr:spPr bwMode="auto">
        <a:xfrm>
          <a:off x="0" y="182403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64</xdr:row>
      <xdr:rowOff>0</xdr:rowOff>
    </xdr:from>
    <xdr:to>
      <xdr:col>0</xdr:col>
      <xdr:colOff>0</xdr:colOff>
      <xdr:row>64</xdr:row>
      <xdr:rowOff>0</xdr:rowOff>
    </xdr:to>
    <xdr:sp macro="" textlink="">
      <xdr:nvSpPr>
        <xdr:cNvPr id="3" name="Line 133">
          <a:extLst>
            <a:ext uri="{FF2B5EF4-FFF2-40B4-BE49-F238E27FC236}">
              <a16:creationId xmlns:a16="http://schemas.microsoft.com/office/drawing/2014/main" id="{B1C5C5E9-23CE-4805-AB40-C2EF0594EEED}"/>
            </a:ext>
          </a:extLst>
        </xdr:cNvPr>
        <xdr:cNvSpPr>
          <a:spLocks noChangeShapeType="1"/>
        </xdr:cNvSpPr>
      </xdr:nvSpPr>
      <xdr:spPr bwMode="auto">
        <a:xfrm>
          <a:off x="0" y="182403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140</xdr:row>
      <xdr:rowOff>0</xdr:rowOff>
    </xdr:from>
    <xdr:to>
      <xdr:col>0</xdr:col>
      <xdr:colOff>0</xdr:colOff>
      <xdr:row>140</xdr:row>
      <xdr:rowOff>0</xdr:rowOff>
    </xdr:to>
    <xdr:sp macro="" textlink="">
      <xdr:nvSpPr>
        <xdr:cNvPr id="4" name="Line 134">
          <a:extLst>
            <a:ext uri="{FF2B5EF4-FFF2-40B4-BE49-F238E27FC236}">
              <a16:creationId xmlns:a16="http://schemas.microsoft.com/office/drawing/2014/main" id="{454B614B-73F4-4C59-8640-E84D3070F45B}"/>
            </a:ext>
          </a:extLst>
        </xdr:cNvPr>
        <xdr:cNvSpPr>
          <a:spLocks noChangeShapeType="1"/>
        </xdr:cNvSpPr>
      </xdr:nvSpPr>
      <xdr:spPr bwMode="auto">
        <a:xfrm>
          <a:off x="0" y="33404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140</xdr:row>
      <xdr:rowOff>0</xdr:rowOff>
    </xdr:from>
    <xdr:to>
      <xdr:col>0</xdr:col>
      <xdr:colOff>0</xdr:colOff>
      <xdr:row>140</xdr:row>
      <xdr:rowOff>0</xdr:rowOff>
    </xdr:to>
    <xdr:sp macro="" textlink="">
      <xdr:nvSpPr>
        <xdr:cNvPr id="5" name="Line 135">
          <a:extLst>
            <a:ext uri="{FF2B5EF4-FFF2-40B4-BE49-F238E27FC236}">
              <a16:creationId xmlns:a16="http://schemas.microsoft.com/office/drawing/2014/main" id="{204196BD-3D21-486D-9FD0-3A92CDEDB131}"/>
            </a:ext>
          </a:extLst>
        </xdr:cNvPr>
        <xdr:cNvSpPr>
          <a:spLocks noChangeShapeType="1"/>
        </xdr:cNvSpPr>
      </xdr:nvSpPr>
      <xdr:spPr bwMode="auto">
        <a:xfrm>
          <a:off x="0" y="33404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1781175</xdr:colOff>
      <xdr:row>2</xdr:row>
      <xdr:rowOff>57150</xdr:rowOff>
    </xdr:from>
    <xdr:to>
      <xdr:col>1</xdr:col>
      <xdr:colOff>2695575</xdr:colOff>
      <xdr:row>2</xdr:row>
      <xdr:rowOff>57150</xdr:rowOff>
    </xdr:to>
    <xdr:sp macro="" textlink="">
      <xdr:nvSpPr>
        <xdr:cNvPr id="6" name="Line 96">
          <a:extLst>
            <a:ext uri="{FF2B5EF4-FFF2-40B4-BE49-F238E27FC236}">
              <a16:creationId xmlns:a16="http://schemas.microsoft.com/office/drawing/2014/main" id="{B7940C5D-6C04-4BD1-A569-381F74F13589}"/>
            </a:ext>
          </a:extLst>
        </xdr:cNvPr>
        <xdr:cNvSpPr>
          <a:spLocks noChangeShapeType="1"/>
        </xdr:cNvSpPr>
      </xdr:nvSpPr>
      <xdr:spPr bwMode="auto">
        <a:xfrm>
          <a:off x="2257425" y="457200"/>
          <a:ext cx="914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xdr:row>
      <xdr:rowOff>0</xdr:rowOff>
    </xdr:from>
    <xdr:to>
      <xdr:col>1</xdr:col>
      <xdr:colOff>1177290</xdr:colOff>
      <xdr:row>6</xdr:row>
      <xdr:rowOff>146685</xdr:rowOff>
    </xdr:to>
    <xdr:sp macro="" textlink="">
      <xdr:nvSpPr>
        <xdr:cNvPr id="7" name="TextBox 6">
          <a:extLst>
            <a:ext uri="{FF2B5EF4-FFF2-40B4-BE49-F238E27FC236}">
              <a16:creationId xmlns:a16="http://schemas.microsoft.com/office/drawing/2014/main" id="{1DDECE6F-3311-4261-9DFA-42BE2AE3365A}"/>
            </a:ext>
          </a:extLst>
        </xdr:cNvPr>
        <xdr:cNvSpPr txBox="1"/>
      </xdr:nvSpPr>
      <xdr:spPr>
        <a:xfrm>
          <a:off x="476250" y="600075"/>
          <a:ext cx="1177290" cy="7467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300" b="1">
              <a:latin typeface="Times New Roman" panose="02020603050405020304" pitchFamily="18" charset="0"/>
              <a:cs typeface="Times New Roman" panose="02020603050405020304" pitchFamily="18" charset="0"/>
            </a:rPr>
            <a:t>DỰ</a:t>
          </a:r>
          <a:r>
            <a:rPr lang="en-US" sz="1300" b="1" baseline="0">
              <a:latin typeface="Times New Roman" panose="02020603050405020304" pitchFamily="18" charset="0"/>
              <a:cs typeface="Times New Roman" panose="02020603050405020304" pitchFamily="18" charset="0"/>
            </a:rPr>
            <a:t> THẢO PHƯƠNG ÁN </a:t>
          </a:r>
        </a:p>
      </xdr:txBody>
    </xdr:sp>
    <xdr:clientData/>
  </xdr:twoCellAnchor>
  <xdr:twoCellAnchor>
    <xdr:from>
      <xdr:col>6</xdr:col>
      <xdr:colOff>304800</xdr:colOff>
      <xdr:row>2</xdr:row>
      <xdr:rowOff>38100</xdr:rowOff>
    </xdr:from>
    <xdr:to>
      <xdr:col>8</xdr:col>
      <xdr:colOff>1028700</xdr:colOff>
      <xdr:row>2</xdr:row>
      <xdr:rowOff>38100</xdr:rowOff>
    </xdr:to>
    <xdr:cxnSp macro="">
      <xdr:nvCxnSpPr>
        <xdr:cNvPr id="8" name="Straight Connector 7">
          <a:extLst>
            <a:ext uri="{FF2B5EF4-FFF2-40B4-BE49-F238E27FC236}">
              <a16:creationId xmlns:a16="http://schemas.microsoft.com/office/drawing/2014/main" id="{B559A17C-E1FA-4DFA-9569-376083891447}"/>
            </a:ext>
          </a:extLst>
        </xdr:cNvPr>
        <xdr:cNvCxnSpPr/>
      </xdr:nvCxnSpPr>
      <xdr:spPr>
        <a:xfrm>
          <a:off x="8115300" y="438150"/>
          <a:ext cx="16002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5.xml><?xml version="1.0" encoding="utf-8"?>
<xdr:wsDr xmlns:xdr="http://schemas.openxmlformats.org/drawingml/2006/spreadsheetDrawing" xmlns:a="http://schemas.openxmlformats.org/drawingml/2006/main">
  <xdr:twoCellAnchor>
    <xdr:from>
      <xdr:col>0</xdr:col>
      <xdr:colOff>0</xdr:colOff>
      <xdr:row>66</xdr:row>
      <xdr:rowOff>0</xdr:rowOff>
    </xdr:from>
    <xdr:to>
      <xdr:col>0</xdr:col>
      <xdr:colOff>0</xdr:colOff>
      <xdr:row>66</xdr:row>
      <xdr:rowOff>0</xdr:rowOff>
    </xdr:to>
    <xdr:sp macro="" textlink="">
      <xdr:nvSpPr>
        <xdr:cNvPr id="2" name="Line 132">
          <a:extLst>
            <a:ext uri="{FF2B5EF4-FFF2-40B4-BE49-F238E27FC236}">
              <a16:creationId xmlns:a16="http://schemas.microsoft.com/office/drawing/2014/main" id="{DA361F19-469B-4E25-834E-281D68D297A7}"/>
            </a:ext>
          </a:extLst>
        </xdr:cNvPr>
        <xdr:cNvSpPr>
          <a:spLocks noChangeShapeType="1"/>
        </xdr:cNvSpPr>
      </xdr:nvSpPr>
      <xdr:spPr bwMode="auto">
        <a:xfrm>
          <a:off x="0" y="182403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66</xdr:row>
      <xdr:rowOff>0</xdr:rowOff>
    </xdr:from>
    <xdr:to>
      <xdr:col>0</xdr:col>
      <xdr:colOff>0</xdr:colOff>
      <xdr:row>66</xdr:row>
      <xdr:rowOff>0</xdr:rowOff>
    </xdr:to>
    <xdr:sp macro="" textlink="">
      <xdr:nvSpPr>
        <xdr:cNvPr id="3" name="Line 133">
          <a:extLst>
            <a:ext uri="{FF2B5EF4-FFF2-40B4-BE49-F238E27FC236}">
              <a16:creationId xmlns:a16="http://schemas.microsoft.com/office/drawing/2014/main" id="{F3945880-31C4-41F7-A7AB-EC54EF4F8F41}"/>
            </a:ext>
          </a:extLst>
        </xdr:cNvPr>
        <xdr:cNvSpPr>
          <a:spLocks noChangeShapeType="1"/>
        </xdr:cNvSpPr>
      </xdr:nvSpPr>
      <xdr:spPr bwMode="auto">
        <a:xfrm>
          <a:off x="0" y="182403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142</xdr:row>
      <xdr:rowOff>0</xdr:rowOff>
    </xdr:from>
    <xdr:to>
      <xdr:col>0</xdr:col>
      <xdr:colOff>0</xdr:colOff>
      <xdr:row>142</xdr:row>
      <xdr:rowOff>0</xdr:rowOff>
    </xdr:to>
    <xdr:sp macro="" textlink="">
      <xdr:nvSpPr>
        <xdr:cNvPr id="4" name="Line 134">
          <a:extLst>
            <a:ext uri="{FF2B5EF4-FFF2-40B4-BE49-F238E27FC236}">
              <a16:creationId xmlns:a16="http://schemas.microsoft.com/office/drawing/2014/main" id="{A4AEDC77-D7CC-4F56-8A52-2A04408D78B4}"/>
            </a:ext>
          </a:extLst>
        </xdr:cNvPr>
        <xdr:cNvSpPr>
          <a:spLocks noChangeShapeType="1"/>
        </xdr:cNvSpPr>
      </xdr:nvSpPr>
      <xdr:spPr bwMode="auto">
        <a:xfrm>
          <a:off x="0" y="33404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142</xdr:row>
      <xdr:rowOff>0</xdr:rowOff>
    </xdr:from>
    <xdr:to>
      <xdr:col>0</xdr:col>
      <xdr:colOff>0</xdr:colOff>
      <xdr:row>142</xdr:row>
      <xdr:rowOff>0</xdr:rowOff>
    </xdr:to>
    <xdr:sp macro="" textlink="">
      <xdr:nvSpPr>
        <xdr:cNvPr id="5" name="Line 135">
          <a:extLst>
            <a:ext uri="{FF2B5EF4-FFF2-40B4-BE49-F238E27FC236}">
              <a16:creationId xmlns:a16="http://schemas.microsoft.com/office/drawing/2014/main" id="{B13E833A-AEA1-4275-A155-73BD5D9A5874}"/>
            </a:ext>
          </a:extLst>
        </xdr:cNvPr>
        <xdr:cNvSpPr>
          <a:spLocks noChangeShapeType="1"/>
        </xdr:cNvSpPr>
      </xdr:nvSpPr>
      <xdr:spPr bwMode="auto">
        <a:xfrm>
          <a:off x="0" y="33404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1781175</xdr:colOff>
      <xdr:row>2</xdr:row>
      <xdr:rowOff>57150</xdr:rowOff>
    </xdr:from>
    <xdr:to>
      <xdr:col>1</xdr:col>
      <xdr:colOff>2695575</xdr:colOff>
      <xdr:row>2</xdr:row>
      <xdr:rowOff>57150</xdr:rowOff>
    </xdr:to>
    <xdr:sp macro="" textlink="">
      <xdr:nvSpPr>
        <xdr:cNvPr id="6" name="Line 96">
          <a:extLst>
            <a:ext uri="{FF2B5EF4-FFF2-40B4-BE49-F238E27FC236}">
              <a16:creationId xmlns:a16="http://schemas.microsoft.com/office/drawing/2014/main" id="{56AEFF3A-A377-421D-967A-8BE85995E846}"/>
            </a:ext>
          </a:extLst>
        </xdr:cNvPr>
        <xdr:cNvSpPr>
          <a:spLocks noChangeShapeType="1"/>
        </xdr:cNvSpPr>
      </xdr:nvSpPr>
      <xdr:spPr bwMode="auto">
        <a:xfrm>
          <a:off x="2257425" y="457200"/>
          <a:ext cx="914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xdr:row>
      <xdr:rowOff>0</xdr:rowOff>
    </xdr:from>
    <xdr:to>
      <xdr:col>1</xdr:col>
      <xdr:colOff>1177290</xdr:colOff>
      <xdr:row>6</xdr:row>
      <xdr:rowOff>146685</xdr:rowOff>
    </xdr:to>
    <xdr:sp macro="" textlink="">
      <xdr:nvSpPr>
        <xdr:cNvPr id="7" name="TextBox 6">
          <a:extLst>
            <a:ext uri="{FF2B5EF4-FFF2-40B4-BE49-F238E27FC236}">
              <a16:creationId xmlns:a16="http://schemas.microsoft.com/office/drawing/2014/main" id="{E26491FA-FDE3-403B-ABD1-13836250861B}"/>
            </a:ext>
          </a:extLst>
        </xdr:cNvPr>
        <xdr:cNvSpPr txBox="1"/>
      </xdr:nvSpPr>
      <xdr:spPr>
        <a:xfrm>
          <a:off x="476250" y="600075"/>
          <a:ext cx="1177290" cy="7467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300" b="1">
              <a:latin typeface="Times New Roman" panose="02020603050405020304" pitchFamily="18" charset="0"/>
              <a:cs typeface="Times New Roman" panose="02020603050405020304" pitchFamily="18" charset="0"/>
            </a:rPr>
            <a:t>DỰ</a:t>
          </a:r>
          <a:r>
            <a:rPr lang="en-US" sz="1300" b="1" baseline="0">
              <a:latin typeface="Times New Roman" panose="02020603050405020304" pitchFamily="18" charset="0"/>
              <a:cs typeface="Times New Roman" panose="02020603050405020304" pitchFamily="18" charset="0"/>
            </a:rPr>
            <a:t> THẢO PHƯƠNG ÁN </a:t>
          </a:r>
        </a:p>
      </xdr:txBody>
    </xdr:sp>
    <xdr:clientData/>
  </xdr:twoCellAnchor>
  <xdr:twoCellAnchor>
    <xdr:from>
      <xdr:col>6</xdr:col>
      <xdr:colOff>304800</xdr:colOff>
      <xdr:row>2</xdr:row>
      <xdr:rowOff>38100</xdr:rowOff>
    </xdr:from>
    <xdr:to>
      <xdr:col>8</xdr:col>
      <xdr:colOff>1028700</xdr:colOff>
      <xdr:row>2</xdr:row>
      <xdr:rowOff>38100</xdr:rowOff>
    </xdr:to>
    <xdr:cxnSp macro="">
      <xdr:nvCxnSpPr>
        <xdr:cNvPr id="8" name="Straight Connector 7">
          <a:extLst>
            <a:ext uri="{FF2B5EF4-FFF2-40B4-BE49-F238E27FC236}">
              <a16:creationId xmlns:a16="http://schemas.microsoft.com/office/drawing/2014/main" id="{6C7AF8F3-DA24-4435-813E-6333A0A0C73B}"/>
            </a:ext>
          </a:extLst>
        </xdr:cNvPr>
        <xdr:cNvCxnSpPr/>
      </xdr:nvCxnSpPr>
      <xdr:spPr>
        <a:xfrm>
          <a:off x="8115300" y="438150"/>
          <a:ext cx="16002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0</xdr:colOff>
      <xdr:row>72</xdr:row>
      <xdr:rowOff>0</xdr:rowOff>
    </xdr:from>
    <xdr:to>
      <xdr:col>0</xdr:col>
      <xdr:colOff>0</xdr:colOff>
      <xdr:row>72</xdr:row>
      <xdr:rowOff>0</xdr:rowOff>
    </xdr:to>
    <xdr:sp macro="" textlink="">
      <xdr:nvSpPr>
        <xdr:cNvPr id="2" name="Line 132">
          <a:extLst>
            <a:ext uri="{FF2B5EF4-FFF2-40B4-BE49-F238E27FC236}">
              <a16:creationId xmlns:a16="http://schemas.microsoft.com/office/drawing/2014/main" id="{E9A6F7CA-8A8C-4356-A429-487EB7441FCA}"/>
            </a:ext>
          </a:extLst>
        </xdr:cNvPr>
        <xdr:cNvSpPr>
          <a:spLocks noChangeShapeType="1"/>
        </xdr:cNvSpPr>
      </xdr:nvSpPr>
      <xdr:spPr bwMode="auto">
        <a:xfrm>
          <a:off x="0" y="182403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72</xdr:row>
      <xdr:rowOff>0</xdr:rowOff>
    </xdr:from>
    <xdr:to>
      <xdr:col>0</xdr:col>
      <xdr:colOff>0</xdr:colOff>
      <xdr:row>72</xdr:row>
      <xdr:rowOff>0</xdr:rowOff>
    </xdr:to>
    <xdr:sp macro="" textlink="">
      <xdr:nvSpPr>
        <xdr:cNvPr id="3" name="Line 133">
          <a:extLst>
            <a:ext uri="{FF2B5EF4-FFF2-40B4-BE49-F238E27FC236}">
              <a16:creationId xmlns:a16="http://schemas.microsoft.com/office/drawing/2014/main" id="{F6B2B5C5-4EC6-4120-804E-D46EDCC99C9B}"/>
            </a:ext>
          </a:extLst>
        </xdr:cNvPr>
        <xdr:cNvSpPr>
          <a:spLocks noChangeShapeType="1"/>
        </xdr:cNvSpPr>
      </xdr:nvSpPr>
      <xdr:spPr bwMode="auto">
        <a:xfrm>
          <a:off x="0" y="182403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148</xdr:row>
      <xdr:rowOff>0</xdr:rowOff>
    </xdr:from>
    <xdr:to>
      <xdr:col>0</xdr:col>
      <xdr:colOff>0</xdr:colOff>
      <xdr:row>148</xdr:row>
      <xdr:rowOff>0</xdr:rowOff>
    </xdr:to>
    <xdr:sp macro="" textlink="">
      <xdr:nvSpPr>
        <xdr:cNvPr id="4" name="Line 134">
          <a:extLst>
            <a:ext uri="{FF2B5EF4-FFF2-40B4-BE49-F238E27FC236}">
              <a16:creationId xmlns:a16="http://schemas.microsoft.com/office/drawing/2014/main" id="{31D2D783-DA2A-4450-862D-99E84BC05F20}"/>
            </a:ext>
          </a:extLst>
        </xdr:cNvPr>
        <xdr:cNvSpPr>
          <a:spLocks noChangeShapeType="1"/>
        </xdr:cNvSpPr>
      </xdr:nvSpPr>
      <xdr:spPr bwMode="auto">
        <a:xfrm>
          <a:off x="0" y="33404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148</xdr:row>
      <xdr:rowOff>0</xdr:rowOff>
    </xdr:from>
    <xdr:to>
      <xdr:col>0</xdr:col>
      <xdr:colOff>0</xdr:colOff>
      <xdr:row>148</xdr:row>
      <xdr:rowOff>0</xdr:rowOff>
    </xdr:to>
    <xdr:sp macro="" textlink="">
      <xdr:nvSpPr>
        <xdr:cNvPr id="5" name="Line 135">
          <a:extLst>
            <a:ext uri="{FF2B5EF4-FFF2-40B4-BE49-F238E27FC236}">
              <a16:creationId xmlns:a16="http://schemas.microsoft.com/office/drawing/2014/main" id="{BFF55D30-1BBC-4DE1-8C49-85D175169E9D}"/>
            </a:ext>
          </a:extLst>
        </xdr:cNvPr>
        <xdr:cNvSpPr>
          <a:spLocks noChangeShapeType="1"/>
        </xdr:cNvSpPr>
      </xdr:nvSpPr>
      <xdr:spPr bwMode="auto">
        <a:xfrm>
          <a:off x="0" y="33404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1781175</xdr:colOff>
      <xdr:row>2</xdr:row>
      <xdr:rowOff>57150</xdr:rowOff>
    </xdr:from>
    <xdr:to>
      <xdr:col>1</xdr:col>
      <xdr:colOff>2695575</xdr:colOff>
      <xdr:row>2</xdr:row>
      <xdr:rowOff>57150</xdr:rowOff>
    </xdr:to>
    <xdr:sp macro="" textlink="">
      <xdr:nvSpPr>
        <xdr:cNvPr id="6" name="Line 96">
          <a:extLst>
            <a:ext uri="{FF2B5EF4-FFF2-40B4-BE49-F238E27FC236}">
              <a16:creationId xmlns:a16="http://schemas.microsoft.com/office/drawing/2014/main" id="{7B98DA82-5F09-49FF-BDDE-3A8E4ED75A57}"/>
            </a:ext>
          </a:extLst>
        </xdr:cNvPr>
        <xdr:cNvSpPr>
          <a:spLocks noChangeShapeType="1"/>
        </xdr:cNvSpPr>
      </xdr:nvSpPr>
      <xdr:spPr bwMode="auto">
        <a:xfrm>
          <a:off x="2257425" y="457200"/>
          <a:ext cx="914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xdr:row>
      <xdr:rowOff>0</xdr:rowOff>
    </xdr:from>
    <xdr:to>
      <xdr:col>1</xdr:col>
      <xdr:colOff>1177290</xdr:colOff>
      <xdr:row>6</xdr:row>
      <xdr:rowOff>146685</xdr:rowOff>
    </xdr:to>
    <xdr:sp macro="" textlink="">
      <xdr:nvSpPr>
        <xdr:cNvPr id="7" name="TextBox 6">
          <a:extLst>
            <a:ext uri="{FF2B5EF4-FFF2-40B4-BE49-F238E27FC236}">
              <a16:creationId xmlns:a16="http://schemas.microsoft.com/office/drawing/2014/main" id="{E4EF96AD-EB0F-4A4E-A19E-7B5D11D3333E}"/>
            </a:ext>
          </a:extLst>
        </xdr:cNvPr>
        <xdr:cNvSpPr txBox="1"/>
      </xdr:nvSpPr>
      <xdr:spPr>
        <a:xfrm>
          <a:off x="476250" y="600075"/>
          <a:ext cx="1177290" cy="7467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300" b="1">
              <a:latin typeface="Times New Roman" panose="02020603050405020304" pitchFamily="18" charset="0"/>
              <a:cs typeface="Times New Roman" panose="02020603050405020304" pitchFamily="18" charset="0"/>
            </a:rPr>
            <a:t>DỰ</a:t>
          </a:r>
          <a:r>
            <a:rPr lang="en-US" sz="1300" b="1" baseline="0">
              <a:latin typeface="Times New Roman" panose="02020603050405020304" pitchFamily="18" charset="0"/>
              <a:cs typeface="Times New Roman" panose="02020603050405020304" pitchFamily="18" charset="0"/>
            </a:rPr>
            <a:t> THẢO PHƯƠNG ÁN </a:t>
          </a:r>
        </a:p>
      </xdr:txBody>
    </xdr:sp>
    <xdr:clientData/>
  </xdr:twoCellAnchor>
  <xdr:twoCellAnchor>
    <xdr:from>
      <xdr:col>6</xdr:col>
      <xdr:colOff>304800</xdr:colOff>
      <xdr:row>2</xdr:row>
      <xdr:rowOff>38100</xdr:rowOff>
    </xdr:from>
    <xdr:to>
      <xdr:col>8</xdr:col>
      <xdr:colOff>1028700</xdr:colOff>
      <xdr:row>2</xdr:row>
      <xdr:rowOff>38100</xdr:rowOff>
    </xdr:to>
    <xdr:cxnSp macro="">
      <xdr:nvCxnSpPr>
        <xdr:cNvPr id="8" name="Straight Connector 7">
          <a:extLst>
            <a:ext uri="{FF2B5EF4-FFF2-40B4-BE49-F238E27FC236}">
              <a16:creationId xmlns:a16="http://schemas.microsoft.com/office/drawing/2014/main" id="{2723D98A-78F9-44DF-8BC9-9296B8BD6F97}"/>
            </a:ext>
          </a:extLst>
        </xdr:cNvPr>
        <xdr:cNvCxnSpPr/>
      </xdr:nvCxnSpPr>
      <xdr:spPr>
        <a:xfrm>
          <a:off x="8115300" y="438150"/>
          <a:ext cx="16002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0</xdr:colOff>
      <xdr:row>64</xdr:row>
      <xdr:rowOff>0</xdr:rowOff>
    </xdr:from>
    <xdr:to>
      <xdr:col>0</xdr:col>
      <xdr:colOff>0</xdr:colOff>
      <xdr:row>64</xdr:row>
      <xdr:rowOff>0</xdr:rowOff>
    </xdr:to>
    <xdr:sp macro="" textlink="">
      <xdr:nvSpPr>
        <xdr:cNvPr id="2" name="Line 132">
          <a:extLst>
            <a:ext uri="{FF2B5EF4-FFF2-40B4-BE49-F238E27FC236}">
              <a16:creationId xmlns:a16="http://schemas.microsoft.com/office/drawing/2014/main" id="{FFC9B51F-08FD-45E4-96EC-7D283487A4BA}"/>
            </a:ext>
          </a:extLst>
        </xdr:cNvPr>
        <xdr:cNvSpPr>
          <a:spLocks noChangeShapeType="1"/>
        </xdr:cNvSpPr>
      </xdr:nvSpPr>
      <xdr:spPr bwMode="auto">
        <a:xfrm>
          <a:off x="0" y="182403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64</xdr:row>
      <xdr:rowOff>0</xdr:rowOff>
    </xdr:from>
    <xdr:to>
      <xdr:col>0</xdr:col>
      <xdr:colOff>0</xdr:colOff>
      <xdr:row>64</xdr:row>
      <xdr:rowOff>0</xdr:rowOff>
    </xdr:to>
    <xdr:sp macro="" textlink="">
      <xdr:nvSpPr>
        <xdr:cNvPr id="3" name="Line 133">
          <a:extLst>
            <a:ext uri="{FF2B5EF4-FFF2-40B4-BE49-F238E27FC236}">
              <a16:creationId xmlns:a16="http://schemas.microsoft.com/office/drawing/2014/main" id="{DEFFAEC8-CB50-4E0E-9EC9-41C803CC4918}"/>
            </a:ext>
          </a:extLst>
        </xdr:cNvPr>
        <xdr:cNvSpPr>
          <a:spLocks noChangeShapeType="1"/>
        </xdr:cNvSpPr>
      </xdr:nvSpPr>
      <xdr:spPr bwMode="auto">
        <a:xfrm>
          <a:off x="0" y="182403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140</xdr:row>
      <xdr:rowOff>0</xdr:rowOff>
    </xdr:from>
    <xdr:to>
      <xdr:col>0</xdr:col>
      <xdr:colOff>0</xdr:colOff>
      <xdr:row>140</xdr:row>
      <xdr:rowOff>0</xdr:rowOff>
    </xdr:to>
    <xdr:sp macro="" textlink="">
      <xdr:nvSpPr>
        <xdr:cNvPr id="4" name="Line 134">
          <a:extLst>
            <a:ext uri="{FF2B5EF4-FFF2-40B4-BE49-F238E27FC236}">
              <a16:creationId xmlns:a16="http://schemas.microsoft.com/office/drawing/2014/main" id="{693AC63F-0638-43E7-B458-68F30D643509}"/>
            </a:ext>
          </a:extLst>
        </xdr:cNvPr>
        <xdr:cNvSpPr>
          <a:spLocks noChangeShapeType="1"/>
        </xdr:cNvSpPr>
      </xdr:nvSpPr>
      <xdr:spPr bwMode="auto">
        <a:xfrm>
          <a:off x="0" y="33404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140</xdr:row>
      <xdr:rowOff>0</xdr:rowOff>
    </xdr:from>
    <xdr:to>
      <xdr:col>0</xdr:col>
      <xdr:colOff>0</xdr:colOff>
      <xdr:row>140</xdr:row>
      <xdr:rowOff>0</xdr:rowOff>
    </xdr:to>
    <xdr:sp macro="" textlink="">
      <xdr:nvSpPr>
        <xdr:cNvPr id="5" name="Line 135">
          <a:extLst>
            <a:ext uri="{FF2B5EF4-FFF2-40B4-BE49-F238E27FC236}">
              <a16:creationId xmlns:a16="http://schemas.microsoft.com/office/drawing/2014/main" id="{1924F1AF-DBDB-4496-B7F8-662D1739A8A6}"/>
            </a:ext>
          </a:extLst>
        </xdr:cNvPr>
        <xdr:cNvSpPr>
          <a:spLocks noChangeShapeType="1"/>
        </xdr:cNvSpPr>
      </xdr:nvSpPr>
      <xdr:spPr bwMode="auto">
        <a:xfrm>
          <a:off x="0" y="33404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1781175</xdr:colOff>
      <xdr:row>2</xdr:row>
      <xdr:rowOff>57150</xdr:rowOff>
    </xdr:from>
    <xdr:to>
      <xdr:col>1</xdr:col>
      <xdr:colOff>2695575</xdr:colOff>
      <xdr:row>2</xdr:row>
      <xdr:rowOff>57150</xdr:rowOff>
    </xdr:to>
    <xdr:sp macro="" textlink="">
      <xdr:nvSpPr>
        <xdr:cNvPr id="6" name="Line 96">
          <a:extLst>
            <a:ext uri="{FF2B5EF4-FFF2-40B4-BE49-F238E27FC236}">
              <a16:creationId xmlns:a16="http://schemas.microsoft.com/office/drawing/2014/main" id="{8FB6D622-56FC-4696-A48F-C93FECD9534B}"/>
            </a:ext>
          </a:extLst>
        </xdr:cNvPr>
        <xdr:cNvSpPr>
          <a:spLocks noChangeShapeType="1"/>
        </xdr:cNvSpPr>
      </xdr:nvSpPr>
      <xdr:spPr bwMode="auto">
        <a:xfrm>
          <a:off x="2257425" y="457200"/>
          <a:ext cx="914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xdr:row>
      <xdr:rowOff>0</xdr:rowOff>
    </xdr:from>
    <xdr:to>
      <xdr:col>1</xdr:col>
      <xdr:colOff>1177290</xdr:colOff>
      <xdr:row>6</xdr:row>
      <xdr:rowOff>146685</xdr:rowOff>
    </xdr:to>
    <xdr:sp macro="" textlink="">
      <xdr:nvSpPr>
        <xdr:cNvPr id="7" name="TextBox 6">
          <a:extLst>
            <a:ext uri="{FF2B5EF4-FFF2-40B4-BE49-F238E27FC236}">
              <a16:creationId xmlns:a16="http://schemas.microsoft.com/office/drawing/2014/main" id="{B577A28D-2995-4CCD-ABC5-4BF622C521C5}"/>
            </a:ext>
          </a:extLst>
        </xdr:cNvPr>
        <xdr:cNvSpPr txBox="1"/>
      </xdr:nvSpPr>
      <xdr:spPr>
        <a:xfrm>
          <a:off x="476250" y="600075"/>
          <a:ext cx="1177290" cy="7467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300" b="1">
              <a:latin typeface="Times New Roman" panose="02020603050405020304" pitchFamily="18" charset="0"/>
              <a:cs typeface="Times New Roman" panose="02020603050405020304" pitchFamily="18" charset="0"/>
            </a:rPr>
            <a:t>DỰ</a:t>
          </a:r>
          <a:r>
            <a:rPr lang="en-US" sz="1300" b="1" baseline="0">
              <a:latin typeface="Times New Roman" panose="02020603050405020304" pitchFamily="18" charset="0"/>
              <a:cs typeface="Times New Roman" panose="02020603050405020304" pitchFamily="18" charset="0"/>
            </a:rPr>
            <a:t> THẢO PHƯƠNG ÁN </a:t>
          </a:r>
        </a:p>
      </xdr:txBody>
    </xdr:sp>
    <xdr:clientData/>
  </xdr:twoCellAnchor>
  <xdr:twoCellAnchor>
    <xdr:from>
      <xdr:col>6</xdr:col>
      <xdr:colOff>304800</xdr:colOff>
      <xdr:row>2</xdr:row>
      <xdr:rowOff>38100</xdr:rowOff>
    </xdr:from>
    <xdr:to>
      <xdr:col>8</xdr:col>
      <xdr:colOff>1028700</xdr:colOff>
      <xdr:row>2</xdr:row>
      <xdr:rowOff>38100</xdr:rowOff>
    </xdr:to>
    <xdr:cxnSp macro="">
      <xdr:nvCxnSpPr>
        <xdr:cNvPr id="8" name="Straight Connector 7">
          <a:extLst>
            <a:ext uri="{FF2B5EF4-FFF2-40B4-BE49-F238E27FC236}">
              <a16:creationId xmlns:a16="http://schemas.microsoft.com/office/drawing/2014/main" id="{64A829D4-BFE6-49C6-BA3C-1139405B65E9}"/>
            </a:ext>
          </a:extLst>
        </xdr:cNvPr>
        <xdr:cNvCxnSpPr/>
      </xdr:nvCxnSpPr>
      <xdr:spPr>
        <a:xfrm>
          <a:off x="8115300" y="438150"/>
          <a:ext cx="16002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8.xml><?xml version="1.0" encoding="utf-8"?>
<xdr:wsDr xmlns:xdr="http://schemas.openxmlformats.org/drawingml/2006/spreadsheetDrawing" xmlns:a="http://schemas.openxmlformats.org/drawingml/2006/main">
  <xdr:twoCellAnchor>
    <xdr:from>
      <xdr:col>1</xdr:col>
      <xdr:colOff>1781175</xdr:colOff>
      <xdr:row>2</xdr:row>
      <xdr:rowOff>57150</xdr:rowOff>
    </xdr:from>
    <xdr:to>
      <xdr:col>1</xdr:col>
      <xdr:colOff>2695575</xdr:colOff>
      <xdr:row>2</xdr:row>
      <xdr:rowOff>57150</xdr:rowOff>
    </xdr:to>
    <xdr:sp macro="" textlink="">
      <xdr:nvSpPr>
        <xdr:cNvPr id="2" name="Line 96">
          <a:extLst>
            <a:ext uri="{FF2B5EF4-FFF2-40B4-BE49-F238E27FC236}">
              <a16:creationId xmlns:a16="http://schemas.microsoft.com/office/drawing/2014/main" id="{4D7E2A9E-7E4B-4181-94BC-C2A5AE3B74AA}"/>
            </a:ext>
          </a:extLst>
        </xdr:cNvPr>
        <xdr:cNvSpPr>
          <a:spLocks noChangeShapeType="1"/>
        </xdr:cNvSpPr>
      </xdr:nvSpPr>
      <xdr:spPr bwMode="auto">
        <a:xfrm>
          <a:off x="2268855" y="453390"/>
          <a:ext cx="914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xdr:row>
      <xdr:rowOff>0</xdr:rowOff>
    </xdr:from>
    <xdr:to>
      <xdr:col>1</xdr:col>
      <xdr:colOff>1177290</xdr:colOff>
      <xdr:row>6</xdr:row>
      <xdr:rowOff>146685</xdr:rowOff>
    </xdr:to>
    <xdr:sp macro="" textlink="">
      <xdr:nvSpPr>
        <xdr:cNvPr id="3" name="TextBox 2">
          <a:extLst>
            <a:ext uri="{FF2B5EF4-FFF2-40B4-BE49-F238E27FC236}">
              <a16:creationId xmlns:a16="http://schemas.microsoft.com/office/drawing/2014/main" id="{4FEBC4CF-ED06-4443-BEA2-03E4C19218E5}"/>
            </a:ext>
          </a:extLst>
        </xdr:cNvPr>
        <xdr:cNvSpPr txBox="1"/>
      </xdr:nvSpPr>
      <xdr:spPr>
        <a:xfrm>
          <a:off x="487680" y="594360"/>
          <a:ext cx="1177290" cy="74104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300" b="1">
              <a:latin typeface="Times New Roman" panose="02020603050405020304" pitchFamily="18" charset="0"/>
              <a:cs typeface="Times New Roman" panose="02020603050405020304" pitchFamily="18" charset="0"/>
            </a:rPr>
            <a:t>DỰ</a:t>
          </a:r>
          <a:r>
            <a:rPr lang="en-US" sz="1300" b="1" baseline="0">
              <a:latin typeface="Times New Roman" panose="02020603050405020304" pitchFamily="18" charset="0"/>
              <a:cs typeface="Times New Roman" panose="02020603050405020304" pitchFamily="18" charset="0"/>
            </a:rPr>
            <a:t> THẢO PHƯƠNG ÁN </a:t>
          </a:r>
        </a:p>
      </xdr:txBody>
    </xdr:sp>
    <xdr:clientData/>
  </xdr:twoCellAnchor>
  <xdr:twoCellAnchor>
    <xdr:from>
      <xdr:col>6</xdr:col>
      <xdr:colOff>304800</xdr:colOff>
      <xdr:row>2</xdr:row>
      <xdr:rowOff>38100</xdr:rowOff>
    </xdr:from>
    <xdr:to>
      <xdr:col>8</xdr:col>
      <xdr:colOff>1028700</xdr:colOff>
      <xdr:row>2</xdr:row>
      <xdr:rowOff>38100</xdr:rowOff>
    </xdr:to>
    <xdr:cxnSp macro="">
      <xdr:nvCxnSpPr>
        <xdr:cNvPr id="4" name="Straight Connector 3">
          <a:extLst>
            <a:ext uri="{FF2B5EF4-FFF2-40B4-BE49-F238E27FC236}">
              <a16:creationId xmlns:a16="http://schemas.microsoft.com/office/drawing/2014/main" id="{01FBAEC4-894F-453E-BAE2-BED427FB882B}"/>
            </a:ext>
          </a:extLst>
        </xdr:cNvPr>
        <xdr:cNvCxnSpPr/>
      </xdr:nvCxnSpPr>
      <xdr:spPr>
        <a:xfrm>
          <a:off x="8343900" y="434340"/>
          <a:ext cx="162306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64</xdr:row>
      <xdr:rowOff>0</xdr:rowOff>
    </xdr:from>
    <xdr:to>
      <xdr:col>0</xdr:col>
      <xdr:colOff>0</xdr:colOff>
      <xdr:row>64</xdr:row>
      <xdr:rowOff>0</xdr:rowOff>
    </xdr:to>
    <xdr:sp macro="" textlink="">
      <xdr:nvSpPr>
        <xdr:cNvPr id="2" name="Line 132">
          <a:extLst>
            <a:ext uri="{FF2B5EF4-FFF2-40B4-BE49-F238E27FC236}">
              <a16:creationId xmlns:a16="http://schemas.microsoft.com/office/drawing/2014/main" id="{3D6FC5C5-BDB6-4562-A05C-06A7834954AE}"/>
            </a:ext>
          </a:extLst>
        </xdr:cNvPr>
        <xdr:cNvSpPr>
          <a:spLocks noChangeShapeType="1"/>
        </xdr:cNvSpPr>
      </xdr:nvSpPr>
      <xdr:spPr bwMode="auto">
        <a:xfrm>
          <a:off x="0" y="182403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64</xdr:row>
      <xdr:rowOff>0</xdr:rowOff>
    </xdr:from>
    <xdr:to>
      <xdr:col>0</xdr:col>
      <xdr:colOff>0</xdr:colOff>
      <xdr:row>64</xdr:row>
      <xdr:rowOff>0</xdr:rowOff>
    </xdr:to>
    <xdr:sp macro="" textlink="">
      <xdr:nvSpPr>
        <xdr:cNvPr id="3" name="Line 133">
          <a:extLst>
            <a:ext uri="{FF2B5EF4-FFF2-40B4-BE49-F238E27FC236}">
              <a16:creationId xmlns:a16="http://schemas.microsoft.com/office/drawing/2014/main" id="{EFDDE7A0-5247-4F96-80E2-DA756A58D581}"/>
            </a:ext>
          </a:extLst>
        </xdr:cNvPr>
        <xdr:cNvSpPr>
          <a:spLocks noChangeShapeType="1"/>
        </xdr:cNvSpPr>
      </xdr:nvSpPr>
      <xdr:spPr bwMode="auto">
        <a:xfrm>
          <a:off x="0" y="182403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140</xdr:row>
      <xdr:rowOff>0</xdr:rowOff>
    </xdr:from>
    <xdr:to>
      <xdr:col>0</xdr:col>
      <xdr:colOff>0</xdr:colOff>
      <xdr:row>140</xdr:row>
      <xdr:rowOff>0</xdr:rowOff>
    </xdr:to>
    <xdr:sp macro="" textlink="">
      <xdr:nvSpPr>
        <xdr:cNvPr id="4" name="Line 134">
          <a:extLst>
            <a:ext uri="{FF2B5EF4-FFF2-40B4-BE49-F238E27FC236}">
              <a16:creationId xmlns:a16="http://schemas.microsoft.com/office/drawing/2014/main" id="{473A0B2B-A418-4074-B988-4B50D6B684A4}"/>
            </a:ext>
          </a:extLst>
        </xdr:cNvPr>
        <xdr:cNvSpPr>
          <a:spLocks noChangeShapeType="1"/>
        </xdr:cNvSpPr>
      </xdr:nvSpPr>
      <xdr:spPr bwMode="auto">
        <a:xfrm>
          <a:off x="0" y="33404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140</xdr:row>
      <xdr:rowOff>0</xdr:rowOff>
    </xdr:from>
    <xdr:to>
      <xdr:col>0</xdr:col>
      <xdr:colOff>0</xdr:colOff>
      <xdr:row>140</xdr:row>
      <xdr:rowOff>0</xdr:rowOff>
    </xdr:to>
    <xdr:sp macro="" textlink="">
      <xdr:nvSpPr>
        <xdr:cNvPr id="5" name="Line 135">
          <a:extLst>
            <a:ext uri="{FF2B5EF4-FFF2-40B4-BE49-F238E27FC236}">
              <a16:creationId xmlns:a16="http://schemas.microsoft.com/office/drawing/2014/main" id="{FAB380F8-108B-49CD-B13E-EA8396045A53}"/>
            </a:ext>
          </a:extLst>
        </xdr:cNvPr>
        <xdr:cNvSpPr>
          <a:spLocks noChangeShapeType="1"/>
        </xdr:cNvSpPr>
      </xdr:nvSpPr>
      <xdr:spPr bwMode="auto">
        <a:xfrm>
          <a:off x="0" y="33404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1781175</xdr:colOff>
      <xdr:row>2</xdr:row>
      <xdr:rowOff>57150</xdr:rowOff>
    </xdr:from>
    <xdr:to>
      <xdr:col>1</xdr:col>
      <xdr:colOff>2695575</xdr:colOff>
      <xdr:row>2</xdr:row>
      <xdr:rowOff>57150</xdr:rowOff>
    </xdr:to>
    <xdr:sp macro="" textlink="">
      <xdr:nvSpPr>
        <xdr:cNvPr id="6" name="Line 96">
          <a:extLst>
            <a:ext uri="{FF2B5EF4-FFF2-40B4-BE49-F238E27FC236}">
              <a16:creationId xmlns:a16="http://schemas.microsoft.com/office/drawing/2014/main" id="{6A390502-C025-4048-B810-D4994178EB91}"/>
            </a:ext>
          </a:extLst>
        </xdr:cNvPr>
        <xdr:cNvSpPr>
          <a:spLocks noChangeShapeType="1"/>
        </xdr:cNvSpPr>
      </xdr:nvSpPr>
      <xdr:spPr bwMode="auto">
        <a:xfrm>
          <a:off x="2257425" y="457200"/>
          <a:ext cx="914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xdr:row>
      <xdr:rowOff>0</xdr:rowOff>
    </xdr:from>
    <xdr:to>
      <xdr:col>1</xdr:col>
      <xdr:colOff>1177290</xdr:colOff>
      <xdr:row>6</xdr:row>
      <xdr:rowOff>146685</xdr:rowOff>
    </xdr:to>
    <xdr:sp macro="" textlink="">
      <xdr:nvSpPr>
        <xdr:cNvPr id="7" name="TextBox 6">
          <a:extLst>
            <a:ext uri="{FF2B5EF4-FFF2-40B4-BE49-F238E27FC236}">
              <a16:creationId xmlns:a16="http://schemas.microsoft.com/office/drawing/2014/main" id="{CE9BF394-8A28-4389-ADA4-6FBD70AE3B9E}"/>
            </a:ext>
          </a:extLst>
        </xdr:cNvPr>
        <xdr:cNvSpPr txBox="1"/>
      </xdr:nvSpPr>
      <xdr:spPr>
        <a:xfrm>
          <a:off x="476250" y="600075"/>
          <a:ext cx="1177290" cy="7467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300" b="1">
              <a:latin typeface="Times New Roman" panose="02020603050405020304" pitchFamily="18" charset="0"/>
              <a:cs typeface="Times New Roman" panose="02020603050405020304" pitchFamily="18" charset="0"/>
            </a:rPr>
            <a:t>DỰ</a:t>
          </a:r>
          <a:r>
            <a:rPr lang="en-US" sz="1300" b="1" baseline="0">
              <a:latin typeface="Times New Roman" panose="02020603050405020304" pitchFamily="18" charset="0"/>
              <a:cs typeface="Times New Roman" panose="02020603050405020304" pitchFamily="18" charset="0"/>
            </a:rPr>
            <a:t> THẢO PHƯƠNG ÁN </a:t>
          </a:r>
        </a:p>
      </xdr:txBody>
    </xdr:sp>
    <xdr:clientData/>
  </xdr:twoCellAnchor>
  <xdr:twoCellAnchor>
    <xdr:from>
      <xdr:col>6</xdr:col>
      <xdr:colOff>304800</xdr:colOff>
      <xdr:row>2</xdr:row>
      <xdr:rowOff>38100</xdr:rowOff>
    </xdr:from>
    <xdr:to>
      <xdr:col>8</xdr:col>
      <xdr:colOff>1028700</xdr:colOff>
      <xdr:row>2</xdr:row>
      <xdr:rowOff>38100</xdr:rowOff>
    </xdr:to>
    <xdr:cxnSp macro="">
      <xdr:nvCxnSpPr>
        <xdr:cNvPr id="8" name="Straight Connector 7">
          <a:extLst>
            <a:ext uri="{FF2B5EF4-FFF2-40B4-BE49-F238E27FC236}">
              <a16:creationId xmlns:a16="http://schemas.microsoft.com/office/drawing/2014/main" id="{9E468E88-2320-4CC9-9818-F02E32B03D21}"/>
            </a:ext>
          </a:extLst>
        </xdr:cNvPr>
        <xdr:cNvCxnSpPr/>
      </xdr:nvCxnSpPr>
      <xdr:spPr>
        <a:xfrm>
          <a:off x="8115300" y="438150"/>
          <a:ext cx="16002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68</xdr:row>
      <xdr:rowOff>0</xdr:rowOff>
    </xdr:from>
    <xdr:to>
      <xdr:col>0</xdr:col>
      <xdr:colOff>0</xdr:colOff>
      <xdr:row>68</xdr:row>
      <xdr:rowOff>0</xdr:rowOff>
    </xdr:to>
    <xdr:sp macro="" textlink="">
      <xdr:nvSpPr>
        <xdr:cNvPr id="2" name="Line 132">
          <a:extLst>
            <a:ext uri="{FF2B5EF4-FFF2-40B4-BE49-F238E27FC236}">
              <a16:creationId xmlns:a16="http://schemas.microsoft.com/office/drawing/2014/main" id="{1107DBA4-CAEB-4D76-9E4F-DF845BAB2B03}"/>
            </a:ext>
          </a:extLst>
        </xdr:cNvPr>
        <xdr:cNvSpPr>
          <a:spLocks noChangeShapeType="1"/>
        </xdr:cNvSpPr>
      </xdr:nvSpPr>
      <xdr:spPr bwMode="auto">
        <a:xfrm>
          <a:off x="0" y="182403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68</xdr:row>
      <xdr:rowOff>0</xdr:rowOff>
    </xdr:from>
    <xdr:to>
      <xdr:col>0</xdr:col>
      <xdr:colOff>0</xdr:colOff>
      <xdr:row>68</xdr:row>
      <xdr:rowOff>0</xdr:rowOff>
    </xdr:to>
    <xdr:sp macro="" textlink="">
      <xdr:nvSpPr>
        <xdr:cNvPr id="3" name="Line 133">
          <a:extLst>
            <a:ext uri="{FF2B5EF4-FFF2-40B4-BE49-F238E27FC236}">
              <a16:creationId xmlns:a16="http://schemas.microsoft.com/office/drawing/2014/main" id="{2756BBA4-C95D-4FE7-8031-4F7860990511}"/>
            </a:ext>
          </a:extLst>
        </xdr:cNvPr>
        <xdr:cNvSpPr>
          <a:spLocks noChangeShapeType="1"/>
        </xdr:cNvSpPr>
      </xdr:nvSpPr>
      <xdr:spPr bwMode="auto">
        <a:xfrm>
          <a:off x="0" y="182403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144</xdr:row>
      <xdr:rowOff>0</xdr:rowOff>
    </xdr:from>
    <xdr:to>
      <xdr:col>0</xdr:col>
      <xdr:colOff>0</xdr:colOff>
      <xdr:row>144</xdr:row>
      <xdr:rowOff>0</xdr:rowOff>
    </xdr:to>
    <xdr:sp macro="" textlink="">
      <xdr:nvSpPr>
        <xdr:cNvPr id="4" name="Line 134">
          <a:extLst>
            <a:ext uri="{FF2B5EF4-FFF2-40B4-BE49-F238E27FC236}">
              <a16:creationId xmlns:a16="http://schemas.microsoft.com/office/drawing/2014/main" id="{6F38A116-812E-4C1B-BB93-383762A605DE}"/>
            </a:ext>
          </a:extLst>
        </xdr:cNvPr>
        <xdr:cNvSpPr>
          <a:spLocks noChangeShapeType="1"/>
        </xdr:cNvSpPr>
      </xdr:nvSpPr>
      <xdr:spPr bwMode="auto">
        <a:xfrm>
          <a:off x="0" y="33404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144</xdr:row>
      <xdr:rowOff>0</xdr:rowOff>
    </xdr:from>
    <xdr:to>
      <xdr:col>0</xdr:col>
      <xdr:colOff>0</xdr:colOff>
      <xdr:row>144</xdr:row>
      <xdr:rowOff>0</xdr:rowOff>
    </xdr:to>
    <xdr:sp macro="" textlink="">
      <xdr:nvSpPr>
        <xdr:cNvPr id="5" name="Line 135">
          <a:extLst>
            <a:ext uri="{FF2B5EF4-FFF2-40B4-BE49-F238E27FC236}">
              <a16:creationId xmlns:a16="http://schemas.microsoft.com/office/drawing/2014/main" id="{5481AB5B-F233-4273-B8C5-8EECC9AED5BE}"/>
            </a:ext>
          </a:extLst>
        </xdr:cNvPr>
        <xdr:cNvSpPr>
          <a:spLocks noChangeShapeType="1"/>
        </xdr:cNvSpPr>
      </xdr:nvSpPr>
      <xdr:spPr bwMode="auto">
        <a:xfrm>
          <a:off x="0" y="33404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1781175</xdr:colOff>
      <xdr:row>2</xdr:row>
      <xdr:rowOff>57150</xdr:rowOff>
    </xdr:from>
    <xdr:to>
      <xdr:col>1</xdr:col>
      <xdr:colOff>2695575</xdr:colOff>
      <xdr:row>2</xdr:row>
      <xdr:rowOff>57150</xdr:rowOff>
    </xdr:to>
    <xdr:sp macro="" textlink="">
      <xdr:nvSpPr>
        <xdr:cNvPr id="6" name="Line 96">
          <a:extLst>
            <a:ext uri="{FF2B5EF4-FFF2-40B4-BE49-F238E27FC236}">
              <a16:creationId xmlns:a16="http://schemas.microsoft.com/office/drawing/2014/main" id="{D7FF7F4F-60F3-4040-8B74-860658D5475D}"/>
            </a:ext>
          </a:extLst>
        </xdr:cNvPr>
        <xdr:cNvSpPr>
          <a:spLocks noChangeShapeType="1"/>
        </xdr:cNvSpPr>
      </xdr:nvSpPr>
      <xdr:spPr bwMode="auto">
        <a:xfrm>
          <a:off x="2257425" y="457200"/>
          <a:ext cx="914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xdr:row>
      <xdr:rowOff>0</xdr:rowOff>
    </xdr:from>
    <xdr:to>
      <xdr:col>1</xdr:col>
      <xdr:colOff>1177290</xdr:colOff>
      <xdr:row>6</xdr:row>
      <xdr:rowOff>146685</xdr:rowOff>
    </xdr:to>
    <xdr:sp macro="" textlink="">
      <xdr:nvSpPr>
        <xdr:cNvPr id="7" name="TextBox 6">
          <a:extLst>
            <a:ext uri="{FF2B5EF4-FFF2-40B4-BE49-F238E27FC236}">
              <a16:creationId xmlns:a16="http://schemas.microsoft.com/office/drawing/2014/main" id="{1381D85F-451F-4579-B7F2-0B63ECFE8522}"/>
            </a:ext>
          </a:extLst>
        </xdr:cNvPr>
        <xdr:cNvSpPr txBox="1"/>
      </xdr:nvSpPr>
      <xdr:spPr>
        <a:xfrm>
          <a:off x="476250" y="600075"/>
          <a:ext cx="1177290" cy="7467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300" b="1">
              <a:latin typeface="Times New Roman" panose="02020603050405020304" pitchFamily="18" charset="0"/>
              <a:cs typeface="Times New Roman" panose="02020603050405020304" pitchFamily="18" charset="0"/>
            </a:rPr>
            <a:t>DỰ</a:t>
          </a:r>
          <a:r>
            <a:rPr lang="en-US" sz="1300" b="1" baseline="0">
              <a:latin typeface="Times New Roman" panose="02020603050405020304" pitchFamily="18" charset="0"/>
              <a:cs typeface="Times New Roman" panose="02020603050405020304" pitchFamily="18" charset="0"/>
            </a:rPr>
            <a:t> THẢO PHƯƠNG ÁN </a:t>
          </a:r>
        </a:p>
      </xdr:txBody>
    </xdr:sp>
    <xdr:clientData/>
  </xdr:twoCellAnchor>
  <xdr:twoCellAnchor>
    <xdr:from>
      <xdr:col>6</xdr:col>
      <xdr:colOff>304800</xdr:colOff>
      <xdr:row>2</xdr:row>
      <xdr:rowOff>38100</xdr:rowOff>
    </xdr:from>
    <xdr:to>
      <xdr:col>8</xdr:col>
      <xdr:colOff>1028700</xdr:colOff>
      <xdr:row>2</xdr:row>
      <xdr:rowOff>38100</xdr:rowOff>
    </xdr:to>
    <xdr:cxnSp macro="">
      <xdr:nvCxnSpPr>
        <xdr:cNvPr id="8" name="Straight Connector 7">
          <a:extLst>
            <a:ext uri="{FF2B5EF4-FFF2-40B4-BE49-F238E27FC236}">
              <a16:creationId xmlns:a16="http://schemas.microsoft.com/office/drawing/2014/main" id="{B549AA01-F27D-4D54-9441-FB9CF9C2B57A}"/>
            </a:ext>
          </a:extLst>
        </xdr:cNvPr>
        <xdr:cNvCxnSpPr/>
      </xdr:nvCxnSpPr>
      <xdr:spPr>
        <a:xfrm>
          <a:off x="8115300" y="438150"/>
          <a:ext cx="16002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64</xdr:row>
      <xdr:rowOff>0</xdr:rowOff>
    </xdr:from>
    <xdr:to>
      <xdr:col>0</xdr:col>
      <xdr:colOff>0</xdr:colOff>
      <xdr:row>64</xdr:row>
      <xdr:rowOff>0</xdr:rowOff>
    </xdr:to>
    <xdr:sp macro="" textlink="">
      <xdr:nvSpPr>
        <xdr:cNvPr id="2" name="Line 132">
          <a:extLst>
            <a:ext uri="{FF2B5EF4-FFF2-40B4-BE49-F238E27FC236}">
              <a16:creationId xmlns:a16="http://schemas.microsoft.com/office/drawing/2014/main" id="{1B226FF7-0A47-42A6-AD51-CB5FD73A86E2}"/>
            </a:ext>
          </a:extLst>
        </xdr:cNvPr>
        <xdr:cNvSpPr>
          <a:spLocks noChangeShapeType="1"/>
        </xdr:cNvSpPr>
      </xdr:nvSpPr>
      <xdr:spPr bwMode="auto">
        <a:xfrm>
          <a:off x="0" y="182403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64</xdr:row>
      <xdr:rowOff>0</xdr:rowOff>
    </xdr:from>
    <xdr:to>
      <xdr:col>0</xdr:col>
      <xdr:colOff>0</xdr:colOff>
      <xdr:row>64</xdr:row>
      <xdr:rowOff>0</xdr:rowOff>
    </xdr:to>
    <xdr:sp macro="" textlink="">
      <xdr:nvSpPr>
        <xdr:cNvPr id="3" name="Line 133">
          <a:extLst>
            <a:ext uri="{FF2B5EF4-FFF2-40B4-BE49-F238E27FC236}">
              <a16:creationId xmlns:a16="http://schemas.microsoft.com/office/drawing/2014/main" id="{46EC0700-967C-4755-97B4-92CC1279EFC4}"/>
            </a:ext>
          </a:extLst>
        </xdr:cNvPr>
        <xdr:cNvSpPr>
          <a:spLocks noChangeShapeType="1"/>
        </xdr:cNvSpPr>
      </xdr:nvSpPr>
      <xdr:spPr bwMode="auto">
        <a:xfrm>
          <a:off x="0" y="182403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140</xdr:row>
      <xdr:rowOff>0</xdr:rowOff>
    </xdr:from>
    <xdr:to>
      <xdr:col>0</xdr:col>
      <xdr:colOff>0</xdr:colOff>
      <xdr:row>140</xdr:row>
      <xdr:rowOff>0</xdr:rowOff>
    </xdr:to>
    <xdr:sp macro="" textlink="">
      <xdr:nvSpPr>
        <xdr:cNvPr id="4" name="Line 134">
          <a:extLst>
            <a:ext uri="{FF2B5EF4-FFF2-40B4-BE49-F238E27FC236}">
              <a16:creationId xmlns:a16="http://schemas.microsoft.com/office/drawing/2014/main" id="{F1061DD2-9C19-418A-83BA-690159FC3303}"/>
            </a:ext>
          </a:extLst>
        </xdr:cNvPr>
        <xdr:cNvSpPr>
          <a:spLocks noChangeShapeType="1"/>
        </xdr:cNvSpPr>
      </xdr:nvSpPr>
      <xdr:spPr bwMode="auto">
        <a:xfrm>
          <a:off x="0" y="33404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140</xdr:row>
      <xdr:rowOff>0</xdr:rowOff>
    </xdr:from>
    <xdr:to>
      <xdr:col>0</xdr:col>
      <xdr:colOff>0</xdr:colOff>
      <xdr:row>140</xdr:row>
      <xdr:rowOff>0</xdr:rowOff>
    </xdr:to>
    <xdr:sp macro="" textlink="">
      <xdr:nvSpPr>
        <xdr:cNvPr id="5" name="Line 135">
          <a:extLst>
            <a:ext uri="{FF2B5EF4-FFF2-40B4-BE49-F238E27FC236}">
              <a16:creationId xmlns:a16="http://schemas.microsoft.com/office/drawing/2014/main" id="{55B735F2-B57F-4EDD-B70A-5D6E722ADE04}"/>
            </a:ext>
          </a:extLst>
        </xdr:cNvPr>
        <xdr:cNvSpPr>
          <a:spLocks noChangeShapeType="1"/>
        </xdr:cNvSpPr>
      </xdr:nvSpPr>
      <xdr:spPr bwMode="auto">
        <a:xfrm>
          <a:off x="0" y="33404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1781175</xdr:colOff>
      <xdr:row>2</xdr:row>
      <xdr:rowOff>57150</xdr:rowOff>
    </xdr:from>
    <xdr:to>
      <xdr:col>1</xdr:col>
      <xdr:colOff>2695575</xdr:colOff>
      <xdr:row>2</xdr:row>
      <xdr:rowOff>57150</xdr:rowOff>
    </xdr:to>
    <xdr:sp macro="" textlink="">
      <xdr:nvSpPr>
        <xdr:cNvPr id="6" name="Line 96">
          <a:extLst>
            <a:ext uri="{FF2B5EF4-FFF2-40B4-BE49-F238E27FC236}">
              <a16:creationId xmlns:a16="http://schemas.microsoft.com/office/drawing/2014/main" id="{292BFE09-566E-41A6-A00A-B95DB50B511E}"/>
            </a:ext>
          </a:extLst>
        </xdr:cNvPr>
        <xdr:cNvSpPr>
          <a:spLocks noChangeShapeType="1"/>
        </xdr:cNvSpPr>
      </xdr:nvSpPr>
      <xdr:spPr bwMode="auto">
        <a:xfrm>
          <a:off x="2257425" y="457200"/>
          <a:ext cx="914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xdr:row>
      <xdr:rowOff>0</xdr:rowOff>
    </xdr:from>
    <xdr:to>
      <xdr:col>1</xdr:col>
      <xdr:colOff>1177290</xdr:colOff>
      <xdr:row>6</xdr:row>
      <xdr:rowOff>146685</xdr:rowOff>
    </xdr:to>
    <xdr:sp macro="" textlink="">
      <xdr:nvSpPr>
        <xdr:cNvPr id="7" name="TextBox 6">
          <a:extLst>
            <a:ext uri="{FF2B5EF4-FFF2-40B4-BE49-F238E27FC236}">
              <a16:creationId xmlns:a16="http://schemas.microsoft.com/office/drawing/2014/main" id="{DCCCD26F-9126-4380-969C-BC2716097A22}"/>
            </a:ext>
          </a:extLst>
        </xdr:cNvPr>
        <xdr:cNvSpPr txBox="1"/>
      </xdr:nvSpPr>
      <xdr:spPr>
        <a:xfrm>
          <a:off x="476250" y="600075"/>
          <a:ext cx="1177290" cy="7467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300" b="1">
              <a:latin typeface="Times New Roman" panose="02020603050405020304" pitchFamily="18" charset="0"/>
              <a:cs typeface="Times New Roman" panose="02020603050405020304" pitchFamily="18" charset="0"/>
            </a:rPr>
            <a:t>DỰ</a:t>
          </a:r>
          <a:r>
            <a:rPr lang="en-US" sz="1300" b="1" baseline="0">
              <a:latin typeface="Times New Roman" panose="02020603050405020304" pitchFamily="18" charset="0"/>
              <a:cs typeface="Times New Roman" panose="02020603050405020304" pitchFamily="18" charset="0"/>
            </a:rPr>
            <a:t> THẢO PHƯƠNG ÁN </a:t>
          </a:r>
        </a:p>
      </xdr:txBody>
    </xdr:sp>
    <xdr:clientData/>
  </xdr:twoCellAnchor>
  <xdr:twoCellAnchor>
    <xdr:from>
      <xdr:col>6</xdr:col>
      <xdr:colOff>304800</xdr:colOff>
      <xdr:row>2</xdr:row>
      <xdr:rowOff>38100</xdr:rowOff>
    </xdr:from>
    <xdr:to>
      <xdr:col>8</xdr:col>
      <xdr:colOff>1028700</xdr:colOff>
      <xdr:row>2</xdr:row>
      <xdr:rowOff>38100</xdr:rowOff>
    </xdr:to>
    <xdr:cxnSp macro="">
      <xdr:nvCxnSpPr>
        <xdr:cNvPr id="8" name="Straight Connector 7">
          <a:extLst>
            <a:ext uri="{FF2B5EF4-FFF2-40B4-BE49-F238E27FC236}">
              <a16:creationId xmlns:a16="http://schemas.microsoft.com/office/drawing/2014/main" id="{54EDEA07-46F8-4541-9171-2B4D22564677}"/>
            </a:ext>
          </a:extLst>
        </xdr:cNvPr>
        <xdr:cNvCxnSpPr/>
      </xdr:nvCxnSpPr>
      <xdr:spPr>
        <a:xfrm>
          <a:off x="8115300" y="438150"/>
          <a:ext cx="16002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66</xdr:row>
      <xdr:rowOff>0</xdr:rowOff>
    </xdr:from>
    <xdr:to>
      <xdr:col>0</xdr:col>
      <xdr:colOff>0</xdr:colOff>
      <xdr:row>66</xdr:row>
      <xdr:rowOff>0</xdr:rowOff>
    </xdr:to>
    <xdr:sp macro="" textlink="">
      <xdr:nvSpPr>
        <xdr:cNvPr id="2" name="Line 132">
          <a:extLst>
            <a:ext uri="{FF2B5EF4-FFF2-40B4-BE49-F238E27FC236}">
              <a16:creationId xmlns:a16="http://schemas.microsoft.com/office/drawing/2014/main" id="{C4F03688-F087-4F96-AE06-9303D6C472A6}"/>
            </a:ext>
          </a:extLst>
        </xdr:cNvPr>
        <xdr:cNvSpPr>
          <a:spLocks noChangeShapeType="1"/>
        </xdr:cNvSpPr>
      </xdr:nvSpPr>
      <xdr:spPr bwMode="auto">
        <a:xfrm>
          <a:off x="0" y="182403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66</xdr:row>
      <xdr:rowOff>0</xdr:rowOff>
    </xdr:from>
    <xdr:to>
      <xdr:col>0</xdr:col>
      <xdr:colOff>0</xdr:colOff>
      <xdr:row>66</xdr:row>
      <xdr:rowOff>0</xdr:rowOff>
    </xdr:to>
    <xdr:sp macro="" textlink="">
      <xdr:nvSpPr>
        <xdr:cNvPr id="3" name="Line 133">
          <a:extLst>
            <a:ext uri="{FF2B5EF4-FFF2-40B4-BE49-F238E27FC236}">
              <a16:creationId xmlns:a16="http://schemas.microsoft.com/office/drawing/2014/main" id="{FEE5F762-614D-41FD-A77A-A3164EF7F017}"/>
            </a:ext>
          </a:extLst>
        </xdr:cNvPr>
        <xdr:cNvSpPr>
          <a:spLocks noChangeShapeType="1"/>
        </xdr:cNvSpPr>
      </xdr:nvSpPr>
      <xdr:spPr bwMode="auto">
        <a:xfrm>
          <a:off x="0" y="182403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142</xdr:row>
      <xdr:rowOff>0</xdr:rowOff>
    </xdr:from>
    <xdr:to>
      <xdr:col>0</xdr:col>
      <xdr:colOff>0</xdr:colOff>
      <xdr:row>142</xdr:row>
      <xdr:rowOff>0</xdr:rowOff>
    </xdr:to>
    <xdr:sp macro="" textlink="">
      <xdr:nvSpPr>
        <xdr:cNvPr id="4" name="Line 134">
          <a:extLst>
            <a:ext uri="{FF2B5EF4-FFF2-40B4-BE49-F238E27FC236}">
              <a16:creationId xmlns:a16="http://schemas.microsoft.com/office/drawing/2014/main" id="{E8887671-20D8-48C6-B2C0-E5CE6DDAD0B0}"/>
            </a:ext>
          </a:extLst>
        </xdr:cNvPr>
        <xdr:cNvSpPr>
          <a:spLocks noChangeShapeType="1"/>
        </xdr:cNvSpPr>
      </xdr:nvSpPr>
      <xdr:spPr bwMode="auto">
        <a:xfrm>
          <a:off x="0" y="33404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142</xdr:row>
      <xdr:rowOff>0</xdr:rowOff>
    </xdr:from>
    <xdr:to>
      <xdr:col>0</xdr:col>
      <xdr:colOff>0</xdr:colOff>
      <xdr:row>142</xdr:row>
      <xdr:rowOff>0</xdr:rowOff>
    </xdr:to>
    <xdr:sp macro="" textlink="">
      <xdr:nvSpPr>
        <xdr:cNvPr id="5" name="Line 135">
          <a:extLst>
            <a:ext uri="{FF2B5EF4-FFF2-40B4-BE49-F238E27FC236}">
              <a16:creationId xmlns:a16="http://schemas.microsoft.com/office/drawing/2014/main" id="{504651C4-FC12-4C1F-9172-6A987002CBCA}"/>
            </a:ext>
          </a:extLst>
        </xdr:cNvPr>
        <xdr:cNvSpPr>
          <a:spLocks noChangeShapeType="1"/>
        </xdr:cNvSpPr>
      </xdr:nvSpPr>
      <xdr:spPr bwMode="auto">
        <a:xfrm>
          <a:off x="0" y="33404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1781175</xdr:colOff>
      <xdr:row>2</xdr:row>
      <xdr:rowOff>57150</xdr:rowOff>
    </xdr:from>
    <xdr:to>
      <xdr:col>1</xdr:col>
      <xdr:colOff>2695575</xdr:colOff>
      <xdr:row>2</xdr:row>
      <xdr:rowOff>57150</xdr:rowOff>
    </xdr:to>
    <xdr:sp macro="" textlink="">
      <xdr:nvSpPr>
        <xdr:cNvPr id="6" name="Line 96">
          <a:extLst>
            <a:ext uri="{FF2B5EF4-FFF2-40B4-BE49-F238E27FC236}">
              <a16:creationId xmlns:a16="http://schemas.microsoft.com/office/drawing/2014/main" id="{A4BD54B7-BDAF-4E0E-BB30-EE97EEBC4264}"/>
            </a:ext>
          </a:extLst>
        </xdr:cNvPr>
        <xdr:cNvSpPr>
          <a:spLocks noChangeShapeType="1"/>
        </xdr:cNvSpPr>
      </xdr:nvSpPr>
      <xdr:spPr bwMode="auto">
        <a:xfrm>
          <a:off x="2257425" y="457200"/>
          <a:ext cx="914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xdr:row>
      <xdr:rowOff>0</xdr:rowOff>
    </xdr:from>
    <xdr:to>
      <xdr:col>1</xdr:col>
      <xdr:colOff>1177290</xdr:colOff>
      <xdr:row>6</xdr:row>
      <xdr:rowOff>146685</xdr:rowOff>
    </xdr:to>
    <xdr:sp macro="" textlink="">
      <xdr:nvSpPr>
        <xdr:cNvPr id="7" name="TextBox 6">
          <a:extLst>
            <a:ext uri="{FF2B5EF4-FFF2-40B4-BE49-F238E27FC236}">
              <a16:creationId xmlns:a16="http://schemas.microsoft.com/office/drawing/2014/main" id="{A79A25CB-5046-4EB5-A8FE-8E82E68E4A68}"/>
            </a:ext>
          </a:extLst>
        </xdr:cNvPr>
        <xdr:cNvSpPr txBox="1"/>
      </xdr:nvSpPr>
      <xdr:spPr>
        <a:xfrm>
          <a:off x="476250" y="600075"/>
          <a:ext cx="1177290" cy="7467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300" b="1">
              <a:latin typeface="Times New Roman" panose="02020603050405020304" pitchFamily="18" charset="0"/>
              <a:cs typeface="Times New Roman" panose="02020603050405020304" pitchFamily="18" charset="0"/>
            </a:rPr>
            <a:t>DỰ</a:t>
          </a:r>
          <a:r>
            <a:rPr lang="en-US" sz="1300" b="1" baseline="0">
              <a:latin typeface="Times New Roman" panose="02020603050405020304" pitchFamily="18" charset="0"/>
              <a:cs typeface="Times New Roman" panose="02020603050405020304" pitchFamily="18" charset="0"/>
            </a:rPr>
            <a:t> THẢO PHƯƠNG ÁN </a:t>
          </a:r>
        </a:p>
      </xdr:txBody>
    </xdr:sp>
    <xdr:clientData/>
  </xdr:twoCellAnchor>
  <xdr:twoCellAnchor>
    <xdr:from>
      <xdr:col>6</xdr:col>
      <xdr:colOff>304800</xdr:colOff>
      <xdr:row>2</xdr:row>
      <xdr:rowOff>38100</xdr:rowOff>
    </xdr:from>
    <xdr:to>
      <xdr:col>8</xdr:col>
      <xdr:colOff>1028700</xdr:colOff>
      <xdr:row>2</xdr:row>
      <xdr:rowOff>38100</xdr:rowOff>
    </xdr:to>
    <xdr:cxnSp macro="">
      <xdr:nvCxnSpPr>
        <xdr:cNvPr id="8" name="Straight Connector 7">
          <a:extLst>
            <a:ext uri="{FF2B5EF4-FFF2-40B4-BE49-F238E27FC236}">
              <a16:creationId xmlns:a16="http://schemas.microsoft.com/office/drawing/2014/main" id="{D7CF6A29-95F0-46D9-9355-FE246DD034ED}"/>
            </a:ext>
          </a:extLst>
        </xdr:cNvPr>
        <xdr:cNvCxnSpPr/>
      </xdr:nvCxnSpPr>
      <xdr:spPr>
        <a:xfrm>
          <a:off x="8115300" y="438150"/>
          <a:ext cx="16002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68</xdr:row>
      <xdr:rowOff>0</xdr:rowOff>
    </xdr:from>
    <xdr:to>
      <xdr:col>0</xdr:col>
      <xdr:colOff>0</xdr:colOff>
      <xdr:row>68</xdr:row>
      <xdr:rowOff>0</xdr:rowOff>
    </xdr:to>
    <xdr:sp macro="" textlink="">
      <xdr:nvSpPr>
        <xdr:cNvPr id="2" name="Line 132">
          <a:extLst>
            <a:ext uri="{FF2B5EF4-FFF2-40B4-BE49-F238E27FC236}">
              <a16:creationId xmlns:a16="http://schemas.microsoft.com/office/drawing/2014/main" id="{09183153-0277-454C-A4E1-77157D31D165}"/>
            </a:ext>
          </a:extLst>
        </xdr:cNvPr>
        <xdr:cNvSpPr>
          <a:spLocks noChangeShapeType="1"/>
        </xdr:cNvSpPr>
      </xdr:nvSpPr>
      <xdr:spPr bwMode="auto">
        <a:xfrm>
          <a:off x="0" y="182403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68</xdr:row>
      <xdr:rowOff>0</xdr:rowOff>
    </xdr:from>
    <xdr:to>
      <xdr:col>0</xdr:col>
      <xdr:colOff>0</xdr:colOff>
      <xdr:row>68</xdr:row>
      <xdr:rowOff>0</xdr:rowOff>
    </xdr:to>
    <xdr:sp macro="" textlink="">
      <xdr:nvSpPr>
        <xdr:cNvPr id="3" name="Line 133">
          <a:extLst>
            <a:ext uri="{FF2B5EF4-FFF2-40B4-BE49-F238E27FC236}">
              <a16:creationId xmlns:a16="http://schemas.microsoft.com/office/drawing/2014/main" id="{824426E2-A4E3-4962-9D10-7E7E4206E28F}"/>
            </a:ext>
          </a:extLst>
        </xdr:cNvPr>
        <xdr:cNvSpPr>
          <a:spLocks noChangeShapeType="1"/>
        </xdr:cNvSpPr>
      </xdr:nvSpPr>
      <xdr:spPr bwMode="auto">
        <a:xfrm>
          <a:off x="0" y="182403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144</xdr:row>
      <xdr:rowOff>0</xdr:rowOff>
    </xdr:from>
    <xdr:to>
      <xdr:col>0</xdr:col>
      <xdr:colOff>0</xdr:colOff>
      <xdr:row>144</xdr:row>
      <xdr:rowOff>0</xdr:rowOff>
    </xdr:to>
    <xdr:sp macro="" textlink="">
      <xdr:nvSpPr>
        <xdr:cNvPr id="4" name="Line 134">
          <a:extLst>
            <a:ext uri="{FF2B5EF4-FFF2-40B4-BE49-F238E27FC236}">
              <a16:creationId xmlns:a16="http://schemas.microsoft.com/office/drawing/2014/main" id="{9AA6A3FD-57BB-4C7D-9000-DFBE05A9DF9A}"/>
            </a:ext>
          </a:extLst>
        </xdr:cNvPr>
        <xdr:cNvSpPr>
          <a:spLocks noChangeShapeType="1"/>
        </xdr:cNvSpPr>
      </xdr:nvSpPr>
      <xdr:spPr bwMode="auto">
        <a:xfrm>
          <a:off x="0" y="33404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144</xdr:row>
      <xdr:rowOff>0</xdr:rowOff>
    </xdr:from>
    <xdr:to>
      <xdr:col>0</xdr:col>
      <xdr:colOff>0</xdr:colOff>
      <xdr:row>144</xdr:row>
      <xdr:rowOff>0</xdr:rowOff>
    </xdr:to>
    <xdr:sp macro="" textlink="">
      <xdr:nvSpPr>
        <xdr:cNvPr id="5" name="Line 135">
          <a:extLst>
            <a:ext uri="{FF2B5EF4-FFF2-40B4-BE49-F238E27FC236}">
              <a16:creationId xmlns:a16="http://schemas.microsoft.com/office/drawing/2014/main" id="{469B8D00-38DC-4767-968D-40F55CBB6CC6}"/>
            </a:ext>
          </a:extLst>
        </xdr:cNvPr>
        <xdr:cNvSpPr>
          <a:spLocks noChangeShapeType="1"/>
        </xdr:cNvSpPr>
      </xdr:nvSpPr>
      <xdr:spPr bwMode="auto">
        <a:xfrm>
          <a:off x="0" y="33404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1781175</xdr:colOff>
      <xdr:row>2</xdr:row>
      <xdr:rowOff>57150</xdr:rowOff>
    </xdr:from>
    <xdr:to>
      <xdr:col>1</xdr:col>
      <xdr:colOff>2695575</xdr:colOff>
      <xdr:row>2</xdr:row>
      <xdr:rowOff>57150</xdr:rowOff>
    </xdr:to>
    <xdr:sp macro="" textlink="">
      <xdr:nvSpPr>
        <xdr:cNvPr id="6" name="Line 96">
          <a:extLst>
            <a:ext uri="{FF2B5EF4-FFF2-40B4-BE49-F238E27FC236}">
              <a16:creationId xmlns:a16="http://schemas.microsoft.com/office/drawing/2014/main" id="{D3C2BB64-1C0E-4F5D-9497-BDB1C2960795}"/>
            </a:ext>
          </a:extLst>
        </xdr:cNvPr>
        <xdr:cNvSpPr>
          <a:spLocks noChangeShapeType="1"/>
        </xdr:cNvSpPr>
      </xdr:nvSpPr>
      <xdr:spPr bwMode="auto">
        <a:xfrm>
          <a:off x="2257425" y="457200"/>
          <a:ext cx="914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xdr:row>
      <xdr:rowOff>0</xdr:rowOff>
    </xdr:from>
    <xdr:to>
      <xdr:col>1</xdr:col>
      <xdr:colOff>1177290</xdr:colOff>
      <xdr:row>6</xdr:row>
      <xdr:rowOff>146685</xdr:rowOff>
    </xdr:to>
    <xdr:sp macro="" textlink="">
      <xdr:nvSpPr>
        <xdr:cNvPr id="7" name="TextBox 6">
          <a:extLst>
            <a:ext uri="{FF2B5EF4-FFF2-40B4-BE49-F238E27FC236}">
              <a16:creationId xmlns:a16="http://schemas.microsoft.com/office/drawing/2014/main" id="{148560F5-286A-45C3-B98B-C67662DE2FCD}"/>
            </a:ext>
          </a:extLst>
        </xdr:cNvPr>
        <xdr:cNvSpPr txBox="1"/>
      </xdr:nvSpPr>
      <xdr:spPr>
        <a:xfrm>
          <a:off x="476250" y="600075"/>
          <a:ext cx="1177290" cy="7467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300" b="1">
              <a:latin typeface="Times New Roman" panose="02020603050405020304" pitchFamily="18" charset="0"/>
              <a:cs typeface="Times New Roman" panose="02020603050405020304" pitchFamily="18" charset="0"/>
            </a:rPr>
            <a:t>DỰ</a:t>
          </a:r>
          <a:r>
            <a:rPr lang="en-US" sz="1300" b="1" baseline="0">
              <a:latin typeface="Times New Roman" panose="02020603050405020304" pitchFamily="18" charset="0"/>
              <a:cs typeface="Times New Roman" panose="02020603050405020304" pitchFamily="18" charset="0"/>
            </a:rPr>
            <a:t> THẢO PHƯƠNG ÁN </a:t>
          </a:r>
        </a:p>
      </xdr:txBody>
    </xdr:sp>
    <xdr:clientData/>
  </xdr:twoCellAnchor>
  <xdr:twoCellAnchor>
    <xdr:from>
      <xdr:col>6</xdr:col>
      <xdr:colOff>304800</xdr:colOff>
      <xdr:row>2</xdr:row>
      <xdr:rowOff>38100</xdr:rowOff>
    </xdr:from>
    <xdr:to>
      <xdr:col>8</xdr:col>
      <xdr:colOff>1028700</xdr:colOff>
      <xdr:row>2</xdr:row>
      <xdr:rowOff>38100</xdr:rowOff>
    </xdr:to>
    <xdr:cxnSp macro="">
      <xdr:nvCxnSpPr>
        <xdr:cNvPr id="8" name="Straight Connector 7">
          <a:extLst>
            <a:ext uri="{FF2B5EF4-FFF2-40B4-BE49-F238E27FC236}">
              <a16:creationId xmlns:a16="http://schemas.microsoft.com/office/drawing/2014/main" id="{0E645827-D6FE-4096-B8C6-A1FC26CB7E76}"/>
            </a:ext>
          </a:extLst>
        </xdr:cNvPr>
        <xdr:cNvCxnSpPr/>
      </xdr:nvCxnSpPr>
      <xdr:spPr>
        <a:xfrm>
          <a:off x="8115300" y="438150"/>
          <a:ext cx="16002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66</xdr:row>
      <xdr:rowOff>0</xdr:rowOff>
    </xdr:from>
    <xdr:to>
      <xdr:col>0</xdr:col>
      <xdr:colOff>0</xdr:colOff>
      <xdr:row>66</xdr:row>
      <xdr:rowOff>0</xdr:rowOff>
    </xdr:to>
    <xdr:sp macro="" textlink="">
      <xdr:nvSpPr>
        <xdr:cNvPr id="2" name="Line 132">
          <a:extLst>
            <a:ext uri="{FF2B5EF4-FFF2-40B4-BE49-F238E27FC236}">
              <a16:creationId xmlns:a16="http://schemas.microsoft.com/office/drawing/2014/main" id="{B061B984-3B56-4A4E-BC8C-47BD5F107791}"/>
            </a:ext>
          </a:extLst>
        </xdr:cNvPr>
        <xdr:cNvSpPr>
          <a:spLocks noChangeShapeType="1"/>
        </xdr:cNvSpPr>
      </xdr:nvSpPr>
      <xdr:spPr bwMode="auto">
        <a:xfrm>
          <a:off x="0" y="182403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66</xdr:row>
      <xdr:rowOff>0</xdr:rowOff>
    </xdr:from>
    <xdr:to>
      <xdr:col>0</xdr:col>
      <xdr:colOff>0</xdr:colOff>
      <xdr:row>66</xdr:row>
      <xdr:rowOff>0</xdr:rowOff>
    </xdr:to>
    <xdr:sp macro="" textlink="">
      <xdr:nvSpPr>
        <xdr:cNvPr id="3" name="Line 133">
          <a:extLst>
            <a:ext uri="{FF2B5EF4-FFF2-40B4-BE49-F238E27FC236}">
              <a16:creationId xmlns:a16="http://schemas.microsoft.com/office/drawing/2014/main" id="{EF7EE7B4-4506-451C-A0B4-6E116CAD2FAC}"/>
            </a:ext>
          </a:extLst>
        </xdr:cNvPr>
        <xdr:cNvSpPr>
          <a:spLocks noChangeShapeType="1"/>
        </xdr:cNvSpPr>
      </xdr:nvSpPr>
      <xdr:spPr bwMode="auto">
        <a:xfrm>
          <a:off x="0" y="182403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142</xdr:row>
      <xdr:rowOff>0</xdr:rowOff>
    </xdr:from>
    <xdr:to>
      <xdr:col>0</xdr:col>
      <xdr:colOff>0</xdr:colOff>
      <xdr:row>142</xdr:row>
      <xdr:rowOff>0</xdr:rowOff>
    </xdr:to>
    <xdr:sp macro="" textlink="">
      <xdr:nvSpPr>
        <xdr:cNvPr id="4" name="Line 134">
          <a:extLst>
            <a:ext uri="{FF2B5EF4-FFF2-40B4-BE49-F238E27FC236}">
              <a16:creationId xmlns:a16="http://schemas.microsoft.com/office/drawing/2014/main" id="{599984E4-19F9-40A6-9442-884AB8044948}"/>
            </a:ext>
          </a:extLst>
        </xdr:cNvPr>
        <xdr:cNvSpPr>
          <a:spLocks noChangeShapeType="1"/>
        </xdr:cNvSpPr>
      </xdr:nvSpPr>
      <xdr:spPr bwMode="auto">
        <a:xfrm>
          <a:off x="0" y="33404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142</xdr:row>
      <xdr:rowOff>0</xdr:rowOff>
    </xdr:from>
    <xdr:to>
      <xdr:col>0</xdr:col>
      <xdr:colOff>0</xdr:colOff>
      <xdr:row>142</xdr:row>
      <xdr:rowOff>0</xdr:rowOff>
    </xdr:to>
    <xdr:sp macro="" textlink="">
      <xdr:nvSpPr>
        <xdr:cNvPr id="5" name="Line 135">
          <a:extLst>
            <a:ext uri="{FF2B5EF4-FFF2-40B4-BE49-F238E27FC236}">
              <a16:creationId xmlns:a16="http://schemas.microsoft.com/office/drawing/2014/main" id="{5448E350-0C2B-4E4A-AC1F-5CD4203A27E0}"/>
            </a:ext>
          </a:extLst>
        </xdr:cNvPr>
        <xdr:cNvSpPr>
          <a:spLocks noChangeShapeType="1"/>
        </xdr:cNvSpPr>
      </xdr:nvSpPr>
      <xdr:spPr bwMode="auto">
        <a:xfrm>
          <a:off x="0" y="33404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1781175</xdr:colOff>
      <xdr:row>2</xdr:row>
      <xdr:rowOff>57150</xdr:rowOff>
    </xdr:from>
    <xdr:to>
      <xdr:col>1</xdr:col>
      <xdr:colOff>2695575</xdr:colOff>
      <xdr:row>2</xdr:row>
      <xdr:rowOff>57150</xdr:rowOff>
    </xdr:to>
    <xdr:sp macro="" textlink="">
      <xdr:nvSpPr>
        <xdr:cNvPr id="6" name="Line 96">
          <a:extLst>
            <a:ext uri="{FF2B5EF4-FFF2-40B4-BE49-F238E27FC236}">
              <a16:creationId xmlns:a16="http://schemas.microsoft.com/office/drawing/2014/main" id="{25476EC3-29F3-48D9-A9FF-C9B9C3B98360}"/>
            </a:ext>
          </a:extLst>
        </xdr:cNvPr>
        <xdr:cNvSpPr>
          <a:spLocks noChangeShapeType="1"/>
        </xdr:cNvSpPr>
      </xdr:nvSpPr>
      <xdr:spPr bwMode="auto">
        <a:xfrm>
          <a:off x="2257425" y="457200"/>
          <a:ext cx="914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xdr:row>
      <xdr:rowOff>0</xdr:rowOff>
    </xdr:from>
    <xdr:to>
      <xdr:col>1</xdr:col>
      <xdr:colOff>1177290</xdr:colOff>
      <xdr:row>6</xdr:row>
      <xdr:rowOff>146685</xdr:rowOff>
    </xdr:to>
    <xdr:sp macro="" textlink="">
      <xdr:nvSpPr>
        <xdr:cNvPr id="7" name="TextBox 6">
          <a:extLst>
            <a:ext uri="{FF2B5EF4-FFF2-40B4-BE49-F238E27FC236}">
              <a16:creationId xmlns:a16="http://schemas.microsoft.com/office/drawing/2014/main" id="{4A591973-A6A6-4EEA-AF73-5A906E45DF9B}"/>
            </a:ext>
          </a:extLst>
        </xdr:cNvPr>
        <xdr:cNvSpPr txBox="1"/>
      </xdr:nvSpPr>
      <xdr:spPr>
        <a:xfrm>
          <a:off x="476250" y="600075"/>
          <a:ext cx="1177290" cy="7467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300" b="1">
              <a:latin typeface="Times New Roman" panose="02020603050405020304" pitchFamily="18" charset="0"/>
              <a:cs typeface="Times New Roman" panose="02020603050405020304" pitchFamily="18" charset="0"/>
            </a:rPr>
            <a:t>DỰ</a:t>
          </a:r>
          <a:r>
            <a:rPr lang="en-US" sz="1300" b="1" baseline="0">
              <a:latin typeface="Times New Roman" panose="02020603050405020304" pitchFamily="18" charset="0"/>
              <a:cs typeface="Times New Roman" panose="02020603050405020304" pitchFamily="18" charset="0"/>
            </a:rPr>
            <a:t> THẢO PHƯƠNG ÁN </a:t>
          </a:r>
        </a:p>
      </xdr:txBody>
    </xdr:sp>
    <xdr:clientData/>
  </xdr:twoCellAnchor>
  <xdr:twoCellAnchor>
    <xdr:from>
      <xdr:col>6</xdr:col>
      <xdr:colOff>304800</xdr:colOff>
      <xdr:row>2</xdr:row>
      <xdr:rowOff>38100</xdr:rowOff>
    </xdr:from>
    <xdr:to>
      <xdr:col>8</xdr:col>
      <xdr:colOff>1028700</xdr:colOff>
      <xdr:row>2</xdr:row>
      <xdr:rowOff>38100</xdr:rowOff>
    </xdr:to>
    <xdr:cxnSp macro="">
      <xdr:nvCxnSpPr>
        <xdr:cNvPr id="8" name="Straight Connector 7">
          <a:extLst>
            <a:ext uri="{FF2B5EF4-FFF2-40B4-BE49-F238E27FC236}">
              <a16:creationId xmlns:a16="http://schemas.microsoft.com/office/drawing/2014/main" id="{0BAC92B3-3DE5-4B9A-A36F-BD511D3DCC38}"/>
            </a:ext>
          </a:extLst>
        </xdr:cNvPr>
        <xdr:cNvCxnSpPr/>
      </xdr:nvCxnSpPr>
      <xdr:spPr>
        <a:xfrm>
          <a:off x="8115300" y="438150"/>
          <a:ext cx="16002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D\HTM\5.%20Ho&#224;i%20HTM%205%20h&#7897;%20&#273;&#7845;t%20&#7903;.xls" TargetMode="External"/><Relationship Id="rId1" Type="http://schemas.openxmlformats.org/officeDocument/2006/relationships/externalLinkPath" Target="file:///D:\D\HTM\5.%20Ho&#224;i%20HTM%205%20h&#7897;%20&#273;&#7845;t%20&#7903;.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D:\HTM\T&#7893;ng%20HTM%20Chuan%20Cac%20Dot\PH&#431;&#416;NG%20&#193;N%2019%20H&#7896;\8.%20Ph&#432;&#417;ng%20&#225;n%20&#273;&#7885;t%205%20(19%20ho%20va%204%20ho).xlsx" TargetMode="External"/><Relationship Id="rId1" Type="http://schemas.openxmlformats.org/officeDocument/2006/relationships/externalLinkPath" Target="file:///D:\HTM\T&#7893;ng%20HTM%20Chuan%20Cac%20Dot\PH&#431;&#416;NG%20&#193;N%2019%20H&#7896;\8.%20Ph&#432;&#417;ng%20&#225;n%20&#273;&#7885;t%205%20(19%20ho%20va%204%20ho).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Documents/Zalo%20Received%20Files/FILE%20Kiem%20Ke%20To%20Hung%20Rau%20-%2019.3.25.xlsx" TargetMode="External"/><Relationship Id="rId2" Type="http://schemas.openxmlformats.org/officeDocument/2006/relationships/externalLinkPath" Target="file:///C:\Users\DELL\Documents\Zalo%20Received%20Files\FILE%20Kiem%20Ke%20To%20Hung%20Rau%20-%2019.3.25.xlsx" TargetMode="External"/><Relationship Id="rId1" Type="http://schemas.openxmlformats.org/officeDocument/2006/relationships/externalLinkPath" Target="/Users/DELL/Documents/Zalo%20Received%20Files/FILE%20Kiem%20Ke%20To%20Hung%20Rau%20-%2019.3.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hi tiết (5 hộ)"/>
      <sheetName val="TH 5 hộ"/>
      <sheetName val="VKT htM 5 hộ "/>
      <sheetName val="HM"/>
      <sheetName val="chi tiết 14 hộ"/>
      <sheetName val="TH 14 hộ"/>
      <sheetName val="TH 19 hộ (2)"/>
      <sheetName val="Nguồn gốc chuẩn HTM"/>
      <sheetName val="VKT htM 14 hộ"/>
      <sheetName val="chi tiết 14"/>
      <sheetName val="Sheet1"/>
      <sheetName val="Sheet4"/>
      <sheetName val="vkt 3931"/>
    </sheetNames>
    <sheetDataSet>
      <sheetData sheetId="0"/>
      <sheetData sheetId="1">
        <row r="13">
          <cell r="B13">
            <v>1</v>
          </cell>
          <cell r="C13" t="str">
            <v xml:space="preserve">Hoàng Văn Bắc </v>
          </cell>
          <cell r="D13" t="str">
            <v xml:space="preserve"> Phạm Thị Quyên</v>
          </cell>
          <cell r="E13" t="str">
            <v>VT2</v>
          </cell>
          <cell r="F13">
            <v>449.1</v>
          </cell>
          <cell r="G13">
            <v>440</v>
          </cell>
          <cell r="H13">
            <v>8830000</v>
          </cell>
          <cell r="I13">
            <v>3885200000</v>
          </cell>
          <cell r="J13">
            <v>9.1</v>
          </cell>
          <cell r="K13">
            <v>8830000</v>
          </cell>
          <cell r="L13">
            <v>80353000</v>
          </cell>
          <cell r="N13">
            <v>0</v>
          </cell>
          <cell r="P13">
            <v>1241922097.0581868</v>
          </cell>
          <cell r="Q13">
            <v>120000</v>
          </cell>
          <cell r="R13">
            <v>10000000</v>
          </cell>
          <cell r="S13">
            <v>5217595097.0581865</v>
          </cell>
          <cell r="T13" t="str">
            <v>031070013258</v>
          </cell>
          <cell r="U13" t="str">
            <v>0367347820</v>
          </cell>
          <cell r="V13" t="str">
            <v>tổ 2, Hòa Nghĩa</v>
          </cell>
          <cell r="W13" t="str">
            <v>Đất ở của ông Hoàng Văn Bắc và bà Phạm Thị Quyên được UBND quận Dương Kinh cấp GCNQSDĐ số AO 613577 ngày 22/5/2009 diện tích 440,0m². diện tích 9,1 m2 đất ở do sai số tính toán, đo đạc.</v>
          </cell>
        </row>
        <row r="14">
          <cell r="B14">
            <v>2</v>
          </cell>
          <cell r="C14" t="str">
            <v>Hoàng Thị Miền</v>
          </cell>
          <cell r="E14" t="str">
            <v>VT2</v>
          </cell>
          <cell r="F14">
            <v>181.9</v>
          </cell>
          <cell r="G14">
            <v>176</v>
          </cell>
          <cell r="H14">
            <v>8830000</v>
          </cell>
          <cell r="I14">
            <v>1554080000</v>
          </cell>
          <cell r="L14">
            <v>0</v>
          </cell>
          <cell r="M14">
            <v>5.9</v>
          </cell>
          <cell r="N14">
            <v>767000</v>
          </cell>
          <cell r="P14">
            <v>760747671.11957073</v>
          </cell>
          <cell r="Q14">
            <v>46400</v>
          </cell>
          <cell r="R14">
            <v>10000000</v>
          </cell>
          <cell r="S14">
            <v>2325641071.1195707</v>
          </cell>
          <cell r="T14" t="str">
            <v>031167010402</v>
          </cell>
          <cell r="U14" t="str">
            <v>0971802346</v>
          </cell>
          <cell r="V14" t="str">
            <v>tổ 2, Hòa Nghĩa</v>
          </cell>
          <cell r="W14" t="str">
            <v>Đất ở của bà Hoàng Thị Miền được UBND quận Dương Kinh cấp GCNQSD đất ở số AO 613576 ngày 22/5/2009 diện tích 176,0m² đất ở đô thị. Diện tích thu hồi 181,9 m2 trong đó: Diện tích đất ở được cấp GCN QSD Đ  176,0 m2 diện tích 5,9 m2 đất trồng cây hàng năm có nguồn gốc đất nông nghiệp sử dụng trước 01/7/2004.</v>
          </cell>
        </row>
        <row r="15">
          <cell r="B15">
            <v>3</v>
          </cell>
          <cell r="C15" t="str">
            <v xml:space="preserve">Nguyễn Thị Thoan </v>
          </cell>
          <cell r="D15" t="str">
            <v>Nguyễn Thuận</v>
          </cell>
          <cell r="E15" t="str">
            <v>VT4</v>
          </cell>
          <cell r="F15">
            <v>169.7</v>
          </cell>
          <cell r="G15">
            <v>155</v>
          </cell>
          <cell r="H15">
            <v>6330000</v>
          </cell>
          <cell r="I15">
            <v>981150000</v>
          </cell>
          <cell r="L15">
            <v>0</v>
          </cell>
          <cell r="M15">
            <v>14.7</v>
          </cell>
          <cell r="N15">
            <v>1911000</v>
          </cell>
          <cell r="P15">
            <v>242806535.37543821</v>
          </cell>
          <cell r="R15">
            <v>10000000</v>
          </cell>
          <cell r="S15">
            <v>1235867535.3754382</v>
          </cell>
          <cell r="T15" t="str">
            <v>031146001101</v>
          </cell>
          <cell r="U15" t="str">
            <v>0936509533(0368900592)</v>
          </cell>
          <cell r="V15" t="str">
            <v>10/79/Nguyễn Đức Canh, An Biên, LC,HP</v>
          </cell>
          <cell r="W15" t="str">
            <v>Đất ở của bà Nguyễn Thị Thoan và ông Nguyễn Thuận được UBND quận Dương Kinh cấp GCNQSDĐ số BU 520881  ngày 24/11/2014 diện tích 155,0m². Diện tích thu hồi 169,7 m2 trong đó: Diện tích đất ở được cấp GCN QSDĐ 155,0 m2 diện tích 14,7 m2 đất trồng cây hàng năm có nguồn gốc đất nông nghiệp sử dụng trước 01/7/2004.</v>
          </cell>
        </row>
        <row r="16">
          <cell r="B16">
            <v>4</v>
          </cell>
          <cell r="C16" t="str">
            <v xml:space="preserve">Nguyễn Thị Cài </v>
          </cell>
          <cell r="D16" t="str">
            <v xml:space="preserve"> Nguyễn Văn Quỳnh</v>
          </cell>
          <cell r="E16" t="str">
            <v>VT4</v>
          </cell>
          <cell r="F16">
            <v>737.9</v>
          </cell>
          <cell r="G16">
            <v>683</v>
          </cell>
          <cell r="H16">
            <v>6330000</v>
          </cell>
          <cell r="I16">
            <v>4323390000</v>
          </cell>
          <cell r="L16">
            <v>0</v>
          </cell>
          <cell r="M16">
            <v>40.299999999999997</v>
          </cell>
          <cell r="N16">
            <v>5239000</v>
          </cell>
          <cell r="O16">
            <v>14.6</v>
          </cell>
          <cell r="P16">
            <v>1717029763.6165078</v>
          </cell>
          <cell r="Q16">
            <v>562100</v>
          </cell>
          <cell r="R16">
            <v>10000000</v>
          </cell>
          <cell r="S16">
            <v>6056220863.6165075</v>
          </cell>
          <cell r="T16" t="str">
            <v>031149005936</v>
          </cell>
          <cell r="U16" t="str">
            <v>0385592969</v>
          </cell>
          <cell r="V16" t="str">
            <v>tổ 2, Hòa Nghĩa</v>
          </cell>
          <cell r="W16" t="str">
            <v>Đất ở của bà Nguyễn Thị Cài và ông Nguyễn Văn Quỳnh được UBND huyện Kiến Thụy cấp GCNQSDĐ số AO 031163  ngày 24/11/2005, diện tích 683,0m². Diện tích thu hồi 737,9 m2 trong đó: Diện tích đất ở được cấp GCN QSDĐ 683,0 m2 diện tích 40,3 m2 đất trồng cây hàng năm có nguồn gốc đất nông nghiệp sử dụng trước 01/7/2004; 14,6m2 đất giao thông thủy lợi do UBND phường quản lý.</v>
          </cell>
        </row>
        <row r="17">
          <cell r="B17">
            <v>5</v>
          </cell>
          <cell r="C17" t="str">
            <v>Nguyễn Văn Thiết</v>
          </cell>
          <cell r="E17" t="str">
            <v>VT4</v>
          </cell>
          <cell r="F17">
            <v>826</v>
          </cell>
          <cell r="I17">
            <v>0</v>
          </cell>
          <cell r="J17">
            <v>400</v>
          </cell>
          <cell r="K17">
            <v>6330000</v>
          </cell>
          <cell r="L17">
            <v>2532000000</v>
          </cell>
          <cell r="M17">
            <v>426</v>
          </cell>
          <cell r="N17">
            <v>55380000</v>
          </cell>
          <cell r="P17">
            <v>1186089812.9316585</v>
          </cell>
          <cell r="Q17">
            <v>282400</v>
          </cell>
          <cell r="R17">
            <v>10000000</v>
          </cell>
          <cell r="S17">
            <v>3783752212.9316587</v>
          </cell>
          <cell r="T17" t="str">
            <v>031076000138</v>
          </cell>
          <cell r="U17" t="str">
            <v>0778201678</v>
          </cell>
          <cell r="V17" t="str">
            <v>tổ 2, Hòa Nghĩa</v>
          </cell>
          <cell r="W17" t="str">
            <v xml:space="preserve"> Thửa đất ông Nguyễn Văn Thiết nhận chuyển nhượng từ bà Phạm Thị Chuyên và chồng là ông Nguyễn Văn Thắng (có biên bản xác minh). Theo chú dẫn bản đồ 1986 thể hiện: thửa 611 và thửa 650. SMK năm 1986 thể hiện: thửa 611 và thửa 650 là đất Hoang do HTX quản lý. Sổ ghi chép năm 1993-1995 ghi thửa 611+650, DT 1419m2 trong đó 200m2 đất ở; 1219m2 đất vườn; chủ sử dụng Cài. Năm 1991 ông Thắng bà Chuyên đã tự chuyển mục đích sử dụng đất thửa đất trên vào mục đích làm nhà ở. Năm 1999 ông Thắng bà Chuyên chuyển nhượng toàn bộ diện tích thửa đất cho ông Nguyễn Văn Thiết.(có biên bản xác minh kèm theo). Việc ghi tên bà Cài( là mẹ đẻ ông Thiết) trong sổ ghi chép tay 1993-1995 là do bà Cài hàng năm đóng thuế hộ ông Thiết nên ghi tên bà Cài ( có biên bản xác minh).</v>
          </cell>
        </row>
      </sheetData>
      <sheetData sheetId="2"/>
      <sheetData sheetId="3"/>
      <sheetData sheetId="4"/>
      <sheetData sheetId="5"/>
      <sheetData sheetId="6"/>
      <sheetData sheetId="7"/>
      <sheetData sheetId="8"/>
      <sheetData sheetId="9"/>
      <sheetData sheetId="10"/>
      <sheetData sheetId="11"/>
      <sheetData sheetId="12">
        <row r="1">
          <cell r="A1" t="str">
            <v>Mã hiệu</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9 ho dot 5"/>
      <sheetName val="TĐC HTM dot 2 (chuan)"/>
      <sheetName val="4 ho dot 5"/>
      <sheetName val="QD 196, 24.10.2025"/>
      <sheetName val="VKT dot 5 chuan"/>
      <sheetName val="Chi tiet dot 5"/>
      <sheetName val="Sheet1"/>
      <sheetName val="VKT dot 5"/>
      <sheetName val="TL đợt cuối"/>
      <sheetName val="HM dot 5"/>
      <sheetName val="Nguồn gốc chuẩn HTM"/>
      <sheetName val="Chi tiết đất nông nghiệp (2)"/>
      <sheetName val="VKT HTM"/>
      <sheetName val="PA Tông hợp đợt 3"/>
      <sheetName val="Tạm tính"/>
      <sheetName val="VKT 3931 mới"/>
      <sheetName val="VKT"/>
      <sheetName val="HM"/>
      <sheetName val="Nguồn gốc"/>
      <sheetName val="HM 3596"/>
    </sheetNames>
    <sheetDataSet>
      <sheetData sheetId="0"/>
      <sheetData sheetId="1" refreshError="1"/>
      <sheetData sheetId="2">
        <row r="14">
          <cell r="A14">
            <v>1</v>
          </cell>
          <cell r="B14" t="str">
            <v>Lê Văn Dưỡng</v>
          </cell>
          <cell r="C14"/>
          <cell r="D14">
            <v>13770000</v>
          </cell>
          <cell r="E14">
            <v>88.6</v>
          </cell>
          <cell r="F14"/>
          <cell r="G14">
            <v>0</v>
          </cell>
          <cell r="H14">
            <v>55.1</v>
          </cell>
          <cell r="I14">
            <v>758727000</v>
          </cell>
          <cell r="J14">
            <v>33.5</v>
          </cell>
          <cell r="K14">
            <v>35175000</v>
          </cell>
          <cell r="L14">
            <v>426120000</v>
          </cell>
          <cell r="M14"/>
          <cell r="N14"/>
          <cell r="O14">
            <v>0</v>
          </cell>
          <cell r="P14"/>
          <cell r="Q14"/>
          <cell r="R14"/>
          <cell r="S14"/>
          <cell r="T14"/>
          <cell r="U14">
            <v>12000000</v>
          </cell>
          <cell r="V14">
            <v>604499019.37602711</v>
          </cell>
          <cell r="W14"/>
          <cell r="X14"/>
          <cell r="Y14"/>
          <cell r="Z14"/>
          <cell r="AA14"/>
          <cell r="AB14">
            <v>0</v>
          </cell>
          <cell r="AC14"/>
          <cell r="AD14"/>
          <cell r="AE14">
            <v>1801346019.3760271</v>
          </cell>
          <cell r="AF14" t="str">
            <v>031064004507</v>
          </cell>
          <cell r="AG14" t="str">
            <v>0375191540</v>
          </cell>
          <cell r="AH14" t="str">
            <v>Số 35 Hải Phong, Dương Kinh, Hải Phòng</v>
          </cell>
          <cell r="AI14" t="str">
            <v>Theo Hợp đồng, Trích đo chuyển nhượng quyền sử dụng đất giữa ông Nguyễn Văn Hùng (con ông Nguyễn Văn Nhất và bà Phùng Thị Kệ) với ông Lê Văn Dưỡng (không ghi ngày tháng năm lập, có xác nhận của UBND xã Hoà Nghĩa) do ông Lê Văn Dưỡng cung cấp, đối chiếu với hiện trang sử dụng thửa đất của ông Lê Văn Dưỡng thể hiện: Thửa đất ông Lê Văn Dưỡng đang quản lý và sử dụng nằm trên một phần thửa đất số 429, diện tích 33,5m² là đất nông nghiệp (được UBND huyện Kiến Thuỵ giao theo QĐ 03-Giấy CN QSDĐ nông nghiệp số: 00672 - chia lại sau dồn điền đổi thửa cho hộ bà Phùng Thị Kệ) và một phần thửa 430, diện tích 55,1m² là đất thổ cư sử dụng từ sau ngày 18/12/1980 đến trước ngày 15/10/1993 của hộ ông Nguyễn Văn Nhất, thuộc tờ bản đồ số 01 (Bản đồ giải thửa năm 1986). Cụ thể: theo SMK, bản đồ giải thửa năm 1986 thể hiện: thửa 430, TBĐ số 01, diện tích 510,0m²; loại đất: Thổ cư; chủ sử dụng: Phạm Văn Nhất; Sổ dồn điền đổi thửa (năm 2006) thể hiện: thửa 429, TBĐ số 01, diện tích 260,0m²; chủ sử dụng: Phùng Thị Kệ.
Hiện trên đất có nhà ở được xây dụng từ năm 2002.(Theo BC số 125/BC-UBND ngày 18/6/2025 của UBND phường Hoà Nghĩa)</v>
          </cell>
          <cell r="AJ14" t="str">
            <v>Thu hồi hết đất ở, trên đất có nhà ở. Trên địa bàn phường Hưng Đạo không còn đất ở, nhà ở khác. Đủ điều kiện được giao đất ở tái định cư theo điểm a khoản 2 Điều 11 Nghị định 88</v>
          </cell>
        </row>
        <row r="15">
          <cell r="A15">
            <v>2</v>
          </cell>
          <cell r="B15" t="str">
            <v>Bùi Quang Tuyền</v>
          </cell>
          <cell r="C15"/>
          <cell r="D15">
            <v>13770000</v>
          </cell>
          <cell r="E15">
            <v>94</v>
          </cell>
          <cell r="F15"/>
          <cell r="G15">
            <v>0</v>
          </cell>
          <cell r="H15"/>
          <cell r="I15">
            <v>0</v>
          </cell>
          <cell r="J15">
            <v>94</v>
          </cell>
          <cell r="K15">
            <v>98700000</v>
          </cell>
          <cell r="L15">
            <v>1195680000</v>
          </cell>
          <cell r="M15"/>
          <cell r="N15"/>
          <cell r="O15">
            <v>0</v>
          </cell>
          <cell r="P15"/>
          <cell r="Q15"/>
          <cell r="R15">
            <v>0</v>
          </cell>
          <cell r="S15"/>
          <cell r="T15"/>
          <cell r="U15"/>
          <cell r="V15">
            <v>0</v>
          </cell>
          <cell r="W15"/>
          <cell r="X15"/>
          <cell r="Y15"/>
          <cell r="Z15"/>
          <cell r="AA15"/>
          <cell r="AB15"/>
          <cell r="AC15"/>
          <cell r="AD15">
            <v>0</v>
          </cell>
          <cell r="AE15">
            <v>1195680000</v>
          </cell>
          <cell r="AF15"/>
          <cell r="AG15"/>
          <cell r="AH15"/>
          <cell r="AI15" t="str">
            <v>Đất nông nghiệp được UBND huyện Kiến Thuỵ giao theo QĐ 03 (Giấy CN QSDĐ nông nghiệp số: 00672) - được chia lại theo dồn điền đổi thửa cho hộ bà Phùng Thị Kệ thửa đất số 429, Dt 260,0m2. Ông Nguyễn Văn Hùng (con bà Kệ) lập HĐ CN QSDĐ cho ông Bùi Quang Tuyền có xác nhận của UBND xã Hoà Nghĩa (có Trích đo  kèm theo, không ghi ngày tháng lập). Ông Bùi Quang Tuyền đã sử dụng đất không đúng mục đích (xây nhà và công trình phụ trợ) từ năm 2002 (Theo Báo cáo số 125/BC-UBND ngày 18/6/2025 của UBND phường Hoà Nghĩa).Thửa đất phù hợp với quy hoạch đất ở theo Quyết định số 1939/QĐ-UBND ngày 20/6/2025 của Uỷ ban nhân dân thành phố Hải Phòng về việc phê duyệt Đồ án Quy hoạch phân khu tỷ lệ 1/2000 quận Dương Kinh đến năm 2040.</v>
          </cell>
          <cell r="AJ15" t="str">
            <v>Thu hồi hết đất ở, trên đất có nhà ở. Trên địa bàn phường Hưng Đạo không còn đất ở, nhà ở khác. Đủ điều kiện được giao đất ở tái định cư theo điểm a khoản 2 Điều 11 Nghị định 88</v>
          </cell>
        </row>
        <row r="16">
          <cell r="A16">
            <v>3</v>
          </cell>
          <cell r="B16" t="str">
            <v>Vũ Văn Chiến (chết)</v>
          </cell>
          <cell r="C16" t="str">
            <v>Phạm Thị Thuỳ Dung (vợ)</v>
          </cell>
          <cell r="D16">
            <v>8830000</v>
          </cell>
          <cell r="E16">
            <v>619</v>
          </cell>
          <cell r="F16"/>
          <cell r="G16">
            <v>0</v>
          </cell>
          <cell r="H16"/>
          <cell r="I16">
            <v>0</v>
          </cell>
          <cell r="J16"/>
          <cell r="K16"/>
          <cell r="L16"/>
          <cell r="M16">
            <v>120</v>
          </cell>
          <cell r="N16">
            <v>215040000</v>
          </cell>
          <cell r="O16">
            <v>844560000</v>
          </cell>
          <cell r="P16">
            <v>446.5</v>
          </cell>
          <cell r="Q16"/>
          <cell r="R16">
            <v>58045000</v>
          </cell>
          <cell r="S16"/>
          <cell r="T16">
            <v>52.5</v>
          </cell>
          <cell r="U16"/>
          <cell r="V16"/>
          <cell r="W16">
            <v>40200</v>
          </cell>
          <cell r="X16"/>
          <cell r="Y16"/>
          <cell r="Z16"/>
          <cell r="AA16"/>
          <cell r="AB16">
            <v>0</v>
          </cell>
          <cell r="AC16">
            <v>446.5</v>
          </cell>
          <cell r="AD16">
            <v>290225000</v>
          </cell>
          <cell r="AE16">
            <v>1192870200</v>
          </cell>
          <cell r="AF16" t="str">
            <v>031085012540</v>
          </cell>
          <cell r="AG16" t="str">
            <v>0967323137</v>
          </cell>
          <cell r="AH16" t="str">
            <v>Tổ 2 Hoà Nghĩa, Dương Kinh</v>
          </cell>
          <cell r="AI16" t="str">
            <v>Đất nông nghiệp do UBND huyện Kiến Thuỵ giao theo QĐ 03 - Được chia lại sau dồn điền đổi thửa cho ông Vũ Văn Quang thửa 253, tờ bản đồ số 01, DT 524,0m2, thực tế ông Quang sử dụng tại thửa 480, TBĐ số 01, DT 524,0m2 và ông Vũ Văn Vương thửa 479, Dt 240,0m2, DT thực tế 202,0m2. Ông Vũ Văn Quang và ông Vũ Văn Vương đã chuyển nhượng toàn bộ DT 524,0m2 và 202,0m2 (thửa 364, thực tế là thửa 479) cho ông Lưu Đình Hùng bằng giấy viết tay không có xác nhận của cấp có thẩm quyền. Ngày 17/7/2009 ông Hùng đã chuyển nhượng toàn bộ DT 02 thửa đất nêu trên cho ông Vũ Văn Hanh bằng giấy viết tay có xác nhận của UBND phường Hoà Nghĩa. Ngày 16/8/2020, ông Hanh đã cho tặng con trai là ông Vũ Văn Chiến toàn bộ thửa DT đất số 480 và một phần DT thửa đất 479 tổng diện tích cho tặng là 566,5m2 (Dt còn lại ông Hanh CN cho ông Khoa Năng Mừng 107,0m2 và làm ngõ đi chung 52,5m2), trên đất đã có nhà ở xây dựng từ năm 2012 (Theo BC số 125/BC-UBND ngày 18/6/2025 của UBND phường Hoà Nghĩa). Thửa đất phù hợp với quy hoạch đất ở theo Quyết định số 1939/QĐ-UBND ngày 20/6/2025 của Uỷ ban nhân dân thành phố Hải Phòng về việc phê duyệt Đồ án Quy hoạch phân khu tỷ lệ 1/2000 quận Dương Kinh đến năm 2040.</v>
          </cell>
          <cell r="AJ16" t="str">
            <v>Thu hồi hết đất ở, trên đất có nhà ở. Trên địa bàn phường Hưng Đạo không còn đất ở, nhà ở khác. Đủ điều kiện được giao đất ở tái định cư theo điểm a khoản 2 Điều 11 Nghị định 88</v>
          </cell>
        </row>
        <row r="17">
          <cell r="A17">
            <v>4</v>
          </cell>
          <cell r="B17" t="str">
            <v>Vũ Văn Hanh</v>
          </cell>
          <cell r="C17"/>
          <cell r="D17">
            <v>7650000</v>
          </cell>
          <cell r="E17">
            <v>546.29999999999995</v>
          </cell>
          <cell r="F17"/>
          <cell r="G17">
            <v>0</v>
          </cell>
          <cell r="H17"/>
          <cell r="I17">
            <v>0</v>
          </cell>
          <cell r="J17"/>
          <cell r="K17"/>
          <cell r="L17">
            <v>0</v>
          </cell>
          <cell r="M17">
            <v>120</v>
          </cell>
          <cell r="N17">
            <v>188160000</v>
          </cell>
          <cell r="O17">
            <v>729840000</v>
          </cell>
          <cell r="P17">
            <v>426.3</v>
          </cell>
          <cell r="Q17"/>
          <cell r="R17">
            <v>55419000</v>
          </cell>
          <cell r="S17"/>
          <cell r="T17"/>
          <cell r="U17"/>
          <cell r="V17"/>
          <cell r="W17">
            <v>0</v>
          </cell>
          <cell r="X17">
            <v>718</v>
          </cell>
          <cell r="Y17"/>
          <cell r="Z17"/>
          <cell r="AA17"/>
          <cell r="AB17">
            <v>0</v>
          </cell>
          <cell r="AC17">
            <v>426.3</v>
          </cell>
          <cell r="AD17">
            <v>277095000</v>
          </cell>
          <cell r="AE17">
            <v>1062354000</v>
          </cell>
          <cell r="AF17" t="str">
            <v>031060017177</v>
          </cell>
          <cell r="AG17" t="str">
            <v>0912607956</v>
          </cell>
          <cell r="AH17" t="str">
            <v>Tổ 2 Hoà Nghĩa, Dương Kinh</v>
          </cell>
          <cell r="AI17" t="str">
            <v>Đất nông nghiệp do UBND huyện Kiến Thuỵ giao theo QĐ 03 (GCN số vào sổ 00557) cho ông Phạm Văn Lâm thửa 431; Dt 718m2; thửa đất số 432, DT 258,0m2. Ông Phạm Văn Lâm viết Giấy nhượng đất vòng 1 cho ông Vũ Văn Hanh (không ghi ngày tháng, không có xác nhận của cấp có thẩm quyền) tổng DT cả 2 thửa là: 976,0m2. Ngày 7/3/2003 UBND xã Hoà Nghĩa đã lập Biên bản về việc giao quyền sử dụng đất và Trích đo diện tích đề nghị HTH đất ở cho ông Vũ Văn Thực, diện tích 300,0m2; bà Nguyễn Thị Tuyền (vợ ông Vũ Văn Hanh) diện tích 300m2, phần diện tích còn lại là 376,0m2. Bà Tuyền và chồng là ông Hanh đã sử dụng đất sai mục đích (xây dựng nhà ở và các công trình phụ trợ) từ năm 2012 (Theo Báo cáo số 125/BC-UBND ngày 18/6/2025 của UBND phường Hoà Nghĩa). Thửa đất phù hợp với quy hoạch đất ở theo Quyết định số 1939/QĐ-UBND ngày 20/6/2025 của Uỷ ban nhân dân thành phố Hải Phòng về việc phê duyệt Đồ án Quy hoạch phân khu tỷ lệ 1/2000 quận Dương Kinh đến năm 2040.</v>
          </cell>
          <cell r="AJ17" t="str">
            <v>Thu hồi hết đất ở, trên đất có nhà ở. Trên địa bàn phường Hưng Đạo không còn đất ở, nhà ở khác. Đủ điều kiện được giao đất ở tái định cư theo điểm a khoản 2 Điều 11 Nghị định 88</v>
          </cell>
        </row>
        <row r="18">
          <cell r="A18"/>
          <cell r="B18" t="str">
            <v>Tổng cộng</v>
          </cell>
          <cell r="C18"/>
          <cell r="D18"/>
          <cell r="E18">
            <v>1347.9</v>
          </cell>
          <cell r="F18">
            <v>0</v>
          </cell>
          <cell r="G18">
            <v>0</v>
          </cell>
          <cell r="H18">
            <v>55.1</v>
          </cell>
          <cell r="I18">
            <v>758727000</v>
          </cell>
          <cell r="J18">
            <v>127.5</v>
          </cell>
          <cell r="K18">
            <v>133875000</v>
          </cell>
          <cell r="L18">
            <v>1621800000</v>
          </cell>
          <cell r="M18">
            <v>240</v>
          </cell>
          <cell r="N18">
            <v>403200000</v>
          </cell>
          <cell r="O18">
            <v>1574400000</v>
          </cell>
          <cell r="P18">
            <v>872.8</v>
          </cell>
          <cell r="Q18">
            <v>0</v>
          </cell>
          <cell r="R18">
            <v>113464000</v>
          </cell>
          <cell r="S18">
            <v>0</v>
          </cell>
          <cell r="T18">
            <v>52.5</v>
          </cell>
          <cell r="U18">
            <v>12000000</v>
          </cell>
          <cell r="V18">
            <v>604499019.37602711</v>
          </cell>
          <cell r="W18">
            <v>40200</v>
          </cell>
          <cell r="X18"/>
          <cell r="Y18"/>
          <cell r="Z18"/>
          <cell r="AA18">
            <v>0</v>
          </cell>
          <cell r="AB18">
            <v>0</v>
          </cell>
          <cell r="AC18">
            <v>872.8</v>
          </cell>
          <cell r="AD18">
            <v>567320000</v>
          </cell>
          <cell r="AE18">
            <v>5252250219.3760271</v>
          </cell>
          <cell r="AG18"/>
        </row>
      </sheetData>
      <sheetData sheetId="3" refreshError="1"/>
      <sheetData sheetId="4">
        <row r="10">
          <cell r="M10">
            <v>3555864.1359999999</v>
          </cell>
        </row>
      </sheetData>
      <sheetData sheetId="5" refreshError="1"/>
      <sheetData sheetId="6" refreshError="1"/>
      <sheetData sheetId="7" refreshError="1"/>
      <sheetData sheetId="8" refreshError="1"/>
      <sheetData sheetId="9">
        <row r="85">
          <cell r="J85">
            <v>0</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File mau "/>
      <sheetName val="Sheet1"/>
    </sheetNames>
    <sheetDataSet>
      <sheetData sheetId="0" refreshError="1"/>
      <sheetData sheetId="1" refreshError="1">
        <row r="3">
          <cell r="A3">
            <v>1</v>
          </cell>
          <cell r="B3" t="str">
            <v>Nhà một mái tường trình vôi xỉ cao ≤ 3,0m; Mái ngói 22v/m2 sườn tre</v>
          </cell>
          <cell r="C3">
            <v>1</v>
          </cell>
          <cell r="D3">
            <v>1</v>
          </cell>
        </row>
        <row r="4">
          <cell r="A4" t="str">
            <v>VKT.10101</v>
          </cell>
          <cell r="B4" t="str">
            <v xml:space="preserve"> + nền xi măng</v>
          </cell>
          <cell r="C4" t="str">
            <v>m2 sàn XD</v>
          </cell>
          <cell r="D4">
            <v>1462902</v>
          </cell>
        </row>
        <row r="5">
          <cell r="A5" t="str">
            <v>VKT.10102</v>
          </cell>
          <cell r="B5" t="str">
            <v xml:space="preserve"> + nền gạch chỉ đặc</v>
          </cell>
          <cell r="C5" t="str">
            <v>m2 sàn XD</v>
          </cell>
          <cell r="D5">
            <v>1599010</v>
          </cell>
        </row>
        <row r="6">
          <cell r="A6" t="str">
            <v>VKT.10103</v>
          </cell>
          <cell r="B6" t="str">
            <v xml:space="preserve"> + nền vôi xỉ</v>
          </cell>
          <cell r="C6" t="str">
            <v>m2 sàn XD</v>
          </cell>
          <cell r="D6">
            <v>1391190</v>
          </cell>
        </row>
        <row r="7">
          <cell r="A7">
            <v>2</v>
          </cell>
          <cell r="B7" t="str">
            <v xml:space="preserve">Nhà hai mái tường trình vôi xỉ cao ≤ 3,0m </v>
          </cell>
          <cell r="C7">
            <v>2</v>
          </cell>
          <cell r="D7">
            <v>2</v>
          </cell>
        </row>
        <row r="8">
          <cell r="A8" t="str">
            <v>2.1</v>
          </cell>
          <cell r="B8" t="str">
            <v xml:space="preserve">Mái ngói 22v/m2 sườn tre </v>
          </cell>
          <cell r="C8">
            <v>2</v>
          </cell>
          <cell r="D8">
            <v>2</v>
          </cell>
        </row>
        <row r="9">
          <cell r="A9" t="str">
            <v>VKT.10211</v>
          </cell>
          <cell r="B9" t="str">
            <v xml:space="preserve"> + nền đất</v>
          </cell>
          <cell r="C9" t="str">
            <v>m2 sàn XD</v>
          </cell>
          <cell r="D9">
            <v>1430985</v>
          </cell>
        </row>
        <row r="10">
          <cell r="A10" t="str">
            <v>VKT.10212</v>
          </cell>
          <cell r="B10" t="str">
            <v xml:space="preserve"> + nền vôi xỉ</v>
          </cell>
          <cell r="C10" t="str">
            <v>m2 sàn XD</v>
          </cell>
          <cell r="D10">
            <v>1458175</v>
          </cell>
        </row>
        <row r="11">
          <cell r="A11" t="str">
            <v>VKT.10213</v>
          </cell>
          <cell r="B11" t="str">
            <v xml:space="preserve"> + nền gạch chỉ đặc</v>
          </cell>
          <cell r="C11" t="str">
            <v>m2 sàn XD</v>
          </cell>
          <cell r="D11">
            <v>1665995</v>
          </cell>
        </row>
        <row r="12">
          <cell r="A12" t="str">
            <v>2.2</v>
          </cell>
          <cell r="B12" t="str">
            <v xml:space="preserve"> Mái rạ, mái lá, phên nứa sườn tre:</v>
          </cell>
          <cell r="C12">
            <v>1665995</v>
          </cell>
          <cell r="D12">
            <v>1665995</v>
          </cell>
        </row>
        <row r="13">
          <cell r="A13" t="str">
            <v>VKT.10221</v>
          </cell>
          <cell r="B13" t="str">
            <v xml:space="preserve"> + nền đất</v>
          </cell>
          <cell r="C13" t="str">
            <v>m2 sàn XD</v>
          </cell>
          <cell r="D13">
            <v>1196954</v>
          </cell>
        </row>
        <row r="14">
          <cell r="A14" t="str">
            <v>VKT.10222</v>
          </cell>
          <cell r="B14" t="str">
            <v xml:space="preserve"> + nền vôi xỉ</v>
          </cell>
          <cell r="C14" t="str">
            <v>m2 sàn XD</v>
          </cell>
          <cell r="D14">
            <v>1224145</v>
          </cell>
        </row>
        <row r="15">
          <cell r="A15" t="str">
            <v>VKT.10223</v>
          </cell>
          <cell r="B15" t="str">
            <v xml:space="preserve"> + nền gạch chỉ đặc</v>
          </cell>
          <cell r="C15" t="str">
            <v>m2 sàn XD</v>
          </cell>
          <cell r="D15">
            <v>1431964</v>
          </cell>
        </row>
        <row r="16">
          <cell r="A16">
            <v>3</v>
          </cell>
          <cell r="B16" t="str">
            <v>Nhà một mái tường gạch papanh cao ≤ 3,0m</v>
          </cell>
          <cell r="C16">
            <v>3</v>
          </cell>
          <cell r="D16">
            <v>3</v>
          </cell>
        </row>
        <row r="17">
          <cell r="A17" t="str">
            <v>3.1</v>
          </cell>
          <cell r="B17" t="str">
            <v xml:space="preserve">Mái ngói 22v/m2 sườn gỗ: </v>
          </cell>
          <cell r="C17">
            <v>3</v>
          </cell>
          <cell r="D17">
            <v>3</v>
          </cell>
        </row>
        <row r="18">
          <cell r="A18" t="str">
            <v>VKT.10311</v>
          </cell>
          <cell r="B18" t="str">
            <v xml:space="preserve"> + nền đất</v>
          </cell>
          <cell r="C18" t="str">
            <v>m2 sàn XD</v>
          </cell>
          <cell r="D18">
            <v>1937086</v>
          </cell>
        </row>
        <row r="19">
          <cell r="A19" t="str">
            <v>VKT.10312</v>
          </cell>
          <cell r="B19" t="str">
            <v xml:space="preserve"> + nền vôi xỉ</v>
          </cell>
          <cell r="C19" t="str">
            <v>m2 sàn XD</v>
          </cell>
          <cell r="D19">
            <v>1964277</v>
          </cell>
        </row>
        <row r="20">
          <cell r="A20" t="str">
            <v>VKT.10313</v>
          </cell>
          <cell r="B20" t="str">
            <v xml:space="preserve"> + nền xi măng</v>
          </cell>
          <cell r="C20" t="str">
            <v>m2 sàn XD</v>
          </cell>
          <cell r="D20">
            <v>2035989</v>
          </cell>
        </row>
        <row r="21">
          <cell r="A21" t="str">
            <v>VKT.10314</v>
          </cell>
          <cell r="B21" t="str">
            <v xml:space="preserve"> + nền gạch chỉ đặc</v>
          </cell>
          <cell r="C21" t="str">
            <v>m2 sàn XD</v>
          </cell>
          <cell r="D21">
            <v>2172097</v>
          </cell>
        </row>
        <row r="22">
          <cell r="A22" t="str">
            <v>3.2</v>
          </cell>
          <cell r="B22" t="str">
            <v xml:space="preserve">Mái fibrôximăng sườn gỗ: </v>
          </cell>
          <cell r="C22">
            <v>2172096</v>
          </cell>
          <cell r="D22">
            <v>2172096</v>
          </cell>
        </row>
        <row r="23">
          <cell r="A23" t="str">
            <v>VKT.10321</v>
          </cell>
          <cell r="B23" t="str">
            <v xml:space="preserve"> + nền đất</v>
          </cell>
          <cell r="C23" t="str">
            <v>m2 sàn XD</v>
          </cell>
          <cell r="D23">
            <v>1921513</v>
          </cell>
        </row>
        <row r="24">
          <cell r="A24" t="str">
            <v>VKT.10322</v>
          </cell>
          <cell r="B24" t="str">
            <v xml:space="preserve"> + nền vôi xỉ</v>
          </cell>
          <cell r="C24" t="str">
            <v>m2 sàn XD</v>
          </cell>
          <cell r="D24">
            <v>1948704</v>
          </cell>
        </row>
        <row r="25">
          <cell r="A25" t="str">
            <v>VKT.10323</v>
          </cell>
          <cell r="B25" t="str">
            <v xml:space="preserve"> + nền xi măng</v>
          </cell>
          <cell r="C25" t="str">
            <v>m2 sàn XD</v>
          </cell>
          <cell r="D25">
            <v>2020415</v>
          </cell>
        </row>
        <row r="26">
          <cell r="A26" t="str">
            <v>VKT.10324</v>
          </cell>
          <cell r="B26" t="str">
            <v xml:space="preserve"> + nền gạch chỉ đặc</v>
          </cell>
          <cell r="C26" t="str">
            <v>m2 sàn XD</v>
          </cell>
          <cell r="D26">
            <v>2156523</v>
          </cell>
        </row>
        <row r="27">
          <cell r="A27" t="str">
            <v>3.3</v>
          </cell>
          <cell r="B27" t="str">
            <v xml:space="preserve"> Mái ngói 22v/m2 sườn tre:</v>
          </cell>
          <cell r="C27">
            <v>2156522</v>
          </cell>
          <cell r="D27">
            <v>2156522</v>
          </cell>
        </row>
        <row r="28">
          <cell r="A28" t="str">
            <v>VKT.10331</v>
          </cell>
          <cell r="B28" t="str">
            <v xml:space="preserve"> + nền đất</v>
          </cell>
          <cell r="C28" t="str">
            <v>m2 sàn XD</v>
          </cell>
          <cell r="D28">
            <v>1773949</v>
          </cell>
        </row>
        <row r="29">
          <cell r="A29" t="str">
            <v>VKT.10332</v>
          </cell>
          <cell r="B29" t="str">
            <v xml:space="preserve"> + nền vôi xỉ</v>
          </cell>
          <cell r="C29" t="str">
            <v>m2 sàn XD</v>
          </cell>
          <cell r="D29">
            <v>1801140</v>
          </cell>
        </row>
        <row r="30">
          <cell r="A30" t="str">
            <v>VKT.10333</v>
          </cell>
          <cell r="B30" t="str">
            <v xml:space="preserve"> + nền xi măng</v>
          </cell>
          <cell r="C30" t="str">
            <v>m2 sàn XD</v>
          </cell>
          <cell r="D30">
            <v>1872852</v>
          </cell>
        </row>
        <row r="31">
          <cell r="A31" t="str">
            <v>VKT.10334</v>
          </cell>
          <cell r="B31" t="str">
            <v xml:space="preserve"> + nền gạch chỉ đặc</v>
          </cell>
          <cell r="C31" t="str">
            <v>m2 sàn XD</v>
          </cell>
          <cell r="D31">
            <v>2008960</v>
          </cell>
        </row>
        <row r="32">
          <cell r="A32" t="str">
            <v>3.4</v>
          </cell>
          <cell r="B32" t="str">
            <v xml:space="preserve"> Mái rơm rạ, mái lá, phên nứa:</v>
          </cell>
          <cell r="C32">
            <v>2008960</v>
          </cell>
          <cell r="D32">
            <v>2008960</v>
          </cell>
        </row>
        <row r="33">
          <cell r="A33" t="str">
            <v>VKT.10341</v>
          </cell>
          <cell r="B33" t="str">
            <v xml:space="preserve"> + nền đất</v>
          </cell>
          <cell r="C33" t="str">
            <v>m2 sàn XD</v>
          </cell>
          <cell r="D33">
            <v>1606904</v>
          </cell>
        </row>
        <row r="34">
          <cell r="A34" t="str">
            <v>VKT.10342</v>
          </cell>
          <cell r="B34" t="str">
            <v xml:space="preserve"> + nền vôi xỉ</v>
          </cell>
          <cell r="C34" t="str">
            <v>m2 sàn XD</v>
          </cell>
          <cell r="D34">
            <v>1634095</v>
          </cell>
        </row>
        <row r="35">
          <cell r="A35" t="str">
            <v>VKT.10343</v>
          </cell>
          <cell r="B35" t="str">
            <v xml:space="preserve"> + nền xi măng</v>
          </cell>
          <cell r="C35" t="str">
            <v>m2 sàn XD</v>
          </cell>
          <cell r="D35">
            <v>1705806</v>
          </cell>
        </row>
        <row r="36">
          <cell r="A36" t="str">
            <v>VKT.10344</v>
          </cell>
          <cell r="B36" t="str">
            <v xml:space="preserve"> + nền gạch chỉ đặc</v>
          </cell>
          <cell r="C36" t="str">
            <v>m2 sàn XD</v>
          </cell>
          <cell r="D36">
            <v>1841914</v>
          </cell>
        </row>
        <row r="37">
          <cell r="A37" t="str">
            <v>3.5</v>
          </cell>
          <cell r="B37" t="str">
            <v xml:space="preserve"> Mái vôi xỉ:</v>
          </cell>
          <cell r="C37">
            <v>1841914</v>
          </cell>
          <cell r="D37">
            <v>1841914</v>
          </cell>
        </row>
        <row r="38">
          <cell r="A38" t="str">
            <v>VKT.10351</v>
          </cell>
          <cell r="B38" t="str">
            <v xml:space="preserve"> + nền đất</v>
          </cell>
          <cell r="C38" t="str">
            <v>m2 sàn XD</v>
          </cell>
          <cell r="D38">
            <v>1899293</v>
          </cell>
        </row>
        <row r="39">
          <cell r="A39" t="str">
            <v>VKT.10352</v>
          </cell>
          <cell r="B39" t="str">
            <v xml:space="preserve"> + nền vôi xỉ</v>
          </cell>
          <cell r="C39" t="str">
            <v>m2 sàn XD</v>
          </cell>
          <cell r="D39">
            <v>1926484</v>
          </cell>
        </row>
        <row r="40">
          <cell r="A40" t="str">
            <v>VKT.10353</v>
          </cell>
          <cell r="B40" t="str">
            <v xml:space="preserve"> + nền gạch chỉ đặc</v>
          </cell>
          <cell r="C40" t="str">
            <v>m2 sàn XD</v>
          </cell>
          <cell r="D40">
            <v>2134304</v>
          </cell>
        </row>
        <row r="41">
          <cell r="A41" t="str">
            <v>VKT.10361</v>
          </cell>
          <cell r="B41" t="str">
            <v>Nhà một mái tường gạch chỉ 110 cao 2,5m mái tôn fibrôximăng, nền láng ximăng</v>
          </cell>
          <cell r="C41" t="str">
            <v>m2 sàn XD</v>
          </cell>
          <cell r="D41">
            <v>1816290</v>
          </cell>
        </row>
        <row r="42">
          <cell r="A42" t="str">
            <v>VKT.10362</v>
          </cell>
          <cell r="B42" t="str">
            <v>Nhà một mái tường gạch chỉ 110 cao 2,5m mái ngói 22v/m2, nền láng ximăng</v>
          </cell>
          <cell r="C42" t="str">
            <v>m2 sàn XD</v>
          </cell>
          <cell r="D42">
            <v>1831865</v>
          </cell>
        </row>
        <row r="43">
          <cell r="A43" t="str">
            <v>VKT.10363</v>
          </cell>
          <cell r="B43" t="str">
            <v>Nhà tắm độc lập/ nhà kho tường gạch chỉ 110  cao 2,5m mái bằng BTCT, nền láng xi măng</v>
          </cell>
          <cell r="C43" t="str">
            <v>m2 sàn XD</v>
          </cell>
          <cell r="D43">
            <v>2747347</v>
          </cell>
        </row>
        <row r="44">
          <cell r="A44" t="str">
            <v>VKT.10364</v>
          </cell>
          <cell r="B44" t="str">
            <v>Nhà vệ sinh ( hố xí 02 ngăn ) tường gạch chỉ 110 cao 2,3m mái vôi xỉ sang gạch chỉ đặc</v>
          </cell>
          <cell r="C44" t="str">
            <v>cái</v>
          </cell>
          <cell r="D44">
            <v>15123027</v>
          </cell>
        </row>
        <row r="45">
          <cell r="A45" t="str">
            <v>VKT.10365</v>
          </cell>
          <cell r="B45" t="str">
            <v>Nhà vệ sinh ( hố xí 01 ngăn ) tường gạch chỉ 110 cao 2,3m mái vôi xỉ sang gạch chỉ đặc</v>
          </cell>
          <cell r="C45" t="str">
            <v>cái</v>
          </cell>
          <cell r="D45">
            <v>7488517</v>
          </cell>
        </row>
        <row r="46">
          <cell r="A46">
            <v>4</v>
          </cell>
          <cell r="B46" t="str">
            <v>Chuồng lợn (hoặc kết cấu tương tự) tường gạch chỉ 110 cao 2,0m loại một mái</v>
          </cell>
          <cell r="C46">
            <v>4</v>
          </cell>
          <cell r="D46">
            <v>4</v>
          </cell>
        </row>
        <row r="47">
          <cell r="A47" t="str">
            <v>4.1</v>
          </cell>
          <cell r="B47" t="str">
            <v xml:space="preserve"> Mái ngói 22v/m2 sườn tre:</v>
          </cell>
          <cell r="C47">
            <v>4</v>
          </cell>
          <cell r="D47">
            <v>4</v>
          </cell>
        </row>
        <row r="48">
          <cell r="A48" t="str">
            <v>VKT.10411</v>
          </cell>
          <cell r="B48" t="str">
            <v xml:space="preserve"> + nền vôi xỉ</v>
          </cell>
          <cell r="C48" t="str">
            <v>m2 sàn XD</v>
          </cell>
          <cell r="D48">
            <v>1040621</v>
          </cell>
        </row>
        <row r="49">
          <cell r="A49" t="str">
            <v>VKT.10412</v>
          </cell>
          <cell r="B49" t="str">
            <v xml:space="preserve"> + nền xi măng</v>
          </cell>
          <cell r="C49" t="str">
            <v>m2 sàn XD</v>
          </cell>
          <cell r="D49">
            <v>1108921</v>
          </cell>
        </row>
        <row r="50">
          <cell r="A50" t="str">
            <v>VKT.10413</v>
          </cell>
          <cell r="B50" t="str">
            <v xml:space="preserve"> + nền gạch chỉ đặc</v>
          </cell>
          <cell r="C50" t="str">
            <v>m2 sàn XD</v>
          </cell>
          <cell r="D50">
            <v>1238544</v>
          </cell>
        </row>
        <row r="51">
          <cell r="A51" t="str">
            <v>4.2</v>
          </cell>
          <cell r="B51" t="str">
            <v xml:space="preserve"> Mái rơm rạ, mái lá , phên nứa suờn tre:</v>
          </cell>
          <cell r="C51">
            <v>1238544</v>
          </cell>
          <cell r="D51">
            <v>1238544</v>
          </cell>
        </row>
        <row r="52">
          <cell r="A52" t="str">
            <v>VKT.10421</v>
          </cell>
          <cell r="B52" t="str">
            <v xml:space="preserve"> + nền vôi xỉ</v>
          </cell>
          <cell r="C52" t="str">
            <v>m2 sàn XD</v>
          </cell>
          <cell r="D52">
            <v>881530</v>
          </cell>
        </row>
        <row r="53">
          <cell r="A53" t="str">
            <v>VKT.10422</v>
          </cell>
          <cell r="B53" t="str">
            <v xml:space="preserve"> + nền xi măng</v>
          </cell>
          <cell r="C53" t="str">
            <v>m2 sàn XD</v>
          </cell>
          <cell r="D53">
            <v>949827</v>
          </cell>
        </row>
        <row r="54">
          <cell r="A54" t="str">
            <v>VKT.10423</v>
          </cell>
          <cell r="B54" t="str">
            <v xml:space="preserve"> + nền gạch chỉ đặc</v>
          </cell>
          <cell r="C54" t="str">
            <v>m2 sàn XD</v>
          </cell>
          <cell r="D54">
            <v>1079453</v>
          </cell>
        </row>
        <row r="55">
          <cell r="A55">
            <v>5</v>
          </cell>
          <cell r="B55" t="str">
            <v>Nhà 1 tầng tường chịu lực; cao 3,5m; không khu phụ</v>
          </cell>
          <cell r="C55">
            <v>5</v>
          </cell>
          <cell r="D55">
            <v>5</v>
          </cell>
        </row>
        <row r="56">
          <cell r="A56" t="str">
            <v>5.1</v>
          </cell>
          <cell r="B56" t="str">
            <v>Tường xây gạch chỉ 220</v>
          </cell>
          <cell r="C56">
            <v>5</v>
          </cell>
          <cell r="D56">
            <v>5</v>
          </cell>
        </row>
        <row r="57">
          <cell r="A57" t="str">
            <v>VKT.10511</v>
          </cell>
          <cell r="B57" t="str">
            <v xml:space="preserve">Mái ngói, móng xây gạch chỉ đặc </v>
          </cell>
          <cell r="C57" t="str">
            <v>m2 sàn XD</v>
          </cell>
          <cell r="D57">
            <v>6340924</v>
          </cell>
        </row>
        <row r="58">
          <cell r="A58" t="str">
            <v>VKT.10512</v>
          </cell>
          <cell r="B58" t="str">
            <v>Mái tôn kim loại, móng xây gạch chỉ đặc</v>
          </cell>
          <cell r="C58" t="str">
            <v>m2 sàn XD</v>
          </cell>
          <cell r="D58">
            <v>5967179</v>
          </cell>
        </row>
        <row r="59">
          <cell r="A59" t="str">
            <v>VKT.10513</v>
          </cell>
          <cell r="B59" t="str">
            <v>Mái fibrôximăng, móng xây gạch chỉ đặc</v>
          </cell>
          <cell r="C59" t="str">
            <v>m2 sàn XD</v>
          </cell>
          <cell r="D59">
            <v>5743718</v>
          </cell>
        </row>
        <row r="60">
          <cell r="A60" t="str">
            <v>VKT.10514</v>
          </cell>
          <cell r="B60" t="str">
            <v>Mái ngói, móng xây đá hộc</v>
          </cell>
          <cell r="C60" t="str">
            <v>m2 sàn XD</v>
          </cell>
          <cell r="D60">
            <v>6343564</v>
          </cell>
        </row>
        <row r="61">
          <cell r="A61" t="str">
            <v>VKT.10515</v>
          </cell>
          <cell r="B61" t="str">
            <v>Mái tôn kim loại, móng xây đá hộc</v>
          </cell>
          <cell r="C61" t="str">
            <v>m2 sàn XD</v>
          </cell>
          <cell r="D61">
            <v>6006830</v>
          </cell>
        </row>
        <row r="62">
          <cell r="A62" t="str">
            <v>VKT.10516</v>
          </cell>
          <cell r="B62" t="str">
            <v>Mái fibrôximăng, móng xây đá hộc</v>
          </cell>
          <cell r="C62" t="str">
            <v>m2 sàn XD</v>
          </cell>
          <cell r="D62">
            <v>5795622</v>
          </cell>
        </row>
        <row r="63">
          <cell r="A63" t="str">
            <v>VKT.10517</v>
          </cell>
          <cell r="B63" t="str">
            <v>Mái bằng BTCT, móng xây gạch chỉ đặc</v>
          </cell>
          <cell r="C63" t="str">
            <v>m2 sàn XD</v>
          </cell>
          <cell r="D63">
            <v>6281732</v>
          </cell>
        </row>
        <row r="64">
          <cell r="A64" t="str">
            <v>VKT.10518</v>
          </cell>
          <cell r="B64" t="str">
            <v>Mái bằng BTCT, móng xây đá hộc</v>
          </cell>
          <cell r="C64" t="str">
            <v>m2 sàn XD</v>
          </cell>
          <cell r="D64">
            <v>6327365</v>
          </cell>
        </row>
        <row r="65">
          <cell r="A65" t="str">
            <v>5.2</v>
          </cell>
          <cell r="B65" t="str">
            <v>Tường xây gạch chỉ 110</v>
          </cell>
          <cell r="C65">
            <v>6327364</v>
          </cell>
          <cell r="D65">
            <v>6327364</v>
          </cell>
        </row>
        <row r="66">
          <cell r="A66" t="str">
            <v>VKT.10521</v>
          </cell>
          <cell r="B66" t="str">
            <v>Mái ngói, móng xây gạch chỉ đặc</v>
          </cell>
          <cell r="C66" t="str">
            <v>m2 sàn XD</v>
          </cell>
          <cell r="D66">
            <v>5848873</v>
          </cell>
        </row>
        <row r="67">
          <cell r="A67" t="str">
            <v>VKT.10522</v>
          </cell>
          <cell r="B67" t="str">
            <v>Mái tôn kim loại, móng xây gạch chỉ đặc</v>
          </cell>
          <cell r="C67" t="str">
            <v>m2 sàn XD</v>
          </cell>
          <cell r="D67">
            <v>5516385</v>
          </cell>
        </row>
        <row r="68">
          <cell r="A68" t="str">
            <v>VKT.10523</v>
          </cell>
          <cell r="B68" t="str">
            <v>Mái fibrôximăng, móng xây gạch chỉ đặc</v>
          </cell>
          <cell r="C68" t="str">
            <v>m2 sàn XD</v>
          </cell>
          <cell r="D68">
            <v>5303896</v>
          </cell>
        </row>
        <row r="69">
          <cell r="A69" t="str">
            <v>VKT.10524</v>
          </cell>
          <cell r="B69" t="str">
            <v>Mái ngói, móng xây đá hộc</v>
          </cell>
          <cell r="C69" t="str">
            <v>m2 sàn XD</v>
          </cell>
          <cell r="D69">
            <v>5892994</v>
          </cell>
        </row>
        <row r="70">
          <cell r="A70" t="str">
            <v>VKT.10525</v>
          </cell>
          <cell r="B70" t="str">
            <v>Mái tôn kim loại, móng xây đá hộc</v>
          </cell>
          <cell r="C70" t="str">
            <v>m2 sàn XD</v>
          </cell>
          <cell r="D70">
            <v>5562018</v>
          </cell>
        </row>
        <row r="71">
          <cell r="A71" t="str">
            <v>VKT.10526</v>
          </cell>
          <cell r="B71" t="str">
            <v>Mái fibrôximăng, móng xây đá hộc</v>
          </cell>
          <cell r="C71" t="str">
            <v>m2 sàn XD</v>
          </cell>
          <cell r="D71">
            <v>5339692</v>
          </cell>
        </row>
        <row r="72">
          <cell r="A72" t="str">
            <v>VKT.10527</v>
          </cell>
          <cell r="B72" t="str">
            <v>Mái bằng BTCT, móng xây gạch chỉ đặc</v>
          </cell>
          <cell r="C72" t="str">
            <v>m2 sàn XD</v>
          </cell>
          <cell r="D72">
            <v>6121493</v>
          </cell>
        </row>
        <row r="73">
          <cell r="A73" t="str">
            <v>VKT.10528</v>
          </cell>
          <cell r="B73" t="str">
            <v>Mái bằng BTCT, móng xây đá hộc</v>
          </cell>
          <cell r="C73" t="str">
            <v>m2 sàn XD</v>
          </cell>
          <cell r="D73">
            <v>6167126</v>
          </cell>
        </row>
        <row r="74">
          <cell r="A74" t="str">
            <v>5.3</v>
          </cell>
          <cell r="B74" t="str">
            <v>Tường xây đá hộc</v>
          </cell>
          <cell r="C74">
            <v>6167124</v>
          </cell>
          <cell r="D74">
            <v>6167124</v>
          </cell>
        </row>
        <row r="75">
          <cell r="A75" t="str">
            <v>VKT.10531</v>
          </cell>
          <cell r="B75" t="str">
            <v>Mái ngói, móng xây đá hộc</v>
          </cell>
          <cell r="C75" t="str">
            <v>m2 sàn XD</v>
          </cell>
          <cell r="D75">
            <v>6601459</v>
          </cell>
        </row>
        <row r="76">
          <cell r="A76" t="str">
            <v>VKT.10532</v>
          </cell>
          <cell r="B76" t="str">
            <v>Mái tôn kim loại, móng xây đá hộc</v>
          </cell>
          <cell r="C76" t="str">
            <v>m2 sàn XD</v>
          </cell>
          <cell r="D76">
            <v>6271053</v>
          </cell>
        </row>
        <row r="77">
          <cell r="A77" t="str">
            <v>VKT.10533</v>
          </cell>
          <cell r="B77" t="str">
            <v>Mái fibrôximăng, móng xây đá hộc</v>
          </cell>
          <cell r="C77" t="str">
            <v>m2 sàn XD</v>
          </cell>
          <cell r="D77">
            <v>6049613</v>
          </cell>
        </row>
        <row r="78">
          <cell r="A78" t="str">
            <v>VKT.10534</v>
          </cell>
          <cell r="B78" t="str">
            <v>Mái bằng BTCT, móng xây đá hộc</v>
          </cell>
          <cell r="C78" t="str">
            <v>m2 sàn XD</v>
          </cell>
          <cell r="D78">
            <v>6641754</v>
          </cell>
        </row>
        <row r="79">
          <cell r="A79" t="str">
            <v>5.4</v>
          </cell>
          <cell r="B79" t="str">
            <v>Tường xây gạch Papanh 220</v>
          </cell>
          <cell r="C79">
            <v>6641752</v>
          </cell>
          <cell r="D79">
            <v>6641752</v>
          </cell>
        </row>
        <row r="80">
          <cell r="A80" t="str">
            <v>VKT.10541</v>
          </cell>
          <cell r="B80" t="str">
            <v>Mái ngói, móng xây gạch chỉ đặc</v>
          </cell>
          <cell r="C80" t="str">
            <v>m2 sàn XD</v>
          </cell>
          <cell r="D80">
            <v>5914733</v>
          </cell>
        </row>
        <row r="81">
          <cell r="A81" t="str">
            <v>VKT.10542</v>
          </cell>
          <cell r="B81" t="str">
            <v>Mái tôn kim loại, móng xây gạch chỉ đặc</v>
          </cell>
          <cell r="C81" t="str">
            <v>m2 sàn XD</v>
          </cell>
          <cell r="D81">
            <v>5540518</v>
          </cell>
        </row>
        <row r="82">
          <cell r="A82" t="str">
            <v>VKT.10543</v>
          </cell>
          <cell r="B82" t="str">
            <v>Mái fibrôximăng, móng xây gạch chỉ đặc</v>
          </cell>
          <cell r="C82" t="str">
            <v>m2 sàn XD</v>
          </cell>
          <cell r="D82">
            <v>5317058</v>
          </cell>
        </row>
        <row r="83">
          <cell r="A83" t="str">
            <v>VKT.10544</v>
          </cell>
          <cell r="B83" t="str">
            <v>Mái ngói, móng xây đá hộc</v>
          </cell>
          <cell r="C83" t="str">
            <v>m2 sàn XD</v>
          </cell>
          <cell r="D83">
            <v>5916867</v>
          </cell>
        </row>
        <row r="84">
          <cell r="A84" t="str">
            <v>VKT.10545</v>
          </cell>
          <cell r="B84" t="str">
            <v>Mái tôn kim loại, móng xây đá hộc</v>
          </cell>
          <cell r="C84" t="str">
            <v>m2 sàn XD</v>
          </cell>
          <cell r="D84">
            <v>5586117</v>
          </cell>
        </row>
        <row r="85">
          <cell r="A85" t="str">
            <v>VKT.10546</v>
          </cell>
          <cell r="B85" t="str">
            <v>Mái fibrôximăng, móng xây đá hộc</v>
          </cell>
          <cell r="C85" t="str">
            <v>m2 sàn XD</v>
          </cell>
          <cell r="D85">
            <v>5372785</v>
          </cell>
        </row>
        <row r="86">
          <cell r="A86" t="str">
            <v>VKT.10547</v>
          </cell>
          <cell r="B86" t="str">
            <v>Mái bằng BTCT, móng xây gạch chỉ đặc</v>
          </cell>
          <cell r="C86" t="str">
            <v>m2 sàn XD</v>
          </cell>
          <cell r="D86">
            <v>5913230</v>
          </cell>
        </row>
        <row r="87">
          <cell r="A87" t="str">
            <v>VKT.10548</v>
          </cell>
          <cell r="B87" t="str">
            <v>Mái bằng BTCT, móng xây đá hộc</v>
          </cell>
          <cell r="C87" t="str">
            <v>m2 sàn XD</v>
          </cell>
          <cell r="D87">
            <v>5958829</v>
          </cell>
        </row>
        <row r="88">
          <cell r="A88">
            <v>6</v>
          </cell>
          <cell r="B88" t="str">
            <v>Nhà 1 tầng khung BTCT; mái bằng BTCT; cao 4,5m;  không khu phụ</v>
          </cell>
          <cell r="C88">
            <v>6</v>
          </cell>
          <cell r="D88">
            <v>6</v>
          </cell>
        </row>
        <row r="89">
          <cell r="A89" t="str">
            <v>VKT.10601</v>
          </cell>
          <cell r="B89" t="str">
            <v>Tường xây gạch chỉ 220, móng băng BTCT</v>
          </cell>
          <cell r="C89" t="str">
            <v>m2 sàn XD</v>
          </cell>
          <cell r="D89">
            <v>7843110</v>
          </cell>
        </row>
        <row r="90">
          <cell r="A90" t="str">
            <v>VKT.10602</v>
          </cell>
          <cell r="B90" t="str">
            <v>Tường xây gạch chỉ 110, móng băng BTCT</v>
          </cell>
          <cell r="C90" t="str">
            <v>m2 sàn XD</v>
          </cell>
          <cell r="D90">
            <v>7275999</v>
          </cell>
        </row>
        <row r="91">
          <cell r="A91" t="str">
            <v>VKT.10603</v>
          </cell>
          <cell r="B91" t="str">
            <v>Tường xây đá hộc 220, móng băng BTCT</v>
          </cell>
          <cell r="C91" t="str">
            <v>m2 sàn XD</v>
          </cell>
          <cell r="D91">
            <v>7911020</v>
          </cell>
        </row>
        <row r="92">
          <cell r="A92">
            <v>7</v>
          </cell>
          <cell r="B92" t="str">
            <v>Nhà 1 tầng tường chịu lực; cao 3,5m; có khu phụ</v>
          </cell>
          <cell r="C92">
            <v>7</v>
          </cell>
          <cell r="D92">
            <v>7</v>
          </cell>
        </row>
        <row r="93">
          <cell r="A93" t="str">
            <v>7.1</v>
          </cell>
          <cell r="B93" t="str">
            <v>Tường xây gạch chỉ 220</v>
          </cell>
          <cell r="C93">
            <v>7</v>
          </cell>
          <cell r="D93">
            <v>7</v>
          </cell>
        </row>
        <row r="94">
          <cell r="A94" t="str">
            <v>VKT.10711</v>
          </cell>
          <cell r="B94" t="str">
            <v>Mái ngói, móng xây gạch chỉ đặc</v>
          </cell>
          <cell r="C94" t="str">
            <v>m2 sàn XD</v>
          </cell>
          <cell r="D94">
            <v>7071973</v>
          </cell>
        </row>
        <row r="95">
          <cell r="A95" t="str">
            <v>VKT.10712</v>
          </cell>
          <cell r="B95" t="str">
            <v>Mái tôn kim loại, móng xây gạch chỉ đặc</v>
          </cell>
          <cell r="C95" t="str">
            <v>m2 sàn XD</v>
          </cell>
          <cell r="D95">
            <v>6698003</v>
          </cell>
        </row>
        <row r="96">
          <cell r="A96" t="str">
            <v>VKT.10713</v>
          </cell>
          <cell r="B96" t="str">
            <v>Mái fibrôximăng, móng xây gạch chỉ đặc</v>
          </cell>
          <cell r="C96" t="str">
            <v>m2 sàn XD</v>
          </cell>
          <cell r="D96">
            <v>6477264</v>
          </cell>
        </row>
        <row r="97">
          <cell r="A97" t="str">
            <v>VKT.10714</v>
          </cell>
          <cell r="B97" t="str">
            <v>Mái ngói, móng xây đá hộc</v>
          </cell>
          <cell r="C97" t="str">
            <v>m2 sàn XD</v>
          </cell>
          <cell r="D97">
            <v>7074604</v>
          </cell>
        </row>
        <row r="98">
          <cell r="A98" t="str">
            <v>VKT.10715</v>
          </cell>
          <cell r="B98" t="str">
            <v>Mái tôn kim loại, móng xây đá hộc</v>
          </cell>
          <cell r="C98" t="str">
            <v>m2 sàn XD</v>
          </cell>
          <cell r="D98">
            <v>6737431</v>
          </cell>
        </row>
        <row r="99">
          <cell r="A99" t="str">
            <v>VKT.10716</v>
          </cell>
          <cell r="B99" t="str">
            <v>Mái fibrôximăng, móng xây đá hộc</v>
          </cell>
          <cell r="C99" t="str">
            <v>m2 sàn XD</v>
          </cell>
          <cell r="D99">
            <v>6520168</v>
          </cell>
        </row>
        <row r="100">
          <cell r="A100" t="str">
            <v>VKT.10717</v>
          </cell>
          <cell r="B100" t="str">
            <v>Mái bằng BTCT, móng xây gạch chỉ đặc</v>
          </cell>
          <cell r="C100" t="str">
            <v>m2 sàn XD</v>
          </cell>
          <cell r="D100">
            <v>7012624</v>
          </cell>
        </row>
        <row r="101">
          <cell r="A101" t="str">
            <v>VKT.10718</v>
          </cell>
          <cell r="B101" t="str">
            <v>Mái bằng BTCT, móng xây đá hộc</v>
          </cell>
          <cell r="C101" t="str">
            <v>m2 sàn XD</v>
          </cell>
          <cell r="D101">
            <v>7058249</v>
          </cell>
        </row>
        <row r="102">
          <cell r="A102" t="str">
            <v>7.2</v>
          </cell>
          <cell r="B102" t="str">
            <v>Tường xây gạch chỉ 110</v>
          </cell>
          <cell r="C102">
            <v>7058248</v>
          </cell>
          <cell r="D102">
            <v>7058248</v>
          </cell>
        </row>
        <row r="103">
          <cell r="A103" t="str">
            <v>VKT.10721</v>
          </cell>
          <cell r="B103" t="str">
            <v>Mái ngói, móng xây gạch chỉ đặc</v>
          </cell>
          <cell r="C103" t="str">
            <v>m2 sàn XD</v>
          </cell>
          <cell r="D103">
            <v>6576486</v>
          </cell>
        </row>
        <row r="104">
          <cell r="A104" t="str">
            <v>VKT.10722</v>
          </cell>
          <cell r="B104" t="str">
            <v>Mái tôn kim loại, móng xây gạch chỉ đặc</v>
          </cell>
          <cell r="C104" t="str">
            <v>m2 sàn XD</v>
          </cell>
          <cell r="D104">
            <v>6245734</v>
          </cell>
        </row>
        <row r="105">
          <cell r="A105" t="str">
            <v>VKT.10723</v>
          </cell>
          <cell r="B105" t="str">
            <v>Mái fibrôximăng, móng xây gạch chỉ đặc</v>
          </cell>
          <cell r="C105" t="str">
            <v>m2 sàn XD</v>
          </cell>
          <cell r="D105">
            <v>6032548</v>
          </cell>
        </row>
        <row r="106">
          <cell r="A106" t="str">
            <v>VKT.10724</v>
          </cell>
          <cell r="B106" t="str">
            <v>Mái ngói, móng xây đá hộc</v>
          </cell>
          <cell r="C106" t="str">
            <v>m2 sàn XD</v>
          </cell>
          <cell r="D106">
            <v>6573405</v>
          </cell>
        </row>
        <row r="107">
          <cell r="A107" t="str">
            <v>VKT.10725</v>
          </cell>
          <cell r="B107" t="str">
            <v>Mái tôn kim loại, móng xây đá hộc</v>
          </cell>
          <cell r="C107" t="str">
            <v>m2 sàn XD</v>
          </cell>
          <cell r="D107">
            <v>6291015</v>
          </cell>
        </row>
        <row r="108">
          <cell r="A108" t="str">
            <v>VKT.10726</v>
          </cell>
          <cell r="B108" t="str">
            <v>Mái fibrôximăng, móng xây đá hộc</v>
          </cell>
          <cell r="C108" t="str">
            <v>m2 sàn XD</v>
          </cell>
          <cell r="D108">
            <v>6071308</v>
          </cell>
        </row>
        <row r="109">
          <cell r="A109" t="str">
            <v>VKT.10727</v>
          </cell>
          <cell r="B109" t="str">
            <v>Mái bằng BTCT, móng xây gạch chỉ đặc</v>
          </cell>
          <cell r="C109" t="str">
            <v>m2 sàn XD</v>
          </cell>
          <cell r="D109">
            <v>6850734</v>
          </cell>
        </row>
        <row r="110">
          <cell r="A110" t="str">
            <v>VKT.10728</v>
          </cell>
          <cell r="B110" t="str">
            <v>Mái bằng BTCT, móng xây đá hộc</v>
          </cell>
          <cell r="C110" t="str">
            <v>m2 sàn XD</v>
          </cell>
          <cell r="D110">
            <v>6896358</v>
          </cell>
        </row>
        <row r="111">
          <cell r="A111" t="str">
            <v>7.3</v>
          </cell>
          <cell r="B111" t="str">
            <v>Tường xây đá hộc</v>
          </cell>
          <cell r="C111">
            <v>6896356</v>
          </cell>
          <cell r="D111">
            <v>6896356</v>
          </cell>
        </row>
        <row r="112">
          <cell r="A112" t="str">
            <v>VKT.10731</v>
          </cell>
          <cell r="B112" t="str">
            <v>Mái ngói, móng xây đá hộc</v>
          </cell>
          <cell r="C112" t="str">
            <v>m2 sàn XD</v>
          </cell>
          <cell r="D112">
            <v>7333244</v>
          </cell>
        </row>
        <row r="113">
          <cell r="A113" t="str">
            <v>VKT.10732</v>
          </cell>
          <cell r="B113" t="str">
            <v>Mái tôn kim loại, móng xây đá hộc</v>
          </cell>
          <cell r="C113" t="str">
            <v>m2 sàn XD</v>
          </cell>
          <cell r="D113">
            <v>7002268</v>
          </cell>
        </row>
        <row r="114">
          <cell r="A114" t="str">
            <v>VKT.10733</v>
          </cell>
          <cell r="B114" t="str">
            <v>Mái fibrôximăng, móng xây đá hộc</v>
          </cell>
          <cell r="C114" t="str">
            <v>m2 sàn XD</v>
          </cell>
          <cell r="D114">
            <v>6778808</v>
          </cell>
        </row>
        <row r="115">
          <cell r="A115" t="str">
            <v>VKT.10734</v>
          </cell>
          <cell r="B115" t="str">
            <v>Mái bằng BTCT, móng xây đá hộc</v>
          </cell>
          <cell r="C115" t="str">
            <v>m2 sàn XD</v>
          </cell>
          <cell r="D115">
            <v>7338302</v>
          </cell>
        </row>
        <row r="116">
          <cell r="A116" t="str">
            <v>7.4</v>
          </cell>
          <cell r="B116" t="str">
            <v>Tường xây gạch Papanh 220</v>
          </cell>
          <cell r="C116">
            <v>7338300</v>
          </cell>
          <cell r="D116">
            <v>7338300</v>
          </cell>
        </row>
        <row r="117">
          <cell r="A117" t="str">
            <v>VKT.10741</v>
          </cell>
          <cell r="B117" t="str">
            <v>Mái ngói, móng xây gạch chỉ đặc</v>
          </cell>
          <cell r="C117" t="str">
            <v>m2 sàn XD</v>
          </cell>
          <cell r="D117">
            <v>6644534</v>
          </cell>
        </row>
        <row r="118">
          <cell r="A118" t="str">
            <v>VKT.10742</v>
          </cell>
          <cell r="B118" t="str">
            <v>Mái tôn kim loại, móng xây gạch chỉ đặc</v>
          </cell>
          <cell r="C118" t="str">
            <v>m2 sàn XD</v>
          </cell>
          <cell r="D118">
            <v>6271381</v>
          </cell>
        </row>
        <row r="119">
          <cell r="A119" t="str">
            <v>VKT.10743</v>
          </cell>
          <cell r="B119" t="str">
            <v>Mái fibrôximăng, móng xây gạch chỉ đặc</v>
          </cell>
          <cell r="C119" t="str">
            <v>m2 sàn XD</v>
          </cell>
          <cell r="D119">
            <v>6047921</v>
          </cell>
        </row>
        <row r="120">
          <cell r="A120" t="str">
            <v>VKT.10744</v>
          </cell>
          <cell r="B120" t="str">
            <v>Mái ngói, móng xây đá hộc</v>
          </cell>
          <cell r="C120" t="str">
            <v>m2 sàn XD</v>
          </cell>
          <cell r="D120">
            <v>6647990</v>
          </cell>
        </row>
        <row r="121">
          <cell r="A121" t="str">
            <v>VKT.10745</v>
          </cell>
          <cell r="B121" t="str">
            <v>Mái tôn kim loại, móng xây đá hộc</v>
          </cell>
          <cell r="C121" t="str">
            <v>m2 sàn XD</v>
          </cell>
          <cell r="D121">
            <v>6317014</v>
          </cell>
        </row>
        <row r="122">
          <cell r="A122" t="str">
            <v>VKT.10746</v>
          </cell>
          <cell r="B122" t="str">
            <v>Mái fibrôximăng, móng xây đá hộc</v>
          </cell>
          <cell r="C122" t="str">
            <v>m2 sàn XD</v>
          </cell>
          <cell r="D122">
            <v>6093554</v>
          </cell>
        </row>
        <row r="123">
          <cell r="A123" t="str">
            <v>VKT.10747</v>
          </cell>
          <cell r="B123" t="str">
            <v>Mái bằng BTCT, móng xây gạch chỉ đặc</v>
          </cell>
          <cell r="C123" t="str">
            <v>m2 sàn XD</v>
          </cell>
          <cell r="D123">
            <v>6644379</v>
          </cell>
        </row>
        <row r="124">
          <cell r="A124" t="str">
            <v>VKT.10748</v>
          </cell>
          <cell r="B124" t="str">
            <v>Mái bằng BTCT, móng xây đá hộc</v>
          </cell>
          <cell r="C124" t="str">
            <v>m2 sàn XD</v>
          </cell>
          <cell r="D124">
            <v>6690012</v>
          </cell>
        </row>
        <row r="125">
          <cell r="A125">
            <v>8</v>
          </cell>
          <cell r="B125" t="str">
            <v>Nhà 1 tầng khung BTCT; mái bằng BTCT; cao 4,5m; có khu phụ</v>
          </cell>
          <cell r="C125">
            <v>8</v>
          </cell>
          <cell r="D125">
            <v>8</v>
          </cell>
        </row>
        <row r="126">
          <cell r="A126" t="str">
            <v>VKT.10801</v>
          </cell>
          <cell r="B126" t="str">
            <v>Tường xây đá hộc 220, móng băng BTCT</v>
          </cell>
          <cell r="C126" t="str">
            <v>m2 sàn XD</v>
          </cell>
          <cell r="D126">
            <v>8775159</v>
          </cell>
        </row>
        <row r="127">
          <cell r="A127" t="str">
            <v>VKT.10802</v>
          </cell>
          <cell r="B127" t="str">
            <v>Tường xây gạch chỉ 220, móng băng BTCT</v>
          </cell>
          <cell r="C127" t="str">
            <v>m2 sàn XD</v>
          </cell>
          <cell r="D127">
            <v>8689277</v>
          </cell>
        </row>
        <row r="128">
          <cell r="A128" t="str">
            <v>VKT.10803</v>
          </cell>
          <cell r="B128" t="str">
            <v>Tường xây gạch chỉ 110, móng băng BTCT</v>
          </cell>
          <cell r="C128" t="str">
            <v>m2 sàn XD</v>
          </cell>
          <cell r="D128">
            <v>8127090</v>
          </cell>
        </row>
        <row r="129">
          <cell r="A129">
            <v>9</v>
          </cell>
          <cell r="B129" t="str">
            <v>Nhà 2 tầng; tầng 1 cao 3,9m; tầng 2 cao 3,5m; có khu phụ</v>
          </cell>
          <cell r="C129">
            <v>9</v>
          </cell>
          <cell r="D129">
            <v>9</v>
          </cell>
        </row>
        <row r="130">
          <cell r="A130" t="str">
            <v>9.1</v>
          </cell>
          <cell r="B130" t="str">
            <v>Tường xây chịu lực; tầng 1 tường gạch chỉ  220; tầng 2 tường gạch chỉ 220</v>
          </cell>
          <cell r="C130">
            <v>9</v>
          </cell>
          <cell r="D130">
            <v>9</v>
          </cell>
        </row>
        <row r="131">
          <cell r="A131" t="str">
            <v>VKT.10911</v>
          </cell>
          <cell r="B131" t="str">
            <v>Mái ngói, móng xây gạch chỉ</v>
          </cell>
          <cell r="C131" t="str">
            <v>m2 sàn XD</v>
          </cell>
          <cell r="D131">
            <v>4792125</v>
          </cell>
        </row>
        <row r="132">
          <cell r="A132" t="str">
            <v>VKT.10912</v>
          </cell>
          <cell r="B132" t="str">
            <v>Mái tôn kim loại, móng xây gạch chỉ</v>
          </cell>
          <cell r="C132" t="str">
            <v>m2 sàn XD</v>
          </cell>
          <cell r="D132">
            <v>4651618</v>
          </cell>
        </row>
        <row r="133">
          <cell r="A133" t="str">
            <v>VKT.10913</v>
          </cell>
          <cell r="B133" t="str">
            <v>Mái fibrôximăng, móng xây gạch chỉ</v>
          </cell>
          <cell r="C133" t="str">
            <v>m2 sàn XD</v>
          </cell>
          <cell r="D133">
            <v>4522266</v>
          </cell>
        </row>
        <row r="134">
          <cell r="A134" t="str">
            <v>VKT.10914</v>
          </cell>
          <cell r="B134" t="str">
            <v>Mái ngói, móng xây đá hộc</v>
          </cell>
          <cell r="C134" t="str">
            <v>m2 sàn XD</v>
          </cell>
          <cell r="D134">
            <v>4786695</v>
          </cell>
        </row>
        <row r="135">
          <cell r="A135" t="str">
            <v>VKT.10915</v>
          </cell>
          <cell r="B135" t="str">
            <v>Mái tôn kim loại, móng xây đá hộc</v>
          </cell>
          <cell r="C135" t="str">
            <v>m2 sàn XD</v>
          </cell>
          <cell r="D135">
            <v>4646194</v>
          </cell>
        </row>
        <row r="136">
          <cell r="A136" t="str">
            <v>VKT.10916</v>
          </cell>
          <cell r="B136" t="str">
            <v>Mái fibrôximăng, móng xây đá hộc</v>
          </cell>
          <cell r="C136" t="str">
            <v>m2 sàn XD</v>
          </cell>
          <cell r="D136">
            <v>4498775</v>
          </cell>
        </row>
        <row r="137">
          <cell r="A137" t="str">
            <v>VKT.10917</v>
          </cell>
          <cell r="B137" t="str">
            <v>Mái ngói, móng băng BTCT</v>
          </cell>
          <cell r="C137" t="str">
            <v>m2 sàn XD</v>
          </cell>
          <cell r="D137">
            <v>5445909</v>
          </cell>
        </row>
        <row r="138">
          <cell r="A138" t="str">
            <v>VKT.10918</v>
          </cell>
          <cell r="B138" t="str">
            <v>Mái tôn kim loại, móng băng BTCT</v>
          </cell>
          <cell r="C138" t="str">
            <v>m2 sàn XD</v>
          </cell>
          <cell r="D138">
            <v>5305497</v>
          </cell>
        </row>
        <row r="139">
          <cell r="A139" t="str">
            <v>VKT.10919</v>
          </cell>
          <cell r="B139" t="str">
            <v>Mái fibrôximăng, móng băng BTCT</v>
          </cell>
          <cell r="C139" t="str">
            <v>m2 sàn XD</v>
          </cell>
          <cell r="D139">
            <v>4989911</v>
          </cell>
        </row>
        <row r="140">
          <cell r="A140" t="str">
            <v>9.2</v>
          </cell>
          <cell r="B140" t="str">
            <v>Tường xây chịu lực; tầng 1 tường gạch chỉ 220; tầng 2 tường gạch chỉ 110</v>
          </cell>
          <cell r="C140">
            <v>4989908</v>
          </cell>
          <cell r="D140">
            <v>4989908</v>
          </cell>
        </row>
        <row r="141">
          <cell r="A141" t="str">
            <v>VKT.10921</v>
          </cell>
          <cell r="B141" t="str">
            <v>Mái ngói, móng xây gạch chỉ</v>
          </cell>
          <cell r="C141" t="str">
            <v>m2 sàn XD</v>
          </cell>
          <cell r="D141">
            <v>4772232</v>
          </cell>
        </row>
        <row r="142">
          <cell r="A142" t="str">
            <v>VKT.10922</v>
          </cell>
          <cell r="B142" t="str">
            <v>Mái tôn kim loại, móng xây gạch chỉ</v>
          </cell>
          <cell r="C142" t="str">
            <v>m2 sàn XD</v>
          </cell>
          <cell r="D142">
            <v>4631456</v>
          </cell>
        </row>
        <row r="143">
          <cell r="A143" t="str">
            <v>VKT.10923</v>
          </cell>
          <cell r="B143" t="str">
            <v>Mái fibrôximăng, móng xây gạch chỉ</v>
          </cell>
          <cell r="C143" t="str">
            <v>m2 sàn XD</v>
          </cell>
          <cell r="D143">
            <v>4501659</v>
          </cell>
        </row>
        <row r="144">
          <cell r="A144" t="str">
            <v>VKT.10924</v>
          </cell>
          <cell r="B144" t="str">
            <v>Mái ngói, móng xây đá hộc</v>
          </cell>
          <cell r="C144" t="str">
            <v>m2 sàn XD</v>
          </cell>
          <cell r="D144">
            <v>4767971</v>
          </cell>
        </row>
        <row r="145">
          <cell r="A145" t="str">
            <v>VKT.10925</v>
          </cell>
          <cell r="B145" t="str">
            <v>Mái tôn kim loại, móng xây đá hộc</v>
          </cell>
          <cell r="C145" t="str">
            <v>m2 sàn XD</v>
          </cell>
          <cell r="D145">
            <v>4627465</v>
          </cell>
        </row>
        <row r="146">
          <cell r="A146" t="str">
            <v>VKT.10926</v>
          </cell>
          <cell r="B146" t="str">
            <v>Mái fibrôximăng, móng xây đá hộc</v>
          </cell>
          <cell r="C146" t="str">
            <v>m2 sàn XD</v>
          </cell>
          <cell r="D146">
            <v>4509694</v>
          </cell>
        </row>
        <row r="147">
          <cell r="A147">
            <v>10</v>
          </cell>
          <cell r="B147" t="str">
            <v>Nhà 2 tầng; tầng 1 cao 4,5m; tầng 2 cao 3,5m ; có khu phụ</v>
          </cell>
          <cell r="C147">
            <v>10</v>
          </cell>
          <cell r="D147">
            <v>10</v>
          </cell>
        </row>
        <row r="148">
          <cell r="A148" t="str">
            <v>10.1</v>
          </cell>
          <cell r="B148" t="str">
            <v>Tường xây chịu lực; tầng 1 tường gạch chỉ  220; tầng 2 tường gạch chỉ 220</v>
          </cell>
          <cell r="C148">
            <v>10</v>
          </cell>
          <cell r="D148">
            <v>10</v>
          </cell>
        </row>
        <row r="149">
          <cell r="A149" t="str">
            <v>VKT.11011</v>
          </cell>
          <cell r="B149" t="str">
            <v>Mái bằng BTCT, móng xây gạch chỉ</v>
          </cell>
          <cell r="C149" t="str">
            <v>m2 sàn XD</v>
          </cell>
          <cell r="D149">
            <v>5234591</v>
          </cell>
        </row>
        <row r="150">
          <cell r="A150" t="str">
            <v>VKT.11012</v>
          </cell>
          <cell r="B150" t="str">
            <v>Mái bằng BTCT, móng xây đá hộc</v>
          </cell>
          <cell r="C150" t="str">
            <v>m2 sàn XD</v>
          </cell>
          <cell r="D150">
            <v>5335930</v>
          </cell>
        </row>
        <row r="151">
          <cell r="A151" t="str">
            <v>VKT.11013</v>
          </cell>
          <cell r="B151" t="str">
            <v>Mái bằng BTCT, móng băng BTCT</v>
          </cell>
          <cell r="C151" t="str">
            <v>m2 sàn XD</v>
          </cell>
          <cell r="D151">
            <v>5520137</v>
          </cell>
        </row>
        <row r="152">
          <cell r="A152" t="str">
            <v>10.2</v>
          </cell>
          <cell r="B152" t="str">
            <v>Khung BTCT; mái bằng BTCT; móng băng BTCT</v>
          </cell>
          <cell r="C152">
            <v>5520136</v>
          </cell>
          <cell r="D152">
            <v>5520136</v>
          </cell>
        </row>
        <row r="153">
          <cell r="A153" t="str">
            <v>VKT.11021</v>
          </cell>
          <cell r="B153" t="str">
            <v>Tầng 1 tường gạch chỉ  220; tầng 2 tường gạch chỉ 220</v>
          </cell>
          <cell r="C153" t="str">
            <v>m2 sàn XD</v>
          </cell>
          <cell r="D153">
            <v>5747889</v>
          </cell>
        </row>
        <row r="154">
          <cell r="A154" t="str">
            <v>VKT.11022</v>
          </cell>
          <cell r="B154" t="str">
            <v>Tầng 1 tường gạch chỉ  110; tầng 2 tường gạch chỉ 110</v>
          </cell>
          <cell r="C154" t="str">
            <v>m2 sàn XD</v>
          </cell>
          <cell r="D154">
            <v>5398330</v>
          </cell>
        </row>
        <row r="155">
          <cell r="A155" t="str">
            <v>VKT.11023</v>
          </cell>
          <cell r="B155" t="str">
            <v>Tầng 1 tường gạch chỉ 220; tầng 2 tường gạch chỉ 110</v>
          </cell>
          <cell r="C155" t="str">
            <v>m2 sàn XD</v>
          </cell>
          <cell r="D155">
            <v>5473866</v>
          </cell>
        </row>
        <row r="156">
          <cell r="A156">
            <v>11</v>
          </cell>
          <cell r="B156" t="str">
            <v>Nhà 2 tầng; tầng 1 cao 3,9m; tầng 2 cao 3,5m; không có khu phụ</v>
          </cell>
          <cell r="C156">
            <v>11</v>
          </cell>
          <cell r="D156">
            <v>11</v>
          </cell>
        </row>
        <row r="157">
          <cell r="A157" t="str">
            <v>11.1</v>
          </cell>
          <cell r="B157" t="str">
            <v>Tường xây chịu lực; tầng 1 tường gạch chỉ  220; tầng 2 tường gạch chỉ 220</v>
          </cell>
          <cell r="C157">
            <v>11</v>
          </cell>
          <cell r="D157">
            <v>11</v>
          </cell>
        </row>
        <row r="158">
          <cell r="A158" t="str">
            <v>VKT.11111</v>
          </cell>
          <cell r="B158" t="str">
            <v>Mái ngói, móng xây gạch chỉ</v>
          </cell>
          <cell r="C158" t="str">
            <v>m2 sàn XD</v>
          </cell>
          <cell r="D158">
            <v>4564576</v>
          </cell>
        </row>
        <row r="159">
          <cell r="A159" t="str">
            <v>VKT.11112</v>
          </cell>
          <cell r="B159" t="str">
            <v>Mái tôn kim loại, móng xây gạch chỉ</v>
          </cell>
          <cell r="C159" t="str">
            <v>m2 sàn XD</v>
          </cell>
          <cell r="D159">
            <v>4425809</v>
          </cell>
        </row>
        <row r="160">
          <cell r="A160" t="str">
            <v>VKT.11113</v>
          </cell>
          <cell r="B160" t="str">
            <v>Mái fibrôximăng, móng xây gạch chỉ</v>
          </cell>
          <cell r="C160" t="str">
            <v>m2 sàn XD</v>
          </cell>
          <cell r="D160">
            <v>4294422</v>
          </cell>
        </row>
        <row r="161">
          <cell r="A161" t="str">
            <v>VKT.11114</v>
          </cell>
          <cell r="B161" t="str">
            <v>Mái ngói, móng xây đá hộc</v>
          </cell>
          <cell r="C161" t="str">
            <v>m2 sàn XD</v>
          </cell>
          <cell r="D161">
            <v>4560585</v>
          </cell>
        </row>
        <row r="162">
          <cell r="A162" t="str">
            <v>VKT.11115</v>
          </cell>
          <cell r="B162" t="str">
            <v>Mái tôn kim loại, móng xây đá hộc</v>
          </cell>
          <cell r="C162" t="str">
            <v>m2 sàn XD</v>
          </cell>
          <cell r="D162">
            <v>4423125</v>
          </cell>
        </row>
        <row r="163">
          <cell r="A163" t="str">
            <v>VKT.11116</v>
          </cell>
          <cell r="B163" t="str">
            <v>Mái fibrôximăng, móng xây đá hộc</v>
          </cell>
          <cell r="C163" t="str">
            <v>m2 sàn XD</v>
          </cell>
          <cell r="D163">
            <v>4290430</v>
          </cell>
        </row>
        <row r="164">
          <cell r="A164" t="str">
            <v>VKT.11117</v>
          </cell>
          <cell r="B164" t="str">
            <v>Mái ngói, móng băng BTCT</v>
          </cell>
          <cell r="C164" t="str">
            <v>m2 sàn XD</v>
          </cell>
          <cell r="D164">
            <v>5033955</v>
          </cell>
        </row>
        <row r="165">
          <cell r="A165" t="str">
            <v>VKT.11118</v>
          </cell>
          <cell r="B165" t="str">
            <v>Mái tôn kim loại, móng băng BTCT</v>
          </cell>
          <cell r="C165" t="str">
            <v>m2 sàn XD</v>
          </cell>
          <cell r="D165">
            <v>4896286</v>
          </cell>
        </row>
        <row r="166">
          <cell r="A166" t="str">
            <v>VKT.11119</v>
          </cell>
          <cell r="B166" t="str">
            <v>Mái fibrôximăng, móng băng BTCT</v>
          </cell>
          <cell r="C166" t="str">
            <v>m2 sàn XD</v>
          </cell>
          <cell r="D166">
            <v>4762780</v>
          </cell>
        </row>
        <row r="167">
          <cell r="A167" t="str">
            <v>11.2</v>
          </cell>
          <cell r="B167" t="str">
            <v>Tường xây chịu lực; tầng 1 tường gạch chỉ 220; tầng 2 tường gạch chỉ 110</v>
          </cell>
          <cell r="C167">
            <v>4762780</v>
          </cell>
          <cell r="D167">
            <v>4762780</v>
          </cell>
        </row>
        <row r="168">
          <cell r="A168" t="str">
            <v>VKT.11121</v>
          </cell>
          <cell r="B168" t="str">
            <v>Mái ngói, móng xây gạch chỉ</v>
          </cell>
          <cell r="C168" t="str">
            <v>m2 sàn XD</v>
          </cell>
          <cell r="D168">
            <v>4545852</v>
          </cell>
        </row>
        <row r="169">
          <cell r="A169" t="str">
            <v>VKT.11122</v>
          </cell>
          <cell r="B169" t="str">
            <v>Mái tôn kim loại, móng xây gạch chỉ</v>
          </cell>
          <cell r="C169" t="str">
            <v>m2 sàn XD</v>
          </cell>
          <cell r="D169">
            <v>4407852</v>
          </cell>
        </row>
        <row r="170">
          <cell r="A170" t="str">
            <v>VKT.11123</v>
          </cell>
          <cell r="B170" t="str">
            <v>Mái fibrôximăng, móng xây gạch chỉ</v>
          </cell>
          <cell r="C170" t="str">
            <v>m2 sàn XD</v>
          </cell>
          <cell r="D170">
            <v>4276723</v>
          </cell>
        </row>
        <row r="171">
          <cell r="A171" t="str">
            <v>VKT.11124</v>
          </cell>
          <cell r="B171" t="str">
            <v>Mái ngói, móng xây đá hộc</v>
          </cell>
          <cell r="C171" t="str">
            <v>m2 sàn XD</v>
          </cell>
          <cell r="D171">
            <v>4541861</v>
          </cell>
        </row>
        <row r="172">
          <cell r="A172" t="str">
            <v>VKT.11125</v>
          </cell>
          <cell r="B172" t="str">
            <v>Mái tôn kim loại, móng xây đá hộc</v>
          </cell>
          <cell r="C172" t="str">
            <v>m2 sàn XD</v>
          </cell>
          <cell r="D172">
            <v>4410912</v>
          </cell>
        </row>
        <row r="173">
          <cell r="A173" t="str">
            <v>VKT.11126</v>
          </cell>
          <cell r="B173" t="str">
            <v>Mái fibrôximăng, móng xây đá hộc</v>
          </cell>
          <cell r="C173" t="str">
            <v>m2 sàn XD</v>
          </cell>
          <cell r="D173">
            <v>4283583</v>
          </cell>
        </row>
        <row r="174">
          <cell r="A174">
            <v>12</v>
          </cell>
          <cell r="B174" t="str">
            <v>Nhà 2 tầng; tầng 1 cao 4,5m; tầng 2 cao 3,5m ; không có khu phụ</v>
          </cell>
          <cell r="C174">
            <v>12</v>
          </cell>
          <cell r="D174">
            <v>12</v>
          </cell>
        </row>
        <row r="175">
          <cell r="A175" t="str">
            <v>12.1</v>
          </cell>
          <cell r="B175" t="str">
            <v>Tường xây chịu lực; tầng 1 tường gạch chỉ  220; tầng 2 tường gạch chỉ 220</v>
          </cell>
          <cell r="C175">
            <v>12</v>
          </cell>
          <cell r="D175">
            <v>12</v>
          </cell>
        </row>
        <row r="176">
          <cell r="A176" t="str">
            <v>VKT.11211</v>
          </cell>
          <cell r="B176" t="str">
            <v>Mái bằng BTCT, móng xây gạch chỉ</v>
          </cell>
          <cell r="C176" t="str">
            <v>m2 sàn XD</v>
          </cell>
          <cell r="D176">
            <v>4907557</v>
          </cell>
        </row>
        <row r="177">
          <cell r="A177" t="str">
            <v>VKT.11212</v>
          </cell>
          <cell r="B177" t="str">
            <v>Mái bằng BTCT, móng xây đá hộc</v>
          </cell>
          <cell r="C177" t="str">
            <v>m2 sàn XD</v>
          </cell>
          <cell r="D177">
            <v>5017523</v>
          </cell>
        </row>
        <row r="178">
          <cell r="A178" t="str">
            <v>VKT.11213</v>
          </cell>
          <cell r="B178" t="str">
            <v>Mái bằng BTCT, móng băng BTCT</v>
          </cell>
          <cell r="C178" t="str">
            <v>m2 sàn XD</v>
          </cell>
          <cell r="D178">
            <v>5207120</v>
          </cell>
        </row>
        <row r="179">
          <cell r="A179" t="str">
            <v>12.2</v>
          </cell>
          <cell r="B179" t="str">
            <v>Khung BTCT; mái bằng BTCT; móng băng BTCT</v>
          </cell>
          <cell r="C179">
            <v>5207120</v>
          </cell>
          <cell r="D179">
            <v>5207120</v>
          </cell>
        </row>
        <row r="180">
          <cell r="A180" t="str">
            <v>VKT.11221</v>
          </cell>
          <cell r="B180" t="str">
            <v>Tầng 1 tường gạch chỉ  220; tầng 2 tường gạch chỉ 220</v>
          </cell>
          <cell r="C180" t="str">
            <v>m2 sàn XD</v>
          </cell>
          <cell r="D180">
            <v>5430035</v>
          </cell>
        </row>
        <row r="181">
          <cell r="A181" t="str">
            <v>VKT.11222</v>
          </cell>
          <cell r="B181" t="str">
            <v>Tầng 1 tường gạch chỉ  110; tầng 2 tường gạch chỉ 110</v>
          </cell>
          <cell r="C181" t="str">
            <v>m2 sàn XD</v>
          </cell>
          <cell r="D181">
            <v>5115170</v>
          </cell>
        </row>
        <row r="182">
          <cell r="A182" t="str">
            <v>VKT.11223</v>
          </cell>
          <cell r="B182" t="str">
            <v>Tầng 1 tường gạch chỉ 220; tầng 2 tường gạch chỉ 110</v>
          </cell>
          <cell r="C182" t="str">
            <v>m2 sàn XD</v>
          </cell>
          <cell r="D182">
            <v>5188652</v>
          </cell>
        </row>
        <row r="183">
          <cell r="A183">
            <v>13</v>
          </cell>
          <cell r="B183" t="str">
            <v>Nhà 3 tầng; tầng 1 cao 4,5m; tầng 2 cao 4,1m ; tầng 3 cao 3,5m; có khu phụ</v>
          </cell>
          <cell r="C183">
            <v>13</v>
          </cell>
          <cell r="D183">
            <v>13</v>
          </cell>
        </row>
        <row r="184">
          <cell r="A184" t="str">
            <v>13.1</v>
          </cell>
          <cell r="B184" t="str">
            <v>Tường xây chịu lực; tầng 1 tường gạch chỉ  220; tầng 2 tường gạch chỉ 220; móng gạch chỉ</v>
          </cell>
          <cell r="C184">
            <v>13</v>
          </cell>
          <cell r="D184">
            <v>13</v>
          </cell>
        </row>
        <row r="185">
          <cell r="A185" t="str">
            <v>VKT.11311</v>
          </cell>
          <cell r="B185" t="str">
            <v>Mái ngói, tầng 3 tường gạch chỉ 220</v>
          </cell>
          <cell r="C185" t="str">
            <v>m2 sàn XD</v>
          </cell>
          <cell r="D185">
            <v>4654799</v>
          </cell>
        </row>
        <row r="186">
          <cell r="A186" t="str">
            <v>VKT.11312</v>
          </cell>
          <cell r="B186" t="str">
            <v>Mái ngói, tầng 3 tường gạch chỉ 110</v>
          </cell>
          <cell r="C186" t="str">
            <v>m2 sàn XD</v>
          </cell>
          <cell r="D186">
            <v>4539419</v>
          </cell>
        </row>
        <row r="187">
          <cell r="A187" t="str">
            <v>VKT.11313</v>
          </cell>
          <cell r="B187" t="str">
            <v>Mái tôn kim loại, tầng 3 tường gạch chỉ 220</v>
          </cell>
          <cell r="C187" t="str">
            <v>m2 sàn XD</v>
          </cell>
          <cell r="D187">
            <v>4548199</v>
          </cell>
        </row>
        <row r="188">
          <cell r="A188" t="str">
            <v>VKT.11314</v>
          </cell>
          <cell r="B188" t="str">
            <v>Mái tôn kim loại, tầng 3 tường gạch chỉ 110</v>
          </cell>
          <cell r="C188" t="str">
            <v>m2 sàn XD</v>
          </cell>
          <cell r="D188">
            <v>4437049</v>
          </cell>
        </row>
        <row r="189">
          <cell r="A189" t="str">
            <v>VKT.11315</v>
          </cell>
          <cell r="B189" t="str">
            <v>Mái fibrôximăng, tầng 3 tường gạch chỉ 220</v>
          </cell>
          <cell r="C189" t="str">
            <v>m2 sàn XD</v>
          </cell>
          <cell r="D189">
            <v>4452388</v>
          </cell>
        </row>
        <row r="190">
          <cell r="A190" t="str">
            <v>VKT.11316</v>
          </cell>
          <cell r="B190" t="str">
            <v>Mái fibrôximăng, tầng 3 tường gạch chỉ 110</v>
          </cell>
          <cell r="C190" t="str">
            <v>m2 sàn XD</v>
          </cell>
          <cell r="D190">
            <v>4356254</v>
          </cell>
        </row>
        <row r="191">
          <cell r="A191" t="str">
            <v>VKT.11317</v>
          </cell>
          <cell r="B191" t="str">
            <v>Mái bằng BTCT, tầng 3 tường gạch chỉ 220</v>
          </cell>
          <cell r="C191" t="str">
            <v>m2 sàn XD</v>
          </cell>
          <cell r="D191">
            <v>4764525</v>
          </cell>
        </row>
        <row r="192">
          <cell r="A192" t="str">
            <v>13.2</v>
          </cell>
          <cell r="B192" t="str">
            <v>Khung BTCT; mái bằng BTCT; móng băng BTCT</v>
          </cell>
          <cell r="C192">
            <v>4764524</v>
          </cell>
          <cell r="D192">
            <v>4764524</v>
          </cell>
        </row>
        <row r="193">
          <cell r="A193" t="str">
            <v>VKT.11321</v>
          </cell>
          <cell r="B193" t="str">
            <v>Tầng1,2,3 xây gạch chỉ 220</v>
          </cell>
          <cell r="C193" t="str">
            <v>m2 sàn XD</v>
          </cell>
          <cell r="D193">
            <v>5312393</v>
          </cell>
        </row>
        <row r="194">
          <cell r="A194" t="str">
            <v>VKT.11322</v>
          </cell>
          <cell r="B194" t="str">
            <v>Tầng1,2,3 xây gạch chỉ 110</v>
          </cell>
          <cell r="C194" t="str">
            <v>m2 sàn XD</v>
          </cell>
          <cell r="D194">
            <v>4953348</v>
          </cell>
        </row>
        <row r="195">
          <cell r="A195" t="str">
            <v>VKT.11323</v>
          </cell>
          <cell r="B195" t="str">
            <v>Tầng1,2 xây gạch chỉ 220; tầng 3 xây gạch chỉ 110</v>
          </cell>
          <cell r="C195" t="str">
            <v>m2 sàn XD</v>
          </cell>
          <cell r="D195">
            <v>5118290</v>
          </cell>
        </row>
        <row r="196">
          <cell r="A196" t="str">
            <v>VKT.11324</v>
          </cell>
          <cell r="B196" t="str">
            <v>Tầng1 xây gạch chỉ 220; tầng 2,3 xây gạch chỉ 110</v>
          </cell>
          <cell r="C196" t="str">
            <v>m2 sàn XD</v>
          </cell>
          <cell r="D196">
            <v>5069745</v>
          </cell>
        </row>
        <row r="197">
          <cell r="A197" t="str">
            <v>13.3</v>
          </cell>
          <cell r="B197" t="str">
            <v>Tường xây chịu lực; tầng 1 tường gạch chỉ  220; tầng 2 tường gạch chỉ 220; móng bè BTCT gia cố cọc tre</v>
          </cell>
          <cell r="C197">
            <v>5069744</v>
          </cell>
          <cell r="D197">
            <v>5069744</v>
          </cell>
        </row>
        <row r="198">
          <cell r="A198" t="str">
            <v>VKT.11331</v>
          </cell>
          <cell r="B198" t="str">
            <v>Mái ngói, tầng 3 tường gạch chỉ 220</v>
          </cell>
          <cell r="C198" t="str">
            <v>m2 sàn XD</v>
          </cell>
          <cell r="D198">
            <v>5012039</v>
          </cell>
        </row>
        <row r="199">
          <cell r="A199" t="str">
            <v>VKT.11332</v>
          </cell>
          <cell r="B199" t="str">
            <v>Mái ngói, tầng 3 tường gạch chỉ 110</v>
          </cell>
          <cell r="C199" t="str">
            <v>m2 sàn XD</v>
          </cell>
          <cell r="D199">
            <v>4888889</v>
          </cell>
        </row>
        <row r="200">
          <cell r="A200" t="str">
            <v>VKT.11333</v>
          </cell>
          <cell r="B200" t="str">
            <v>Mái tôn kim loại, tầng 3 tường gạch chỉ 220</v>
          </cell>
          <cell r="C200" t="str">
            <v>m2 sàn XD</v>
          </cell>
          <cell r="D200">
            <v>4912151</v>
          </cell>
        </row>
        <row r="201">
          <cell r="A201" t="str">
            <v>VKT.11334</v>
          </cell>
          <cell r="B201" t="str">
            <v>Mái tôn kim loại, tầng 3 tường gạch chỉ 110</v>
          </cell>
          <cell r="C201" t="str">
            <v>m2 sàn XD</v>
          </cell>
          <cell r="D201">
            <v>4790723</v>
          </cell>
        </row>
        <row r="202">
          <cell r="A202" t="str">
            <v>VKT.11335</v>
          </cell>
          <cell r="B202" t="str">
            <v>Mái fibrôximăng, tầng 3 tường gạch chỉ 220</v>
          </cell>
          <cell r="C202" t="str">
            <v>m2 sàn XD</v>
          </cell>
          <cell r="D202">
            <v>4871657</v>
          </cell>
        </row>
        <row r="203">
          <cell r="A203" t="str">
            <v>VKT.11336</v>
          </cell>
          <cell r="B203" t="str">
            <v>Mái fibrôximăng, tầng 3 tường gạch chỉ 110</v>
          </cell>
          <cell r="C203" t="str">
            <v>m2 sàn XD</v>
          </cell>
          <cell r="D203">
            <v>4746649</v>
          </cell>
        </row>
        <row r="204">
          <cell r="A204" t="str">
            <v>VKT.11337</v>
          </cell>
          <cell r="B204" t="str">
            <v>Mái bằng BTCT, tầng 3 tường gạch chỉ 220</v>
          </cell>
          <cell r="C204" t="str">
            <v>m2 sàn XD</v>
          </cell>
          <cell r="D204">
            <v>5203319</v>
          </cell>
        </row>
        <row r="205">
          <cell r="A205" t="str">
            <v>13.4</v>
          </cell>
          <cell r="B205" t="str">
            <v>Khung BTCT; mái bằng BTCT; móng bè BTCT gia cố cọc tre</v>
          </cell>
          <cell r="C205">
            <v>5203316</v>
          </cell>
          <cell r="D205">
            <v>5203316</v>
          </cell>
        </row>
        <row r="206">
          <cell r="A206" t="str">
            <v>VKT.11341</v>
          </cell>
          <cell r="B206" t="str">
            <v>Tầng1,2,3 xây gạch chỉ 220</v>
          </cell>
          <cell r="C206" t="str">
            <v>m2 sàn XD</v>
          </cell>
          <cell r="D206">
            <v>5433474</v>
          </cell>
        </row>
        <row r="207">
          <cell r="A207" t="str">
            <v>VKT.11342</v>
          </cell>
          <cell r="B207" t="str">
            <v>Tầng1,2,3 xây gạch chỉ 110</v>
          </cell>
          <cell r="C207" t="str">
            <v>m2 sàn XD</v>
          </cell>
          <cell r="D207">
            <v>5075751</v>
          </cell>
        </row>
        <row r="208">
          <cell r="A208" t="str">
            <v>VKT.11343</v>
          </cell>
          <cell r="B208" t="str">
            <v>Tầng1,2 xây gạch chỉ 220; tầng 3 xây gạch chỉ 110</v>
          </cell>
          <cell r="C208" t="str">
            <v>m2 sàn XD</v>
          </cell>
          <cell r="D208">
            <v>5241853</v>
          </cell>
        </row>
        <row r="209">
          <cell r="A209" t="str">
            <v>VKT.11344</v>
          </cell>
          <cell r="B209" t="str">
            <v>Tầng1 xây gạch chỉ 220; tầng 2,3 xây gạch chỉ 110</v>
          </cell>
          <cell r="C209" t="str">
            <v>m2 sàn XD</v>
          </cell>
          <cell r="D209">
            <v>5191637</v>
          </cell>
        </row>
        <row r="210">
          <cell r="A210">
            <v>14</v>
          </cell>
          <cell r="B210" t="str">
            <v>Nhà 4 tầng; tầng 1 cao 4,5m; tầng 2 cao 4,0m ; tầng 3 cao 3,4m; tầng 4 cao 3,1m; có khu phụ</v>
          </cell>
          <cell r="C210">
            <v>14</v>
          </cell>
          <cell r="D210">
            <v>14</v>
          </cell>
        </row>
        <row r="211">
          <cell r="A211" t="str">
            <v>14.1</v>
          </cell>
          <cell r="B211" t="str">
            <v>Khung BTCT; mái bằng BTCT; Móng bè BTCT, gia cố cọc tre</v>
          </cell>
          <cell r="C211">
            <v>14</v>
          </cell>
          <cell r="D211">
            <v>14</v>
          </cell>
        </row>
        <row r="212">
          <cell r="A212" t="str">
            <v>VKT.11411</v>
          </cell>
          <cell r="B212" t="str">
            <v>Tầng1,2,3,4 xây gạch chỉ 220 cọc tre</v>
          </cell>
          <cell r="C212" t="str">
            <v>m2 sàn XD</v>
          </cell>
          <cell r="D212">
            <v>4791592</v>
          </cell>
        </row>
        <row r="213">
          <cell r="A213" t="str">
            <v>VKT.11412</v>
          </cell>
          <cell r="B213" t="str">
            <v>Tầng1,2,3,4 xây gạch chỉ 110 cọc tre</v>
          </cell>
          <cell r="C213" t="str">
            <v>m2 sàn XD</v>
          </cell>
          <cell r="D213">
            <v>4436047</v>
          </cell>
        </row>
        <row r="214">
          <cell r="A214" t="str">
            <v>VKT.11413</v>
          </cell>
          <cell r="B214" t="str">
            <v>Tầng1,2,3 xây gạch chỉ 220; tầng 4 xây gạch chỉ 110</v>
          </cell>
          <cell r="C214" t="str">
            <v>m2 sàn XD</v>
          </cell>
          <cell r="D214">
            <v>4669102</v>
          </cell>
        </row>
        <row r="215">
          <cell r="A215" t="str">
            <v>VKT.11414</v>
          </cell>
          <cell r="B215" t="str">
            <v>Tầng1 xây gạch chỉ 220; tầng 2,3,4 xây gạch chỉ 110</v>
          </cell>
          <cell r="C215" t="str">
            <v>m2 sàn XD</v>
          </cell>
          <cell r="D215">
            <v>4560922</v>
          </cell>
        </row>
        <row r="216">
          <cell r="A216" t="str">
            <v>VKT.11415</v>
          </cell>
          <cell r="B216" t="str">
            <v>Tầng1,2,3,4 xây gạch không nung, tường 220</v>
          </cell>
          <cell r="C216" t="str">
            <v>m2 sàn XD</v>
          </cell>
          <cell r="D216">
            <v>4799692</v>
          </cell>
        </row>
        <row r="217">
          <cell r="A217" t="str">
            <v>VKT.11416</v>
          </cell>
          <cell r="B217" t="str">
            <v>Tầng1,2,3,4 xây gạch không nung, tường  110</v>
          </cell>
          <cell r="C217" t="str">
            <v>m2 sàn XD</v>
          </cell>
          <cell r="D217">
            <v>4436047</v>
          </cell>
        </row>
        <row r="218">
          <cell r="A218" t="str">
            <v>14.2</v>
          </cell>
          <cell r="B218" t="str">
            <v>Khung BTCT; mái bằng BTCT; Móng cọc ép BTCT</v>
          </cell>
          <cell r="C218">
            <v>4436044</v>
          </cell>
          <cell r="D218">
            <v>4436044</v>
          </cell>
        </row>
        <row r="219">
          <cell r="A219" t="str">
            <v>VKT.11421</v>
          </cell>
          <cell r="B219" t="str">
            <v>Tầng1,2,3,4 xây gạch chỉ 220 cọc ép</v>
          </cell>
          <cell r="C219" t="str">
            <v>m2 sàn XD</v>
          </cell>
          <cell r="D219">
            <v>5625281</v>
          </cell>
        </row>
        <row r="220">
          <cell r="A220" t="str">
            <v>VKT.11422</v>
          </cell>
          <cell r="B220" t="str">
            <v>Tầng1,2,3,4 xây gạch chỉ 110 cọc ép</v>
          </cell>
          <cell r="C220" t="str">
            <v>m2 sàn XD</v>
          </cell>
          <cell r="D220">
            <v>5268781</v>
          </cell>
        </row>
        <row r="221">
          <cell r="A221" t="str">
            <v>VKT.11423</v>
          </cell>
          <cell r="B221" t="str">
            <v>Tầng1,2,3 xây gạch chỉ 220; tầng 4 xây gạch chỉ 110 cọc ép</v>
          </cell>
          <cell r="C221" t="str">
            <v>m2 sàn XD</v>
          </cell>
          <cell r="D221">
            <v>5502276</v>
          </cell>
        </row>
        <row r="222">
          <cell r="A222" t="str">
            <v>VKT.11424</v>
          </cell>
          <cell r="B222" t="str">
            <v>Tầng1 xây gạch chỉ 220; tầng 2,3,4 xây gạch chỉ 110 cọc ép</v>
          </cell>
          <cell r="C222" t="str">
            <v>m2 sàn XD</v>
          </cell>
          <cell r="D222">
            <v>5392858</v>
          </cell>
        </row>
        <row r="223">
          <cell r="A223" t="str">
            <v>VKT.11425</v>
          </cell>
          <cell r="B223" t="str">
            <v>Tầng1,2,3,4 xây gạch không nung, tường 220 cọc ép</v>
          </cell>
          <cell r="C223" t="str">
            <v>m2 sàn XD</v>
          </cell>
          <cell r="D223">
            <v>5738226</v>
          </cell>
        </row>
        <row r="224">
          <cell r="A224" t="str">
            <v>VKT.11426</v>
          </cell>
          <cell r="B224" t="str">
            <v>Tầng1,2,3,4 xây gạch không nung, tường  110 cọc ép</v>
          </cell>
          <cell r="C224" t="str">
            <v>m2 sàn XD</v>
          </cell>
          <cell r="D224">
            <v>5339026</v>
          </cell>
        </row>
        <row r="225">
          <cell r="A225" t="str">
            <v>14.3</v>
          </cell>
          <cell r="B225" t="str">
            <v xml:space="preserve">Khung BTCT; mái bằng BTCT; Móng cọc khoan nhồi BTCT </v>
          </cell>
          <cell r="C225">
            <v>5339024</v>
          </cell>
          <cell r="D225">
            <v>5339024</v>
          </cell>
        </row>
        <row r="226">
          <cell r="A226" t="str">
            <v>VKT.11431</v>
          </cell>
          <cell r="B226" t="str">
            <v>Tầng1,2,3,4 xây gạch chỉ 220 CKN</v>
          </cell>
          <cell r="C226" t="str">
            <v>m2 sàn XD</v>
          </cell>
          <cell r="D226">
            <v>5172367</v>
          </cell>
        </row>
        <row r="227">
          <cell r="A227" t="str">
            <v>VKT.11432</v>
          </cell>
          <cell r="B227" t="str">
            <v>Tầng1,2,3,4 xây gạch chỉ 110 CKN</v>
          </cell>
          <cell r="C227" t="str">
            <v>m2 sàn XD</v>
          </cell>
          <cell r="D227">
            <v>4811048</v>
          </cell>
        </row>
        <row r="228">
          <cell r="A228" t="str">
            <v>VKT.11433</v>
          </cell>
          <cell r="B228" t="str">
            <v>Tầng1,2,3 xây gạch chỉ 220; tầng 4 xây gạch chỉ 110 CKN</v>
          </cell>
          <cell r="C228" t="str">
            <v>m2 sàn XD</v>
          </cell>
          <cell r="D228">
            <v>5038027</v>
          </cell>
        </row>
        <row r="229">
          <cell r="A229" t="str">
            <v>VKT.11434</v>
          </cell>
          <cell r="B229" t="str">
            <v>Tầng1 xây gạch chỉ 220; tầng 2,3,4 xây gạch chỉ 110 CKN</v>
          </cell>
          <cell r="C229" t="str">
            <v>m2 sàn XD</v>
          </cell>
          <cell r="D229">
            <v>4861257</v>
          </cell>
        </row>
        <row r="230">
          <cell r="A230" t="str">
            <v>VKT.11435</v>
          </cell>
          <cell r="B230" t="str">
            <v>Tầng1,2,3,4 xây gạch không nung, tường 220 CKN</v>
          </cell>
          <cell r="C230" t="str">
            <v>m2 sàn XD</v>
          </cell>
          <cell r="D230">
            <v>5279600</v>
          </cell>
        </row>
        <row r="231">
          <cell r="A231" t="str">
            <v>VKT.11436</v>
          </cell>
          <cell r="B231" t="str">
            <v>Tầng1,2,3,4 xây gạch không nung, tường  110 CKN</v>
          </cell>
          <cell r="C231" t="str">
            <v>m2 sàn XD</v>
          </cell>
          <cell r="D231">
            <v>4881293</v>
          </cell>
        </row>
        <row r="232">
          <cell r="A232">
            <v>15</v>
          </cell>
          <cell r="B232" t="str">
            <v>Nhà 5 tầng; tầng 1 cao 4,2m; tầng 2 cao 3,9m ; tầng 3 cao 3,6m; tầng 4 cao 3,3m; tầng 5 cao 3m; có khu phụ</v>
          </cell>
          <cell r="C232">
            <v>15</v>
          </cell>
          <cell r="D232">
            <v>15</v>
          </cell>
        </row>
        <row r="233">
          <cell r="A233" t="str">
            <v>15.1</v>
          </cell>
          <cell r="B233" t="str">
            <v>Khung BTCT; mái bằng BTCT; Móng cọc ép BTCT</v>
          </cell>
          <cell r="C233">
            <v>15</v>
          </cell>
          <cell r="D233">
            <v>15</v>
          </cell>
        </row>
        <row r="234">
          <cell r="A234" t="str">
            <v>VKT.11511</v>
          </cell>
          <cell r="B234" t="str">
            <v>Tầng1,2,3,4,5 xây gạch chỉ 220</v>
          </cell>
          <cell r="C234" t="str">
            <v>m2 sàn XD</v>
          </cell>
          <cell r="D234">
            <v>5684437</v>
          </cell>
        </row>
        <row r="235">
          <cell r="A235" t="str">
            <v>VKT.11512</v>
          </cell>
          <cell r="B235" t="str">
            <v>Tầng1,2,3,4,5 xây gạch chỉ 110</v>
          </cell>
          <cell r="C235" t="str">
            <v>m2 sàn XD</v>
          </cell>
          <cell r="D235">
            <v>5391228</v>
          </cell>
        </row>
        <row r="236">
          <cell r="A236" t="str">
            <v>VKT.11513</v>
          </cell>
          <cell r="B236" t="str">
            <v>Tầng1,2,3,4 xây gạch chỉ 220; tầng 5 xây gạch chỉ 110</v>
          </cell>
          <cell r="C236" t="str">
            <v>m2 sàn XD</v>
          </cell>
          <cell r="D236">
            <v>5643437</v>
          </cell>
        </row>
        <row r="237">
          <cell r="A237" t="str">
            <v>VKT.11514</v>
          </cell>
          <cell r="B237" t="str">
            <v>Tầng1,2 xây gạch chỉ 220; tầng 3,4,5 xây gạch chỉ 110</v>
          </cell>
          <cell r="C237" t="str">
            <v>m2 sàn XD</v>
          </cell>
          <cell r="D237">
            <v>5554178</v>
          </cell>
        </row>
        <row r="238">
          <cell r="A238" t="str">
            <v>VKT.11515</v>
          </cell>
          <cell r="B238" t="str">
            <v>Tầng1,2,3,4,5 xây gạch không nung, tường 220</v>
          </cell>
          <cell r="C238" t="str">
            <v>m2 sàn XD</v>
          </cell>
          <cell r="D238">
            <v>5784398</v>
          </cell>
        </row>
        <row r="239">
          <cell r="A239" t="str">
            <v>VKT.11516</v>
          </cell>
          <cell r="B239" t="str">
            <v>Tầng1,2,3,4,5 xây gạch không nung, tường 110</v>
          </cell>
          <cell r="C239" t="str">
            <v>m2 sàn XD</v>
          </cell>
          <cell r="D239">
            <v>5462777</v>
          </cell>
        </row>
        <row r="240">
          <cell r="A240" t="str">
            <v>VKT.11517</v>
          </cell>
          <cell r="B240" t="str">
            <v>Tầng1,2 xây gạch không nung 220; tầng3,4,5 xây gạch không nung 110</v>
          </cell>
          <cell r="C240" t="str">
            <v>m2 sàn XD</v>
          </cell>
          <cell r="D240">
            <v>5635720</v>
          </cell>
        </row>
        <row r="241">
          <cell r="A241" t="str">
            <v>15.2</v>
          </cell>
          <cell r="B241" t="str">
            <v xml:space="preserve">Khung BTCT; mái bằng BTCT; Móng cọc khoan nhồi BTCT </v>
          </cell>
          <cell r="C241">
            <v>5635720</v>
          </cell>
          <cell r="D241">
            <v>5635720</v>
          </cell>
        </row>
        <row r="242">
          <cell r="A242" t="str">
            <v>VKT.11521</v>
          </cell>
          <cell r="B242" t="str">
            <v>Tầng1,2,3,4,5 xây gạch chỉ 220</v>
          </cell>
          <cell r="C242" t="str">
            <v>m2 sàn XD</v>
          </cell>
          <cell r="D242">
            <v>5512767</v>
          </cell>
        </row>
        <row r="243">
          <cell r="A243" t="str">
            <v>VKT.11522</v>
          </cell>
          <cell r="B243" t="str">
            <v>Tầng1,2,3,4,5 xây gạch chỉ 110</v>
          </cell>
          <cell r="C243" t="str">
            <v>m2 sàn XD</v>
          </cell>
          <cell r="D243">
            <v>5216617</v>
          </cell>
        </row>
        <row r="244">
          <cell r="A244" t="str">
            <v>VKT.11523</v>
          </cell>
          <cell r="B244" t="str">
            <v>Tầng1,2,3,4 xây gạch chỉ 220; tầng 5 xây gạch chỉ 110</v>
          </cell>
          <cell r="C244" t="str">
            <v>m2 sàn XD</v>
          </cell>
          <cell r="D244">
            <v>5471693</v>
          </cell>
        </row>
        <row r="245">
          <cell r="A245" t="str">
            <v>VKT.11524</v>
          </cell>
          <cell r="B245" t="str">
            <v>Tầng1,2 xây gạch chỉ 220; tầng 3,4,5 xây gạch chỉ 110</v>
          </cell>
          <cell r="C245" t="str">
            <v>m2 sàn XD</v>
          </cell>
          <cell r="D245">
            <v>5382433</v>
          </cell>
        </row>
        <row r="246">
          <cell r="A246" t="str">
            <v>VKT.11525</v>
          </cell>
          <cell r="B246" t="str">
            <v>Tầng1,2,3,4,5 xây gạch không nung, tường 220</v>
          </cell>
          <cell r="C246" t="str">
            <v>m2 sàn XD</v>
          </cell>
          <cell r="D246">
            <v>5610667</v>
          </cell>
        </row>
        <row r="247">
          <cell r="A247" t="str">
            <v>VKT.11526</v>
          </cell>
          <cell r="B247" t="str">
            <v>Tầng1,2,3,4,5 xây gạch không nung, tường 110</v>
          </cell>
          <cell r="C247" t="str">
            <v>m2 sàn XD</v>
          </cell>
          <cell r="D247">
            <v>5290048</v>
          </cell>
        </row>
        <row r="248">
          <cell r="A248" t="str">
            <v>VKT.11527</v>
          </cell>
          <cell r="B248" t="str">
            <v>Tầng1,2 xây gạch không nung 220; tầng3,4,5 xây gạch không nung 110</v>
          </cell>
          <cell r="C248" t="str">
            <v>m2 sàn XD</v>
          </cell>
          <cell r="D248">
            <v>5463940</v>
          </cell>
        </row>
        <row r="249">
          <cell r="A249">
            <v>16</v>
          </cell>
          <cell r="B249" t="str">
            <v>Nhà xưởng</v>
          </cell>
          <cell r="C249">
            <v>16</v>
          </cell>
          <cell r="D249">
            <v>16</v>
          </cell>
        </row>
        <row r="250">
          <cell r="A250" t="str">
            <v>16.1</v>
          </cell>
          <cell r="B250" t="str">
            <v>Nhà 1 tầng khẩu độ 12m, cao ≤ 6m, không có cầu trục</v>
          </cell>
          <cell r="C250">
            <v>16</v>
          </cell>
          <cell r="D250">
            <v>16</v>
          </cell>
        </row>
        <row r="251">
          <cell r="A251" t="str">
            <v>VKT.11611</v>
          </cell>
          <cell r="B251" t="str">
            <v>Tường gạch thu hồi mái ngói</v>
          </cell>
          <cell r="C251" t="str">
            <v>m2 sàn XD</v>
          </cell>
          <cell r="D251">
            <v>1805209</v>
          </cell>
        </row>
        <row r="252">
          <cell r="A252" t="str">
            <v>VKT.11612</v>
          </cell>
          <cell r="B252" t="str">
            <v>Tường gạch thu hồi mái tôn</v>
          </cell>
          <cell r="C252" t="str">
            <v>m2 sàn XD</v>
          </cell>
          <cell r="D252">
            <v>1805209</v>
          </cell>
        </row>
        <row r="253">
          <cell r="A253" t="str">
            <v>VKT.11613</v>
          </cell>
          <cell r="B253" t="str">
            <v>Tường gạch, bổ trụ, kèo thép, mái tôn</v>
          </cell>
          <cell r="C253" t="str">
            <v>m2 sàn XD</v>
          </cell>
          <cell r="D253">
            <v>2091026</v>
          </cell>
        </row>
        <row r="254">
          <cell r="A254" t="str">
            <v>VKT.11614</v>
          </cell>
          <cell r="B254" t="str">
            <v>Tường gạch, mái bằng</v>
          </cell>
          <cell r="C254" t="str">
            <v>m2 sàn XD</v>
          </cell>
          <cell r="D254">
            <v>2432703</v>
          </cell>
        </row>
        <row r="255">
          <cell r="A255" t="str">
            <v>VKT.11615</v>
          </cell>
          <cell r="B255" t="str">
            <v>Cột bê tông, kèo thép, tường gạch, mái tôn</v>
          </cell>
          <cell r="C255" t="str">
            <v>m2 sàn XD</v>
          </cell>
          <cell r="D255">
            <v>2883307</v>
          </cell>
        </row>
        <row r="256">
          <cell r="A256" t="str">
            <v>VKT.11616</v>
          </cell>
          <cell r="B256" t="str">
            <v>Cột kèo bê tông, tường gạch, mái tôn</v>
          </cell>
          <cell r="C256" t="str">
            <v>m2 sàn XD</v>
          </cell>
          <cell r="D256">
            <v>3103954</v>
          </cell>
        </row>
        <row r="257">
          <cell r="A257" t="str">
            <v>VKT.11617</v>
          </cell>
          <cell r="B257" t="str">
            <v>Cột kèo thép, tường gạch, mái tôn</v>
          </cell>
          <cell r="C257" t="str">
            <v>m2 sàn XD</v>
          </cell>
          <cell r="D257">
            <v>2630075</v>
          </cell>
        </row>
        <row r="258">
          <cell r="A258" t="str">
            <v>16.2</v>
          </cell>
          <cell r="B258" t="str">
            <v>Nhà 1 tầng khẩu độ 15m, cao ≤ 9m, không có cầu trục</v>
          </cell>
          <cell r="C258">
            <v>2630074</v>
          </cell>
          <cell r="D258">
            <v>2630074</v>
          </cell>
        </row>
        <row r="259">
          <cell r="A259" t="str">
            <v>VKT.11621</v>
          </cell>
          <cell r="B259" t="str">
            <v>Cột kèo bê tông, tường gạch, mái tôn</v>
          </cell>
          <cell r="C259" t="str">
            <v>m2 sàn XD</v>
          </cell>
          <cell r="D259">
            <v>4864475</v>
          </cell>
        </row>
        <row r="260">
          <cell r="A260" t="str">
            <v>VKT.11622</v>
          </cell>
          <cell r="B260" t="str">
            <v>Cột bê tông kèo thép, tường gạch, mái tôn</v>
          </cell>
          <cell r="C260" t="str">
            <v>m2 sàn XD</v>
          </cell>
          <cell r="D260">
            <v>4578658</v>
          </cell>
        </row>
        <row r="261">
          <cell r="A261" t="str">
            <v>VKT.11623</v>
          </cell>
          <cell r="B261" t="str">
            <v>Cột kèo thép, tường bao che tôn, mái tôn</v>
          </cell>
          <cell r="C261" t="str">
            <v>m2 sàn XD</v>
          </cell>
          <cell r="D261">
            <v>4270497</v>
          </cell>
        </row>
        <row r="262">
          <cell r="A262" t="str">
            <v>VKT.11624</v>
          </cell>
          <cell r="B262" t="str">
            <v>Cột kèo thép, tường gạch, mái tôn</v>
          </cell>
          <cell r="C262" t="str">
            <v>m2 sàn XD</v>
          </cell>
          <cell r="D262">
            <v>4236981</v>
          </cell>
        </row>
        <row r="263">
          <cell r="A263" t="str">
            <v>VKT.11625</v>
          </cell>
          <cell r="B263" t="str">
            <v>Cột bê tông, kèo thép liền nhịp, tường gạch, mái tôn</v>
          </cell>
          <cell r="C263" t="str">
            <v>m2 sàn XD</v>
          </cell>
          <cell r="D263">
            <v>4160639</v>
          </cell>
        </row>
        <row r="264">
          <cell r="A264" t="str">
            <v>VKT.11626</v>
          </cell>
          <cell r="B264" t="str">
            <v>Cột kèo thép liền nhịp, tường gạch, mái tôn</v>
          </cell>
          <cell r="C264" t="str">
            <v>m2 sàn XD</v>
          </cell>
          <cell r="D264">
            <v>3962336</v>
          </cell>
        </row>
        <row r="265">
          <cell r="A265" t="str">
            <v>16.3</v>
          </cell>
          <cell r="B265" t="str">
            <v>Nhà 1 tầng khẩu độ 18m, cao 9m, có cầu trục 5 tấn</v>
          </cell>
          <cell r="C265">
            <v>3962336</v>
          </cell>
          <cell r="D265">
            <v>3962336</v>
          </cell>
        </row>
        <row r="266">
          <cell r="A266" t="str">
            <v>VKT.11631</v>
          </cell>
          <cell r="B266" t="str">
            <v>Cột bê tông, kèo thép, mái tôn</v>
          </cell>
          <cell r="C266" t="str">
            <v>m2 sàn XD</v>
          </cell>
          <cell r="D266">
            <v>5183808</v>
          </cell>
        </row>
        <row r="267">
          <cell r="A267" t="str">
            <v>VKT.11632</v>
          </cell>
          <cell r="B267" t="str">
            <v>Cột kèo bê tông, tường gạch, mái tôn</v>
          </cell>
          <cell r="C267" t="str">
            <v>m2 sàn XD</v>
          </cell>
          <cell r="D267">
            <v>5491969</v>
          </cell>
        </row>
        <row r="268">
          <cell r="A268" t="str">
            <v>VKT.11633</v>
          </cell>
          <cell r="B268" t="str">
            <v>Cột kèo thép, tường gạch, mái tôn</v>
          </cell>
          <cell r="C268" t="str">
            <v>m2 sàn XD</v>
          </cell>
          <cell r="D268">
            <v>4897991</v>
          </cell>
        </row>
        <row r="269">
          <cell r="A269" t="str">
            <v>VKT.11634</v>
          </cell>
          <cell r="B269" t="str">
            <v>Cột bê tông, kèo thép, tường gạch, mái tôn</v>
          </cell>
          <cell r="C269" t="str">
            <v>m2 sàn XD</v>
          </cell>
          <cell r="D269">
            <v>5811302</v>
          </cell>
        </row>
        <row r="270">
          <cell r="A270" t="str">
            <v>VKT.11635</v>
          </cell>
          <cell r="B270" t="str">
            <v>Cột kèo thép liền nhịp, tường bao che bằng tôn, mái tôn</v>
          </cell>
          <cell r="C270" t="str">
            <v>m2 sàn XD</v>
          </cell>
          <cell r="D270">
            <v>4732273</v>
          </cell>
        </row>
        <row r="271">
          <cell r="A271" t="str">
            <v>VKT.11636</v>
          </cell>
          <cell r="B271" t="str">
            <v>Cột bê tông, kèo thép liền nhịp, tường gạch, mái tôn</v>
          </cell>
          <cell r="C271" t="str">
            <v>m2 sàn XD</v>
          </cell>
          <cell r="D271">
            <v>5095363</v>
          </cell>
        </row>
        <row r="272">
          <cell r="A272" t="str">
            <v>16.4</v>
          </cell>
          <cell r="B272" t="str">
            <v>Nhà 1 tầng khẩu độ 24m, cao 9m, có cầu trục 10 tấn</v>
          </cell>
          <cell r="C272">
            <v>5095360</v>
          </cell>
          <cell r="D272">
            <v>5095360</v>
          </cell>
        </row>
        <row r="273">
          <cell r="A273" t="str">
            <v>VKT.11641</v>
          </cell>
          <cell r="B273" t="str">
            <v>Cột bê tông, kèo thép, tường gạch, mái tôn</v>
          </cell>
          <cell r="C273" t="str">
            <v>m2 sàn XD</v>
          </cell>
          <cell r="D273">
            <v>7924672</v>
          </cell>
        </row>
        <row r="274">
          <cell r="A274" t="str">
            <v>VKT.11642</v>
          </cell>
          <cell r="B274" t="str">
            <v>Cột kèo thép, tường gạch, mái tôn</v>
          </cell>
          <cell r="C274" t="str">
            <v>m2 sàn XD</v>
          </cell>
          <cell r="D274">
            <v>8244005</v>
          </cell>
        </row>
        <row r="275">
          <cell r="A275">
            <v>8244004</v>
          </cell>
          <cell r="B275" t="str">
            <v>San lấp mặt bằng</v>
          </cell>
          <cell r="C275">
            <v>8244004</v>
          </cell>
          <cell r="D275">
            <v>8244004</v>
          </cell>
        </row>
        <row r="276">
          <cell r="A276" t="str">
            <v>VKT.20001</v>
          </cell>
          <cell r="B276" t="str">
            <v>San lấp mặt bằng bằng đất, vôi thầu gạch vỡ</v>
          </cell>
          <cell r="C276" t="str">
            <v>m3</v>
          </cell>
          <cell r="D276">
            <v>124775</v>
          </cell>
        </row>
        <row r="277">
          <cell r="A277" t="str">
            <v>VKT.20002</v>
          </cell>
          <cell r="B277" t="str">
            <v>San lấp mặt bằng bằng đất đồi</v>
          </cell>
          <cell r="C277" t="str">
            <v>m3</v>
          </cell>
          <cell r="D277">
            <v>273423</v>
          </cell>
        </row>
        <row r="278">
          <cell r="A278" t="str">
            <v>VKT.20003</v>
          </cell>
          <cell r="B278" t="str">
            <v>San lấp mặt bằng bằng cát đen</v>
          </cell>
          <cell r="C278" t="str">
            <v>m3</v>
          </cell>
          <cell r="D278">
            <v>309378</v>
          </cell>
        </row>
        <row r="279">
          <cell r="A279">
            <v>309378</v>
          </cell>
          <cell r="B279" t="str">
            <v>Xây các loại</v>
          </cell>
          <cell r="C279">
            <v>309378</v>
          </cell>
          <cell r="D279">
            <v>309378</v>
          </cell>
        </row>
        <row r="280">
          <cell r="A280" t="str">
            <v>VKT.20004</v>
          </cell>
          <cell r="B280" t="str">
            <v>Xây móng đá hộc</v>
          </cell>
          <cell r="C280" t="str">
            <v>m3</v>
          </cell>
          <cell r="D280">
            <v>1671987</v>
          </cell>
        </row>
        <row r="281">
          <cell r="A281" t="str">
            <v>VKT.20005</v>
          </cell>
          <cell r="B281" t="str">
            <v>Xây móng gạch chỉ &lt;=33cm</v>
          </cell>
          <cell r="C281" t="str">
            <v>m3</v>
          </cell>
          <cell r="D281">
            <v>1674682</v>
          </cell>
        </row>
        <row r="282">
          <cell r="A282" t="str">
            <v>VKT.20006</v>
          </cell>
          <cell r="B282" t="str">
            <v>Xây móng gạch chỉ &gt;33cm</v>
          </cell>
          <cell r="C282" t="str">
            <v>m3</v>
          </cell>
          <cell r="D282">
            <v>1611385</v>
          </cell>
        </row>
        <row r="283">
          <cell r="A283" t="str">
            <v>VKT.20007</v>
          </cell>
          <cell r="B283" t="str">
            <v>Xây tường đá hộc</v>
          </cell>
          <cell r="C283" t="str">
            <v>m3</v>
          </cell>
          <cell r="D283">
            <v>1761337</v>
          </cell>
        </row>
        <row r="284">
          <cell r="A284" t="str">
            <v>VKT.20008</v>
          </cell>
          <cell r="B284" t="str">
            <v>Xây tường  gạch chỉ, Chiều dầy 11cm</v>
          </cell>
          <cell r="C284" t="str">
            <v>m3</v>
          </cell>
          <cell r="D284">
            <v>1987514</v>
          </cell>
        </row>
        <row r="285">
          <cell r="A285" t="str">
            <v>VKT.20009</v>
          </cell>
          <cell r="B285" t="str">
            <v>Xây tường gạch chỉ, Chiều dầy &lt;=33cm</v>
          </cell>
          <cell r="C285" t="str">
            <v>m3</v>
          </cell>
          <cell r="D285">
            <v>1807394</v>
          </cell>
        </row>
        <row r="286">
          <cell r="A286" t="str">
            <v>VKT.20010</v>
          </cell>
          <cell r="B286" t="str">
            <v>Xây tường bằng gạch papanh</v>
          </cell>
          <cell r="C286" t="str">
            <v>m3</v>
          </cell>
          <cell r="D286">
            <v>1081965</v>
          </cell>
        </row>
        <row r="287">
          <cell r="A287" t="str">
            <v>VKT.20011</v>
          </cell>
          <cell r="B287" t="str">
            <v>Kè đá hộc có chít mạch</v>
          </cell>
          <cell r="C287" t="str">
            <v>m3</v>
          </cell>
          <cell r="D287">
            <v>956340</v>
          </cell>
        </row>
        <row r="288">
          <cell r="A288" t="str">
            <v>VKT.20012</v>
          </cell>
          <cell r="B288" t="str">
            <v>Kè đá hộc không chít mạch</v>
          </cell>
          <cell r="C288" t="str">
            <v>m3</v>
          </cell>
          <cell r="D288">
            <v>1169314</v>
          </cell>
        </row>
        <row r="289">
          <cell r="A289" t="str">
            <v>VKT.20013</v>
          </cell>
          <cell r="B289" t="str">
            <v>Xây tường gạch xi măng 110x150x300 mm</v>
          </cell>
          <cell r="C289" t="str">
            <v>m3</v>
          </cell>
          <cell r="D289">
            <v>2037629</v>
          </cell>
        </row>
        <row r="290">
          <cell r="A290">
            <v>2037629</v>
          </cell>
          <cell r="B290" t="str">
            <v>Bê tông các loại</v>
          </cell>
          <cell r="C290">
            <v>2037629</v>
          </cell>
          <cell r="D290">
            <v>2037629</v>
          </cell>
        </row>
        <row r="291">
          <cell r="A291" t="str">
            <v>VKT.20014</v>
          </cell>
          <cell r="B291" t="str">
            <v>Bê tông gạch vỡ (bê tông lót nền)</v>
          </cell>
          <cell r="C291" t="str">
            <v>m3</v>
          </cell>
          <cell r="D291">
            <v>1027902</v>
          </cell>
        </row>
        <row r="292">
          <cell r="A292" t="str">
            <v>VKT.20015</v>
          </cell>
          <cell r="B292" t="str">
            <v xml:space="preserve">Bê tông sân lối đi </v>
          </cell>
          <cell r="C292" t="str">
            <v>m3</v>
          </cell>
          <cell r="D292">
            <v>1629758</v>
          </cell>
        </row>
        <row r="293">
          <cell r="A293" t="str">
            <v>VKT.20016</v>
          </cell>
          <cell r="B293" t="str">
            <v xml:space="preserve">Bê tông nền </v>
          </cell>
          <cell r="C293" t="str">
            <v>m3</v>
          </cell>
          <cell r="D293">
            <v>1755267</v>
          </cell>
        </row>
        <row r="294">
          <cell r="A294" t="str">
            <v>VKT.20017</v>
          </cell>
          <cell r="B294" t="str">
            <v>Bêtông móng</v>
          </cell>
          <cell r="C294" t="str">
            <v>m3</v>
          </cell>
          <cell r="D294">
            <v>2526285</v>
          </cell>
        </row>
        <row r="295">
          <cell r="A295" t="str">
            <v>VKT.20018</v>
          </cell>
          <cell r="B295" t="str">
            <v>Bê tông lanh tô, mái hắt, máng nước,tấm đan…</v>
          </cell>
          <cell r="C295" t="str">
            <v>m3</v>
          </cell>
          <cell r="D295">
            <v>4617534</v>
          </cell>
        </row>
        <row r="296">
          <cell r="A296">
            <v>4617532</v>
          </cell>
          <cell r="B296" t="str">
            <v>Bê tông cốt thép các loại</v>
          </cell>
          <cell r="C296">
            <v>4617532</v>
          </cell>
          <cell r="D296">
            <v>4617532</v>
          </cell>
        </row>
        <row r="297">
          <cell r="A297" t="str">
            <v>VKT.20019</v>
          </cell>
          <cell r="B297" t="str">
            <v>Bê tông cốt thép sàn, mái</v>
          </cell>
          <cell r="C297" t="str">
            <v>m3</v>
          </cell>
          <cell r="D297">
            <v>5163666</v>
          </cell>
        </row>
        <row r="298">
          <cell r="A298" t="str">
            <v>VKT.20020</v>
          </cell>
          <cell r="B298" t="str">
            <v xml:space="preserve">Bê tông cốt thép dầm, giằng </v>
          </cell>
          <cell r="C298" t="str">
            <v>m3</v>
          </cell>
          <cell r="D298">
            <v>7033211</v>
          </cell>
        </row>
        <row r="299">
          <cell r="A299" t="str">
            <v>VKT.20021</v>
          </cell>
          <cell r="B299" t="str">
            <v>Bê tông cốt thép cột</v>
          </cell>
          <cell r="C299" t="str">
            <v>m3</v>
          </cell>
          <cell r="D299">
            <v>7883109</v>
          </cell>
        </row>
        <row r="300">
          <cell r="A300" t="str">
            <v>VKT.20022</v>
          </cell>
          <cell r="B300" t="str">
            <v>Bê tông cốt thép móng nhà</v>
          </cell>
          <cell r="C300" t="str">
            <v>m3</v>
          </cell>
          <cell r="D300">
            <v>4206951</v>
          </cell>
        </row>
        <row r="301">
          <cell r="A301" t="str">
            <v>VKT.20023</v>
          </cell>
          <cell r="B301" t="str">
            <v>Bê tông cốt thép lanh tô, tấm đan</v>
          </cell>
          <cell r="C301" t="str">
            <v>m3</v>
          </cell>
          <cell r="D301">
            <v>5710896</v>
          </cell>
        </row>
        <row r="302">
          <cell r="A302" t="str">
            <v>VKT.20024</v>
          </cell>
          <cell r="B302" t="str">
            <v>Tay vịn  BTCT</v>
          </cell>
          <cell r="C302" t="str">
            <v>md</v>
          </cell>
          <cell r="D302">
            <v>197910</v>
          </cell>
        </row>
        <row r="303">
          <cell r="A303" t="str">
            <v>VKT.20025</v>
          </cell>
          <cell r="B303" t="str">
            <v>Lan can con tiện xi măng, tay vịn BTCT</v>
          </cell>
          <cell r="C303" t="str">
            <v>md</v>
          </cell>
          <cell r="D303">
            <v>429569</v>
          </cell>
        </row>
        <row r="304">
          <cell r="A304" t="str">
            <v>VKT.20026</v>
          </cell>
          <cell r="B304" t="str">
            <v>Lan can con tiện sứ, tay vịn BTCT</v>
          </cell>
          <cell r="C304" t="str">
            <v>md</v>
          </cell>
          <cell r="D304">
            <v>764188</v>
          </cell>
        </row>
        <row r="305">
          <cell r="A305">
            <v>764188</v>
          </cell>
          <cell r="B305" t="str">
            <v>Láng nền, granitô, lát nền</v>
          </cell>
          <cell r="C305">
            <v>764188</v>
          </cell>
          <cell r="D305">
            <v>764188</v>
          </cell>
        </row>
        <row r="306">
          <cell r="A306" t="str">
            <v>VKT.20027</v>
          </cell>
          <cell r="B306" t="str">
            <v>Lát nền, sàn bằng gạch Ceramic 200x200mm</v>
          </cell>
          <cell r="C306" t="str">
            <v>m2</v>
          </cell>
          <cell r="D306">
            <v>223875</v>
          </cell>
        </row>
        <row r="307">
          <cell r="A307" t="str">
            <v>VKT.20028</v>
          </cell>
          <cell r="B307" t="str">
            <v>Lát nền, sàn bằng gạch Ceramic 250x250mm</v>
          </cell>
          <cell r="C307" t="str">
            <v>m2</v>
          </cell>
          <cell r="D307">
            <v>219744</v>
          </cell>
        </row>
        <row r="308">
          <cell r="A308" t="str">
            <v>VKT.20029</v>
          </cell>
          <cell r="B308" t="str">
            <v>Lát nền, sàn bằng gạch Ceramic 300x300mm</v>
          </cell>
          <cell r="C308" t="str">
            <v>m2</v>
          </cell>
          <cell r="D308">
            <v>219744</v>
          </cell>
        </row>
        <row r="309">
          <cell r="A309" t="str">
            <v>VKT.20030</v>
          </cell>
          <cell r="B309" t="str">
            <v>Lát nền, sàn bằng gạch Ceramic 400x400mm</v>
          </cell>
          <cell r="C309" t="str">
            <v>m2</v>
          </cell>
          <cell r="D309">
            <v>212011</v>
          </cell>
        </row>
        <row r="310">
          <cell r="A310" t="str">
            <v>VKT.20031</v>
          </cell>
          <cell r="B310" t="str">
            <v>Lát nền, sàn bằng gạch Ceramic 500x500mm</v>
          </cell>
          <cell r="C310" t="str">
            <v>m2</v>
          </cell>
          <cell r="D310">
            <v>223776</v>
          </cell>
        </row>
        <row r="311">
          <cell r="A311" t="str">
            <v>VKT.20032</v>
          </cell>
          <cell r="B311" t="str">
            <v>Lát nền, sàn bằng gạch Ceramic 600x600mm</v>
          </cell>
          <cell r="C311" t="str">
            <v>m2</v>
          </cell>
          <cell r="D311">
            <v>253669</v>
          </cell>
        </row>
        <row r="312">
          <cell r="A312" t="str">
            <v>VKT.20033</v>
          </cell>
          <cell r="B312" t="str">
            <v>Lát nền, sàn bằng gạch Ceramic 800x800mm</v>
          </cell>
          <cell r="C312" t="str">
            <v>m2</v>
          </cell>
          <cell r="D312">
            <v>324195</v>
          </cell>
        </row>
        <row r="313">
          <cell r="A313" t="str">
            <v>VKT.20034</v>
          </cell>
          <cell r="B313" t="str">
            <v>Lát nền, sàn bằng gạch Ceramic 1000x1000mm</v>
          </cell>
          <cell r="C313" t="str">
            <v>m2</v>
          </cell>
          <cell r="D313">
            <v>402577</v>
          </cell>
        </row>
        <row r="314">
          <cell r="A314" t="str">
            <v>VKT.20035</v>
          </cell>
          <cell r="B314" t="str">
            <v>Lát nền, sàn bằng gạch Granit nhân tạo 300x300mm</v>
          </cell>
          <cell r="C314" t="str">
            <v>m2</v>
          </cell>
          <cell r="D314">
            <v>363331</v>
          </cell>
        </row>
        <row r="315">
          <cell r="A315" t="str">
            <v>VKT.20036</v>
          </cell>
          <cell r="B315" t="str">
            <v>Lát nền, sàn bằng gạch Granit nhân tạo 400x400mm</v>
          </cell>
          <cell r="C315" t="str">
            <v>m2</v>
          </cell>
          <cell r="D315">
            <v>375307</v>
          </cell>
        </row>
        <row r="316">
          <cell r="A316" t="str">
            <v>VKT.20037</v>
          </cell>
          <cell r="B316" t="str">
            <v>Lát nền, sàn bằng gạch Granit nhân tạo 500x500mm</v>
          </cell>
          <cell r="C316" t="str">
            <v>m2</v>
          </cell>
          <cell r="D316">
            <v>381846</v>
          </cell>
        </row>
        <row r="317">
          <cell r="A317" t="str">
            <v>VKT.20038</v>
          </cell>
          <cell r="B317" t="str">
            <v>Lát nền, sàn bằng gạch Granit nhân tạo 600x600mm</v>
          </cell>
          <cell r="C317" t="str">
            <v>m2</v>
          </cell>
          <cell r="D317">
            <v>393807</v>
          </cell>
        </row>
        <row r="318">
          <cell r="A318" t="str">
            <v>VKT.20039</v>
          </cell>
          <cell r="B318" t="str">
            <v>Lát nền, sàn bằng gạch Granit nhân tạo 800x800mm</v>
          </cell>
          <cell r="C318" t="str">
            <v>m2</v>
          </cell>
          <cell r="D318">
            <v>591169</v>
          </cell>
        </row>
        <row r="319">
          <cell r="A319" t="str">
            <v>VKT.20040</v>
          </cell>
          <cell r="B319" t="str">
            <v>Lát nền, sàn bằng gạch Granit nhân tạo 1000x000mm</v>
          </cell>
          <cell r="C319" t="str">
            <v>m2</v>
          </cell>
          <cell r="D319">
            <v>631191</v>
          </cell>
        </row>
        <row r="320">
          <cell r="A320" t="str">
            <v>VKT.20041</v>
          </cell>
          <cell r="B320" t="str">
            <v>Láng nền sàn có đánh màu, dày 2,0 cm, vữa XM mác 75</v>
          </cell>
          <cell r="C320" t="str">
            <v>m2</v>
          </cell>
          <cell r="D320">
            <v>63669</v>
          </cell>
        </row>
        <row r="321">
          <cell r="A321" t="str">
            <v>VKT.20042</v>
          </cell>
          <cell r="B321" t="str">
            <v>Láng nền sàn có đánh màu, dày 3,0 cm, vữa XM mác 75</v>
          </cell>
          <cell r="C321" t="str">
            <v>m2</v>
          </cell>
          <cell r="D321">
            <v>87734</v>
          </cell>
        </row>
        <row r="322">
          <cell r="A322" t="str">
            <v>VKT.20043</v>
          </cell>
          <cell r="B322" t="str">
            <v>Láng nền sàn không đánh mầu, dày 2,0 cm, vữa XM mác 75</v>
          </cell>
          <cell r="C322" t="str">
            <v>m2</v>
          </cell>
          <cell r="D322">
            <v>54168</v>
          </cell>
        </row>
        <row r="323">
          <cell r="A323" t="str">
            <v>VKT.20044</v>
          </cell>
          <cell r="B323" t="str">
            <v>Láng nền sàn không đánh mầu, dày 3,0 cm, vữa XM mác 75</v>
          </cell>
          <cell r="C323" t="str">
            <v>m2</v>
          </cell>
          <cell r="D323">
            <v>79785</v>
          </cell>
        </row>
        <row r="324">
          <cell r="A324" t="str">
            <v>VKT.20045</v>
          </cell>
          <cell r="B324" t="str">
            <v>Láng granitô nền sàn</v>
          </cell>
          <cell r="C324" t="str">
            <v>m2</v>
          </cell>
          <cell r="D324">
            <v>625936</v>
          </cell>
        </row>
        <row r="325">
          <cell r="A325" t="str">
            <v>VKT.20046</v>
          </cell>
          <cell r="B325" t="str">
            <v>Láng granitô cầu thang, tam cấp</v>
          </cell>
          <cell r="C325" t="str">
            <v>m2</v>
          </cell>
          <cell r="D325">
            <v>1132092</v>
          </cell>
        </row>
        <row r="326">
          <cell r="A326" t="str">
            <v>VKT.20047</v>
          </cell>
          <cell r="B326" t="str">
            <v>Lát đá bậc tam cấp, đá Granit tự nhiên</v>
          </cell>
          <cell r="C326" t="str">
            <v>m2</v>
          </cell>
          <cell r="D326">
            <v>1448520</v>
          </cell>
        </row>
        <row r="327">
          <cell r="A327" t="str">
            <v>VKT.20048</v>
          </cell>
          <cell r="B327" t="str">
            <v>Lát đá cầu thang, đá Granit tự nhiên</v>
          </cell>
          <cell r="C327" t="str">
            <v>m2</v>
          </cell>
          <cell r="D327">
            <v>1460158</v>
          </cell>
        </row>
        <row r="328">
          <cell r="A328" t="str">
            <v>VKT.20049</v>
          </cell>
          <cell r="B328" t="str">
            <v>Lát đá mặt bệ các loại, đá Granit tự nhiên</v>
          </cell>
          <cell r="C328" t="str">
            <v>m2</v>
          </cell>
          <cell r="D328">
            <v>1496652</v>
          </cell>
        </row>
        <row r="329">
          <cell r="A329" t="str">
            <v>VKT.20050</v>
          </cell>
          <cell r="B329" t="str">
            <v>Lát đá bậc tam cấp, đá Granit nhân tạo</v>
          </cell>
          <cell r="C329" t="str">
            <v>m2</v>
          </cell>
          <cell r="D329">
            <v>769469</v>
          </cell>
        </row>
        <row r="330">
          <cell r="A330" t="str">
            <v>VKT.20051</v>
          </cell>
          <cell r="B330" t="str">
            <v>Lát đá cầu thang, đá Granit nhân tạo</v>
          </cell>
          <cell r="C330" t="str">
            <v>m2</v>
          </cell>
          <cell r="D330">
            <v>781108</v>
          </cell>
        </row>
        <row r="331">
          <cell r="A331" t="str">
            <v>VKT.20052</v>
          </cell>
          <cell r="B331" t="str">
            <v>Lát đá mặt bệ các loại, đá Granit nhân tạo</v>
          </cell>
          <cell r="C331" t="str">
            <v>m2</v>
          </cell>
          <cell r="D331">
            <v>817602</v>
          </cell>
        </row>
        <row r="332">
          <cell r="A332" t="str">
            <v>VKT.20053</v>
          </cell>
          <cell r="B332" t="str">
            <v>Lát gạch chỉ (nằm)</v>
          </cell>
          <cell r="C332" t="str">
            <v>m2</v>
          </cell>
          <cell r="D332">
            <v>149794</v>
          </cell>
        </row>
        <row r="333">
          <cell r="A333" t="str">
            <v>VKT.20054</v>
          </cell>
          <cell r="B333" t="str">
            <v xml:space="preserve">Lát gạch 6 lỗ chống nóng </v>
          </cell>
          <cell r="C333" t="str">
            <v>m2</v>
          </cell>
          <cell r="D333">
            <v>190309</v>
          </cell>
        </row>
        <row r="334">
          <cell r="A334" t="str">
            <v>VKT.20055</v>
          </cell>
          <cell r="B334" t="str">
            <v>Lát gạch đất nung 300x300</v>
          </cell>
          <cell r="C334" t="str">
            <v>m2</v>
          </cell>
          <cell r="D334">
            <v>244637</v>
          </cell>
        </row>
        <row r="335">
          <cell r="A335" t="str">
            <v>VKT.20056</v>
          </cell>
          <cell r="B335" t="str">
            <v>Lát gạch đất nung 400x400</v>
          </cell>
          <cell r="C335" t="str">
            <v>m2</v>
          </cell>
          <cell r="D335">
            <v>241350</v>
          </cell>
        </row>
        <row r="336">
          <cell r="A336" t="str">
            <v>VKT.20057</v>
          </cell>
          <cell r="B336" t="str">
            <v>Lát gạch vỉ</v>
          </cell>
          <cell r="C336" t="str">
            <v>m2</v>
          </cell>
          <cell r="D336">
            <v>613448</v>
          </cell>
        </row>
        <row r="337">
          <cell r="A337" t="str">
            <v>VKT.20058</v>
          </cell>
          <cell r="B337" t="str">
            <v>Dán gạch vỉ</v>
          </cell>
          <cell r="C337" t="str">
            <v>m2</v>
          </cell>
          <cell r="D337">
            <v>610463</v>
          </cell>
        </row>
        <row r="338">
          <cell r="A338" t="str">
            <v>VKT.20059</v>
          </cell>
          <cell r="B338" t="str">
            <v>Dán ngói đỏ</v>
          </cell>
          <cell r="C338" t="str">
            <v>m2</v>
          </cell>
          <cell r="D338">
            <v>519644</v>
          </cell>
        </row>
        <row r="339">
          <cell r="A339">
            <v>519644</v>
          </cell>
          <cell r="B339" t="str">
            <v>Ốp tường, trụ, cột</v>
          </cell>
          <cell r="C339">
            <v>519644</v>
          </cell>
          <cell r="D339">
            <v>519644</v>
          </cell>
        </row>
        <row r="340">
          <cell r="A340" t="str">
            <v>VKT.20060</v>
          </cell>
          <cell r="B340" t="str">
            <v>Ốp gạch vào tường, trụ, cột, gạch 60x240 mm</v>
          </cell>
          <cell r="C340" t="str">
            <v>m2</v>
          </cell>
          <cell r="D340">
            <v>481689</v>
          </cell>
        </row>
        <row r="341">
          <cell r="A341" t="str">
            <v>VKT.20061</v>
          </cell>
          <cell r="B341" t="str">
            <v>Ốp gạch vào tường, trụ, cột, gạch 110x110 mm</v>
          </cell>
          <cell r="C341" t="str">
            <v>m2</v>
          </cell>
          <cell r="D341">
            <v>279779</v>
          </cell>
        </row>
        <row r="342">
          <cell r="A342" t="str">
            <v>VKT.20062</v>
          </cell>
          <cell r="B342" t="str">
            <v>Ốp gạch vào tường, trụ, cột, gạch 150x150 mm</v>
          </cell>
          <cell r="C342" t="str">
            <v>m2</v>
          </cell>
          <cell r="D342">
            <v>279779</v>
          </cell>
        </row>
        <row r="343">
          <cell r="A343" t="str">
            <v>VKT.20063</v>
          </cell>
          <cell r="B343" t="str">
            <v>Ốp gạch vào tường, trụ, cột, gạch 150x200 mm</v>
          </cell>
          <cell r="C343" t="str">
            <v>m2</v>
          </cell>
          <cell r="D343">
            <v>310817</v>
          </cell>
        </row>
        <row r="344">
          <cell r="A344" t="str">
            <v>VKT.20064</v>
          </cell>
          <cell r="B344" t="str">
            <v>Ốp gạch vào tường, trụ, cột, gạch 200x200 mm</v>
          </cell>
          <cell r="C344" t="str">
            <v>m2</v>
          </cell>
          <cell r="D344">
            <v>338302</v>
          </cell>
        </row>
        <row r="345">
          <cell r="A345" t="str">
            <v>VKT.20065</v>
          </cell>
          <cell r="B345" t="str">
            <v>Ốp gạch vào tường, trụ, cột, gạch 200x250 mm</v>
          </cell>
          <cell r="C345" t="str">
            <v>m2</v>
          </cell>
          <cell r="D345">
            <v>315082</v>
          </cell>
        </row>
        <row r="346">
          <cell r="A346" t="str">
            <v>VKT.20066</v>
          </cell>
          <cell r="B346" t="str">
            <v>Ốp gạch vào tường, trụ, cột, gạch 300x300 mm</v>
          </cell>
          <cell r="C346" t="str">
            <v>m2</v>
          </cell>
          <cell r="D346">
            <v>314135</v>
          </cell>
        </row>
        <row r="347">
          <cell r="A347" t="str">
            <v>VKT.20067</v>
          </cell>
          <cell r="B347" t="str">
            <v>Ốp gạch vào tường, trụ, cột, gạch 300x450 mm</v>
          </cell>
          <cell r="C347" t="str">
            <v>m2</v>
          </cell>
          <cell r="D347">
            <v>298675</v>
          </cell>
        </row>
        <row r="348">
          <cell r="A348" t="str">
            <v>VKT.20068</v>
          </cell>
          <cell r="B348" t="str">
            <v>Ốp gạch vào tường, trụ, cột, gạch 250x400 mm</v>
          </cell>
          <cell r="C348" t="str">
            <v>m2</v>
          </cell>
          <cell r="D348">
            <v>298675</v>
          </cell>
        </row>
        <row r="349">
          <cell r="A349" t="str">
            <v>VKT.20069</v>
          </cell>
          <cell r="B349" t="str">
            <v>Ốp gạch vào tường, trụ, cột, gạch 300x600 mm</v>
          </cell>
          <cell r="C349" t="str">
            <v>m2</v>
          </cell>
          <cell r="D349">
            <v>320620</v>
          </cell>
        </row>
        <row r="350">
          <cell r="A350" t="str">
            <v>VKT.20070</v>
          </cell>
          <cell r="B350" t="str">
            <v>Ốp gạch vào tường, trụ, cột, gạch 400x900 mm</v>
          </cell>
          <cell r="C350" t="str">
            <v>m2</v>
          </cell>
          <cell r="D350">
            <v>373587</v>
          </cell>
        </row>
        <row r="351">
          <cell r="A351" t="str">
            <v>VKT.20071</v>
          </cell>
          <cell r="B351" t="str">
            <v>Ốp đá granit tự nhiên vào tường, cột</v>
          </cell>
          <cell r="C351" t="str">
            <v>m2</v>
          </cell>
          <cell r="D351">
            <v>1500742</v>
          </cell>
        </row>
        <row r="352">
          <cell r="A352" t="str">
            <v>VKT.20072</v>
          </cell>
          <cell r="B352" t="str">
            <v>Ốp đá granit nhân tạo vào tường, cột</v>
          </cell>
          <cell r="C352" t="str">
            <v>m2</v>
          </cell>
          <cell r="D352">
            <v>847560</v>
          </cell>
        </row>
        <row r="353">
          <cell r="A353" t="str">
            <v>VKT.20073</v>
          </cell>
          <cell r="B353" t="str">
            <v>Ốp tường bằng tấm nhựa + khung xương</v>
          </cell>
          <cell r="C353" t="str">
            <v>m2</v>
          </cell>
          <cell r="D353">
            <v>161659</v>
          </cell>
        </row>
        <row r="354">
          <cell r="A354" t="str">
            <v>VKT.20074</v>
          </cell>
          <cell r="B354" t="str">
            <v>Ốp tường bằng tấm nhựa không khung</v>
          </cell>
          <cell r="C354" t="str">
            <v>m2</v>
          </cell>
          <cell r="D354">
            <v>118678</v>
          </cell>
        </row>
        <row r="355">
          <cell r="A355" t="str">
            <v>VKT.20075</v>
          </cell>
          <cell r="B355" t="str">
            <v>Ốp tường bằng tấmAluminium + khung xương</v>
          </cell>
          <cell r="C355" t="str">
            <v>m2</v>
          </cell>
          <cell r="D355">
            <v>505745</v>
          </cell>
        </row>
        <row r="356">
          <cell r="A356" t="str">
            <v>VKT.20076</v>
          </cell>
          <cell r="B356" t="str">
            <v>Ốp tường bằng tấm Aluminium không khung</v>
          </cell>
          <cell r="C356" t="str">
            <v>m2</v>
          </cell>
          <cell r="D356">
            <v>462765</v>
          </cell>
        </row>
        <row r="357">
          <cell r="A357">
            <v>462765</v>
          </cell>
          <cell r="B357" t="str">
            <v>Công tác trát, sơn bả</v>
          </cell>
          <cell r="C357">
            <v>462765</v>
          </cell>
          <cell r="D357">
            <v>462765</v>
          </cell>
        </row>
        <row r="358">
          <cell r="A358" t="str">
            <v>VKT.20077</v>
          </cell>
          <cell r="B358" t="str">
            <v>Trát tường ngoài</v>
          </cell>
          <cell r="C358" t="str">
            <v>m2</v>
          </cell>
          <cell r="D358">
            <v>141099</v>
          </cell>
        </row>
        <row r="359">
          <cell r="A359" t="str">
            <v>VKT.20078</v>
          </cell>
          <cell r="B359" t="str">
            <v>Trát tường trong</v>
          </cell>
          <cell r="C359" t="str">
            <v>m2</v>
          </cell>
          <cell r="D359">
            <v>105359</v>
          </cell>
        </row>
        <row r="360">
          <cell r="A360" t="str">
            <v>VKT.20079</v>
          </cell>
          <cell r="B360" t="str">
            <v>Trát trụ, cột, lam đứng, cầu thang</v>
          </cell>
          <cell r="C360" t="str">
            <v>m2</v>
          </cell>
          <cell r="D360">
            <v>250492</v>
          </cell>
        </row>
        <row r="361">
          <cell r="A361" t="str">
            <v>VKT.20080</v>
          </cell>
          <cell r="B361" t="str">
            <v>Trát dầm Vữa XM</v>
          </cell>
          <cell r="C361" t="str">
            <v>m2</v>
          </cell>
          <cell r="D361">
            <v>156969</v>
          </cell>
        </row>
        <row r="362">
          <cell r="A362" t="str">
            <v>VKT.20081</v>
          </cell>
          <cell r="B362" t="str">
            <v>Trát trần Vữa XM</v>
          </cell>
          <cell r="C362" t="str">
            <v>m2</v>
          </cell>
          <cell r="D362">
            <v>215164</v>
          </cell>
        </row>
        <row r="363">
          <cell r="A363" t="str">
            <v>VKT.20082</v>
          </cell>
          <cell r="B363" t="str">
            <v>Trát đá rửa trụ cột, Vữa XM</v>
          </cell>
          <cell r="C363" t="str">
            <v>m2</v>
          </cell>
          <cell r="D363">
            <v>387823</v>
          </cell>
        </row>
        <row r="364">
          <cell r="A364" t="str">
            <v>VKT.20083</v>
          </cell>
          <cell r="B364" t="str">
            <v>Trát đá rửa tường, Vữa XM</v>
          </cell>
          <cell r="C364" t="str">
            <v>m2</v>
          </cell>
          <cell r="D364">
            <v>252035</v>
          </cell>
        </row>
        <row r="365">
          <cell r="A365" t="str">
            <v>VKT.20084</v>
          </cell>
          <cell r="B365" t="str">
            <v xml:space="preserve">Trát vẩy tường chống vang vữa XM </v>
          </cell>
          <cell r="C365" t="str">
            <v>m2</v>
          </cell>
          <cell r="D365">
            <v>225238</v>
          </cell>
        </row>
        <row r="366">
          <cell r="A366" t="str">
            <v>VKT.20085</v>
          </cell>
          <cell r="B366" t="str">
            <v>Trát granitô tường, Vữa XM</v>
          </cell>
          <cell r="C366" t="str">
            <v>m2</v>
          </cell>
          <cell r="D366">
            <v>351979</v>
          </cell>
        </row>
        <row r="367">
          <cell r="A367" t="str">
            <v>VKT.20086</v>
          </cell>
          <cell r="B367" t="str">
            <v>Trát granitô trụ cột, Vữa XM</v>
          </cell>
          <cell r="C367" t="str">
            <v>m2</v>
          </cell>
          <cell r="D367">
            <v>751584</v>
          </cell>
        </row>
        <row r="368">
          <cell r="A368" t="str">
            <v>VKT.20087</v>
          </cell>
          <cell r="B368" t="str">
            <v>Trát gờ chỉ</v>
          </cell>
          <cell r="C368" t="str">
            <v>md</v>
          </cell>
          <cell r="D368">
            <v>49580</v>
          </cell>
        </row>
        <row r="369">
          <cell r="A369" t="str">
            <v>VKT.20088</v>
          </cell>
          <cell r="B369" t="str">
            <v>Trát phào đơn</v>
          </cell>
          <cell r="C369" t="str">
            <v>md</v>
          </cell>
          <cell r="D369">
            <v>89925</v>
          </cell>
        </row>
        <row r="370">
          <cell r="A370" t="str">
            <v>VKT.20089</v>
          </cell>
          <cell r="B370" t="str">
            <v>Trát phào kép</v>
          </cell>
          <cell r="C370" t="str">
            <v>md</v>
          </cell>
          <cell r="D370">
            <v>112714</v>
          </cell>
        </row>
        <row r="371">
          <cell r="A371" t="str">
            <v>VKT.20090</v>
          </cell>
          <cell r="B371" t="str">
            <v>Sơn dầm, trần, cột, tường ngoài nhà không bả</v>
          </cell>
          <cell r="C371" t="str">
            <v>m2</v>
          </cell>
          <cell r="D371">
            <v>87789</v>
          </cell>
        </row>
        <row r="372">
          <cell r="A372" t="str">
            <v>VKT.20091</v>
          </cell>
          <cell r="B372" t="str">
            <v xml:space="preserve">Sơn dầm, trần, cột, tường trong nhà không bả </v>
          </cell>
          <cell r="C372" t="str">
            <v>m2</v>
          </cell>
          <cell r="D372">
            <v>65788</v>
          </cell>
        </row>
        <row r="373">
          <cell r="A373" t="str">
            <v>VKT.20092</v>
          </cell>
          <cell r="B373" t="str">
            <v>Bả bằng bột bả vào tường</v>
          </cell>
          <cell r="C373" t="str">
            <v>m2</v>
          </cell>
          <cell r="D373">
            <v>39765</v>
          </cell>
        </row>
        <row r="374">
          <cell r="A374" t="str">
            <v>VKT.20093</v>
          </cell>
          <cell r="B374" t="str">
            <v>Bả bằng bột bả vào cột, dầm, trần</v>
          </cell>
          <cell r="C374" t="str">
            <v>m2</v>
          </cell>
          <cell r="D374">
            <v>46913</v>
          </cell>
        </row>
        <row r="375">
          <cell r="A375" t="str">
            <v>VKT.20094</v>
          </cell>
          <cell r="B375" t="str">
            <v>Sơn dầm, trần, cột, tường ngoài nhà đã bả</v>
          </cell>
          <cell r="C375" t="str">
            <v>m2</v>
          </cell>
          <cell r="D375">
            <v>72687</v>
          </cell>
        </row>
        <row r="376">
          <cell r="A376" t="str">
            <v>VKT.20095</v>
          </cell>
          <cell r="B376" t="str">
            <v xml:space="preserve">Sơn dầm, trần, cột, tường trong nhà đã bả </v>
          </cell>
          <cell r="C376" t="str">
            <v>m2</v>
          </cell>
          <cell r="D376">
            <v>55498</v>
          </cell>
        </row>
        <row r="377">
          <cell r="A377">
            <v>55498</v>
          </cell>
          <cell r="B377" t="str">
            <v>Công tác trần, vách ngăn</v>
          </cell>
          <cell r="C377">
            <v>55498</v>
          </cell>
          <cell r="D377">
            <v>55498</v>
          </cell>
        </row>
        <row r="378">
          <cell r="A378" t="str">
            <v>VKT.20096</v>
          </cell>
          <cell r="B378" t="str">
            <v>Trần ván ép, gỗ dán + khung xương (chưa sơn)</v>
          </cell>
          <cell r="C378" t="str">
            <v>m2</v>
          </cell>
          <cell r="D378">
            <v>339390</v>
          </cell>
        </row>
        <row r="379">
          <cell r="A379" t="str">
            <v>VKT.20097</v>
          </cell>
          <cell r="B379" t="str">
            <v>Trần cót ép + khung xương (chưa sơn)</v>
          </cell>
          <cell r="C379" t="str">
            <v>m2</v>
          </cell>
          <cell r="D379">
            <v>306118</v>
          </cell>
        </row>
        <row r="380">
          <cell r="A380" t="str">
            <v>VKT.20098</v>
          </cell>
          <cell r="B380" t="str">
            <v>Trần xốp + khung xương</v>
          </cell>
          <cell r="C380" t="str">
            <v>m2</v>
          </cell>
          <cell r="D380">
            <v>210994</v>
          </cell>
        </row>
        <row r="381">
          <cell r="A381" t="str">
            <v>VKT.20099</v>
          </cell>
          <cell r="B381" t="str">
            <v>Trần làm bằng tấm nhựa + khung xương</v>
          </cell>
          <cell r="C381" t="str">
            <v>m2</v>
          </cell>
          <cell r="D381">
            <v>188724</v>
          </cell>
        </row>
        <row r="382">
          <cell r="A382" t="str">
            <v>VKT.20100</v>
          </cell>
          <cell r="B382" t="str">
            <v>Trần bằng tấm nhựa hoa văn 50x50 cm</v>
          </cell>
          <cell r="C382" t="str">
            <v>m2</v>
          </cell>
          <cell r="D382">
            <v>264536</v>
          </cell>
        </row>
        <row r="383">
          <cell r="A383" t="str">
            <v>VKT.20101</v>
          </cell>
          <cell r="B383" t="str">
            <v>Trần bằng tấm thạch cao hoa văn 50x50 cm</v>
          </cell>
          <cell r="C383" t="str">
            <v>m2</v>
          </cell>
          <cell r="D383">
            <v>279336</v>
          </cell>
        </row>
        <row r="384">
          <cell r="A384" t="str">
            <v>VKT.20102</v>
          </cell>
          <cell r="B384" t="str">
            <v>Trần phẳng làm bằng tấm thạch cao + khung xương (chưa sơn bả)</v>
          </cell>
          <cell r="C384" t="str">
            <v>m2</v>
          </cell>
          <cell r="D384">
            <v>249123</v>
          </cell>
        </row>
        <row r="385">
          <cell r="A385" t="str">
            <v>VKT.20103</v>
          </cell>
          <cell r="B385" t="str">
            <v>Trần giật cấp làm bằng tấm thạch cao + khung xương (chưa sơn bả)</v>
          </cell>
          <cell r="C385" t="str">
            <v>m2</v>
          </cell>
          <cell r="D385">
            <v>279336</v>
          </cell>
        </row>
        <row r="386">
          <cell r="A386" t="str">
            <v>VKT.20104</v>
          </cell>
          <cell r="B386" t="str">
            <v>Trần gỗ hương</v>
          </cell>
          <cell r="C386" t="str">
            <v>m2</v>
          </cell>
          <cell r="D386">
            <v>2500000</v>
          </cell>
        </row>
        <row r="387">
          <cell r="A387" t="str">
            <v>VKT.20105</v>
          </cell>
          <cell r="B387" t="str">
            <v>Trần gỗ dổi, pơ mu</v>
          </cell>
          <cell r="C387" t="str">
            <v>m2</v>
          </cell>
          <cell r="D387">
            <v>1800000</v>
          </cell>
        </row>
        <row r="388">
          <cell r="A388" t="str">
            <v>VKT.20106</v>
          </cell>
          <cell r="B388" t="str">
            <v>Trần gỗ công nghiệp</v>
          </cell>
          <cell r="C388" t="str">
            <v>m2</v>
          </cell>
          <cell r="D388">
            <v>400000</v>
          </cell>
        </row>
        <row r="389">
          <cell r="A389" t="str">
            <v>VKT.20107</v>
          </cell>
          <cell r="B389" t="str">
            <v>Vách ngăn bằng ván ép + khung xương</v>
          </cell>
          <cell r="C389" t="str">
            <v>m2</v>
          </cell>
          <cell r="D389">
            <v>262693</v>
          </cell>
        </row>
        <row r="390">
          <cell r="A390" t="str">
            <v>VKT.20108</v>
          </cell>
          <cell r="B390" t="str">
            <v>Vách ngăn gỗ ghép khít + khung xương</v>
          </cell>
          <cell r="C390" t="str">
            <v>m2</v>
          </cell>
          <cell r="D390">
            <v>388674</v>
          </cell>
        </row>
        <row r="391">
          <cell r="A391" t="str">
            <v>VKT.20109</v>
          </cell>
          <cell r="B391" t="str">
            <v>Vách bằng tấm thạch cao + khung xương</v>
          </cell>
          <cell r="C391" t="str">
            <v>m2</v>
          </cell>
          <cell r="D391">
            <v>550808</v>
          </cell>
        </row>
        <row r="392">
          <cell r="A392" t="str">
            <v>VKT.20110</v>
          </cell>
          <cell r="B392" t="str">
            <v>Vách tôn kim loại sườn sắt hộp</v>
          </cell>
          <cell r="C392" t="str">
            <v>m2</v>
          </cell>
          <cell r="D392">
            <v>321701</v>
          </cell>
        </row>
        <row r="393">
          <cell r="A393">
            <v>321701</v>
          </cell>
          <cell r="B393" t="str">
            <v>Công tác ốp, lát gỗ</v>
          </cell>
          <cell r="C393">
            <v>321701</v>
          </cell>
          <cell r="D393">
            <v>321701</v>
          </cell>
        </row>
        <row r="394">
          <cell r="A394" t="str">
            <v>VKT.20111</v>
          </cell>
          <cell r="B394" t="str">
            <v>Ốp tường gỗ hương</v>
          </cell>
          <cell r="C394" t="str">
            <v>m2</v>
          </cell>
          <cell r="D394">
            <v>1300000</v>
          </cell>
        </row>
        <row r="395">
          <cell r="A395" t="str">
            <v>VKT.20112</v>
          </cell>
          <cell r="B395" t="str">
            <v>Ốp tường dổi, pơ mu</v>
          </cell>
          <cell r="C395" t="str">
            <v>m2</v>
          </cell>
          <cell r="D395">
            <v>950000</v>
          </cell>
        </row>
        <row r="396">
          <cell r="A396" t="str">
            <v>VKT.20113</v>
          </cell>
          <cell r="B396" t="str">
            <v>Ốp tường dầu, chò chỉ, de, sao, cam xe, sú, gụ, nếp, huỵnh</v>
          </cell>
          <cell r="C396" t="str">
            <v>m2</v>
          </cell>
          <cell r="D396">
            <v>800000</v>
          </cell>
        </row>
        <row r="397">
          <cell r="A397" t="str">
            <v>VKT.20114</v>
          </cell>
          <cell r="B397" t="str">
            <v>Ốp tường gỗ xoan</v>
          </cell>
          <cell r="C397" t="str">
            <v>m2</v>
          </cell>
          <cell r="D397">
            <v>700000</v>
          </cell>
        </row>
        <row r="398">
          <cell r="A398" t="str">
            <v>VKT.20115</v>
          </cell>
          <cell r="B398" t="str">
            <v>Sàn nhà gỗ công nghiệp</v>
          </cell>
          <cell r="C398" t="str">
            <v>m2</v>
          </cell>
          <cell r="D398">
            <v>330000</v>
          </cell>
        </row>
        <row r="399">
          <cell r="A399" t="str">
            <v>VKT.20116</v>
          </cell>
          <cell r="B399" t="str">
            <v xml:space="preserve">Sàn nhà gỗ lim </v>
          </cell>
          <cell r="C399" t="str">
            <v>m2</v>
          </cell>
          <cell r="D399">
            <v>1700000</v>
          </cell>
        </row>
        <row r="400">
          <cell r="A400" t="str">
            <v>VKT.20117</v>
          </cell>
          <cell r="B400" t="str">
            <v>Ván ốp cầu thang gỗ công nghiệp</v>
          </cell>
          <cell r="C400" t="str">
            <v>m2</v>
          </cell>
          <cell r="D400">
            <v>480000</v>
          </cell>
        </row>
        <row r="401">
          <cell r="A401" t="str">
            <v>VKT.20118</v>
          </cell>
          <cell r="B401" t="str">
            <v>Mặt bậc cầu thang gỗ lim</v>
          </cell>
          <cell r="C401" t="str">
            <v>m2</v>
          </cell>
          <cell r="D401">
            <v>2800000</v>
          </cell>
        </row>
        <row r="402">
          <cell r="A402" t="str">
            <v>VKT.20119</v>
          </cell>
          <cell r="B402" t="str">
            <v xml:space="preserve">Mặt bậc cầu thang gỗ dổi </v>
          </cell>
          <cell r="C402" t="str">
            <v>m2</v>
          </cell>
          <cell r="D402">
            <v>2300000</v>
          </cell>
        </row>
        <row r="403">
          <cell r="A403" t="str">
            <v>VKT.20120</v>
          </cell>
          <cell r="B403" t="str">
            <v>Mặt bậc cầu thang gỗ dầu, chò chỉ</v>
          </cell>
          <cell r="C403" t="str">
            <v>m2</v>
          </cell>
          <cell r="D403">
            <v>1700000</v>
          </cell>
        </row>
        <row r="404">
          <cell r="A404">
            <v>1700000</v>
          </cell>
          <cell r="B404" t="str">
            <v>Công tác dán trang trí</v>
          </cell>
          <cell r="C404">
            <v>1700000</v>
          </cell>
          <cell r="D404">
            <v>1700000</v>
          </cell>
        </row>
        <row r="405">
          <cell r="A405" t="str">
            <v>VKT.20121</v>
          </cell>
          <cell r="B405" t="str">
            <v>Dán foocmica vào kết cấu dạng tấm</v>
          </cell>
          <cell r="C405" t="str">
            <v>m2</v>
          </cell>
          <cell r="D405">
            <v>201660</v>
          </cell>
        </row>
        <row r="406">
          <cell r="A406" t="str">
            <v>VKT.20122</v>
          </cell>
          <cell r="B406" t="str">
            <v>Dán giấy trang trí vào tường gỗ ván</v>
          </cell>
          <cell r="C406" t="str">
            <v>m2</v>
          </cell>
          <cell r="D406">
            <v>167585</v>
          </cell>
        </row>
        <row r="407">
          <cell r="A407" t="str">
            <v>VKT.20123</v>
          </cell>
          <cell r="B407" t="str">
            <v>Dán giấy trang trí vào tường trát vữa</v>
          </cell>
          <cell r="C407" t="str">
            <v>m2</v>
          </cell>
          <cell r="D407">
            <v>191843</v>
          </cell>
        </row>
        <row r="408">
          <cell r="A408" t="str">
            <v>VKT.20124</v>
          </cell>
          <cell r="B408" t="str">
            <v>Dán giấy trang trí vào trần gỗ</v>
          </cell>
          <cell r="C408" t="str">
            <v>m2</v>
          </cell>
          <cell r="D408">
            <v>175344</v>
          </cell>
        </row>
        <row r="409">
          <cell r="A409" t="str">
            <v>VKT.20125</v>
          </cell>
          <cell r="B409" t="str">
            <v>Dán giấy trang trí vào trần trát vữa</v>
          </cell>
          <cell r="C409" t="str">
            <v>m2</v>
          </cell>
          <cell r="D409">
            <v>199602</v>
          </cell>
        </row>
        <row r="410">
          <cell r="A410">
            <v>199602</v>
          </cell>
          <cell r="B410" t="str">
            <v>Tường bao (bao gồm cả trát + vôi ve)</v>
          </cell>
          <cell r="C410">
            <v>199602</v>
          </cell>
          <cell r="D410">
            <v>199602</v>
          </cell>
        </row>
        <row r="411">
          <cell r="A411" t="str">
            <v>VKT.20126</v>
          </cell>
          <cell r="B411" t="str">
            <v xml:space="preserve"> - xây gạch papanh 150 Tường bao</v>
          </cell>
          <cell r="C411" t="str">
            <v>m2</v>
          </cell>
          <cell r="D411">
            <v>473449</v>
          </cell>
        </row>
        <row r="412">
          <cell r="A412" t="str">
            <v>VKT.20127</v>
          </cell>
          <cell r="B412" t="str">
            <v xml:space="preserve"> - xây gạch chỉ 110 có bổ trụ Tường bao</v>
          </cell>
          <cell r="C412" t="str">
            <v>m2</v>
          </cell>
          <cell r="D412">
            <v>417117</v>
          </cell>
        </row>
        <row r="413">
          <cell r="A413" t="str">
            <v>VKT.20128</v>
          </cell>
          <cell r="B413" t="str">
            <v xml:space="preserve"> - xây gạch chỉ 220 Tường bao</v>
          </cell>
          <cell r="C413" t="str">
            <v>m2</v>
          </cell>
          <cell r="D413">
            <v>652449</v>
          </cell>
        </row>
        <row r="414">
          <cell r="A414">
            <v>652449</v>
          </cell>
          <cell r="B414" t="str">
            <v>Sân và lối đi</v>
          </cell>
          <cell r="C414">
            <v>652449</v>
          </cell>
          <cell r="D414">
            <v>652449</v>
          </cell>
        </row>
        <row r="415">
          <cell r="A415" t="str">
            <v>VKT.20129</v>
          </cell>
          <cell r="B415" t="str">
            <v xml:space="preserve"> - sân xi măng</v>
          </cell>
          <cell r="C415" t="str">
            <v>m2</v>
          </cell>
          <cell r="D415">
            <v>163394</v>
          </cell>
        </row>
        <row r="416">
          <cell r="A416" t="str">
            <v>VKT.20130</v>
          </cell>
          <cell r="B416" t="str">
            <v xml:space="preserve"> - sân lát gạch xi măng tự chèn</v>
          </cell>
          <cell r="C416" t="str">
            <v>m2</v>
          </cell>
          <cell r="D416">
            <v>147925</v>
          </cell>
        </row>
        <row r="417">
          <cell r="A417">
            <v>147925</v>
          </cell>
          <cell r="B417" t="str">
            <v>Bể các loại</v>
          </cell>
          <cell r="C417">
            <v>147925</v>
          </cell>
          <cell r="D417">
            <v>147925</v>
          </cell>
        </row>
        <row r="418">
          <cell r="A418" t="str">
            <v>VKT.20131</v>
          </cell>
          <cell r="B418" t="str">
            <v xml:space="preserve"> - Bể chứa có thể tích ≤ 5m3 không nắp tường 110 - bể nổi</v>
          </cell>
          <cell r="C418" t="str">
            <v>m3</v>
          </cell>
          <cell r="D418">
            <v>880732</v>
          </cell>
        </row>
        <row r="419">
          <cell r="A419" t="str">
            <v>VKT.20132</v>
          </cell>
          <cell r="B419" t="str">
            <v xml:space="preserve"> - Bể chứa có thể tích ≤ 5m3 có nắp tường 110 - bể chìm</v>
          </cell>
          <cell r="C419" t="str">
            <v>m3</v>
          </cell>
          <cell r="D419">
            <v>2984491</v>
          </cell>
        </row>
        <row r="420">
          <cell r="A420" t="str">
            <v>VKT.20133</v>
          </cell>
          <cell r="B420" t="str">
            <v xml:space="preserve"> - Bể chứa có thể tích ≤ 5m3 không nắp tường 220 - bể nổi </v>
          </cell>
          <cell r="C420" t="str">
            <v>m3</v>
          </cell>
          <cell r="D420">
            <v>1319287</v>
          </cell>
        </row>
        <row r="421">
          <cell r="A421" t="str">
            <v>VKT.20134</v>
          </cell>
          <cell r="B421" t="str">
            <v xml:space="preserve"> - Bể chứa có thể tích ≤ 5m3 có nắp tường 220 - bể chìm</v>
          </cell>
          <cell r="C421" t="str">
            <v>m3</v>
          </cell>
          <cell r="D421">
            <v>3381063</v>
          </cell>
        </row>
        <row r="422">
          <cell r="A422" t="str">
            <v>VKT.20135</v>
          </cell>
          <cell r="B422" t="str">
            <v xml:space="preserve"> - Bể chứa có thể tích ≤ 9m3 tường 220 - bể chìm</v>
          </cell>
          <cell r="C422" t="str">
            <v>m3</v>
          </cell>
          <cell r="D422">
            <v>3194434</v>
          </cell>
        </row>
        <row r="423">
          <cell r="A423" t="str">
            <v>VKT.20136</v>
          </cell>
          <cell r="B423" t="str">
            <v xml:space="preserve"> - Bể chứa có thể tích ≤ 15m3 tường 220 - bể chìm</v>
          </cell>
          <cell r="C423" t="str">
            <v>m3</v>
          </cell>
          <cell r="D423">
            <v>2876017</v>
          </cell>
        </row>
        <row r="424">
          <cell r="A424">
            <v>2876016</v>
          </cell>
          <cell r="B424" t="str">
            <v>Mái nhà</v>
          </cell>
          <cell r="C424">
            <v>2876016</v>
          </cell>
          <cell r="D424">
            <v>2876016</v>
          </cell>
        </row>
        <row r="425">
          <cell r="A425" t="str">
            <v>VKT.20137</v>
          </cell>
          <cell r="B425" t="str">
            <v xml:space="preserve"> - Lợp tôn fibrôximăng sườn gỗ, vì kèo gỗ</v>
          </cell>
          <cell r="C425" t="str">
            <v>m2</v>
          </cell>
          <cell r="D425">
            <v>299573</v>
          </cell>
        </row>
        <row r="426">
          <cell r="A426" t="str">
            <v>VKT.20138</v>
          </cell>
          <cell r="B426" t="str">
            <v xml:space="preserve"> - Lợp tôn Fibrôximăng sườn gỗ, không kèo</v>
          </cell>
          <cell r="C426" t="str">
            <v>m2</v>
          </cell>
          <cell r="D426">
            <v>251669</v>
          </cell>
        </row>
        <row r="427">
          <cell r="A427" t="str">
            <v>VKT.20139</v>
          </cell>
          <cell r="B427" t="str">
            <v xml:space="preserve"> - Lợp tôn Fibrôximăng sườn tre, vì kèo gỗ</v>
          </cell>
          <cell r="C427" t="str">
            <v>m2</v>
          </cell>
          <cell r="D427">
            <v>270329</v>
          </cell>
        </row>
        <row r="428">
          <cell r="A428" t="str">
            <v>VKT.20140</v>
          </cell>
          <cell r="B428" t="str">
            <v xml:space="preserve"> - Lợp tôn Fibrôximăng sườn tre, không kèo</v>
          </cell>
          <cell r="C428" t="str">
            <v>m2</v>
          </cell>
          <cell r="D428">
            <v>134099</v>
          </cell>
        </row>
        <row r="429">
          <cell r="A429" t="str">
            <v>VKT.20141</v>
          </cell>
          <cell r="B429" t="str">
            <v xml:space="preserve"> - Lợp tôn Fibrôximăng sườn sắt</v>
          </cell>
          <cell r="C429" t="str">
            <v>m2</v>
          </cell>
          <cell r="D429">
            <v>316942</v>
          </cell>
        </row>
        <row r="430">
          <cell r="A430" t="str">
            <v>VKT.20142</v>
          </cell>
          <cell r="B430" t="str">
            <v xml:space="preserve"> - Lợp tôn kim loại sườn gỗ, vì kèo gỗ</v>
          </cell>
          <cell r="C430" t="str">
            <v>m2</v>
          </cell>
          <cell r="D430">
            <v>328432</v>
          </cell>
        </row>
        <row r="431">
          <cell r="A431" t="str">
            <v>VKT.20143</v>
          </cell>
          <cell r="B431" t="str">
            <v xml:space="preserve"> - Lợp tôn kim loại sườn gỗ, không kèo</v>
          </cell>
          <cell r="C431" t="str">
            <v>m2</v>
          </cell>
          <cell r="D431">
            <v>267567</v>
          </cell>
        </row>
        <row r="432">
          <cell r="A432" t="str">
            <v>VKT.20144</v>
          </cell>
          <cell r="B432" t="str">
            <v xml:space="preserve"> - Lợp tôn kim loại sườn tre, vì kèo gỗ</v>
          </cell>
          <cell r="C432" t="str">
            <v>m2</v>
          </cell>
          <cell r="D432">
            <v>323755</v>
          </cell>
        </row>
        <row r="433">
          <cell r="A433" t="str">
            <v>VKT.20145</v>
          </cell>
          <cell r="B433" t="str">
            <v xml:space="preserve"> - Lợp tôn kim loại sườn tre, không kèo</v>
          </cell>
          <cell r="C433" t="str">
            <v>m2</v>
          </cell>
          <cell r="D433">
            <v>254410</v>
          </cell>
        </row>
        <row r="434">
          <cell r="A434" t="str">
            <v>VKT.20146</v>
          </cell>
          <cell r="B434" t="str">
            <v xml:space="preserve"> - Lợp tôn kim loại sườn sắt, kèo sắt</v>
          </cell>
          <cell r="C434" t="str">
            <v>m2</v>
          </cell>
          <cell r="D434">
            <v>439613</v>
          </cell>
        </row>
        <row r="435">
          <cell r="A435" t="str">
            <v>VKT.20147</v>
          </cell>
          <cell r="B435" t="str">
            <v xml:space="preserve"> - Lợp tôn kim loại sườn sắt, không kèo</v>
          </cell>
          <cell r="C435" t="str">
            <v>m2</v>
          </cell>
          <cell r="D435">
            <v>379477</v>
          </cell>
        </row>
        <row r="436">
          <cell r="A436" t="str">
            <v>VKT.20148</v>
          </cell>
          <cell r="B436" t="str">
            <v xml:space="preserve"> - Lợp tôn nhựa sườn gỗ, vì kèo gỗ</v>
          </cell>
          <cell r="C436" t="str">
            <v>m2</v>
          </cell>
          <cell r="D436">
            <v>263051</v>
          </cell>
        </row>
        <row r="437">
          <cell r="A437" t="str">
            <v>VKT.20149</v>
          </cell>
          <cell r="B437" t="str">
            <v xml:space="preserve"> - Lợp tôn nhựa sườn gỗ, không kèo</v>
          </cell>
          <cell r="C437" t="str">
            <v>m2</v>
          </cell>
          <cell r="D437">
            <v>238880</v>
          </cell>
        </row>
        <row r="438">
          <cell r="A438" t="str">
            <v>VKT.20150</v>
          </cell>
          <cell r="B438" t="str">
            <v xml:space="preserve"> - Lợp tôn nhựa sườn tre, vì kèo gỗ</v>
          </cell>
          <cell r="C438" t="str">
            <v>m2</v>
          </cell>
          <cell r="D438">
            <v>258375</v>
          </cell>
        </row>
        <row r="439">
          <cell r="A439" t="str">
            <v>VKT.20151</v>
          </cell>
          <cell r="B439" t="str">
            <v xml:space="preserve"> - Lợp tôn nhựa sườn tre, không kèo</v>
          </cell>
          <cell r="C439" t="str">
            <v>m2</v>
          </cell>
          <cell r="D439">
            <v>213439</v>
          </cell>
        </row>
        <row r="440">
          <cell r="A440" t="str">
            <v>VKT.20152</v>
          </cell>
          <cell r="B440" t="str">
            <v xml:space="preserve"> - Lợp tôn nhựa sườn sắt, kèo sắt</v>
          </cell>
          <cell r="C440" t="str">
            <v>m2</v>
          </cell>
          <cell r="D440">
            <v>664483</v>
          </cell>
        </row>
        <row r="441">
          <cell r="A441" t="str">
            <v>VKT.20153</v>
          </cell>
          <cell r="B441" t="str">
            <v xml:space="preserve"> - Lợp tôn nhựa sườn sắt, không kèo</v>
          </cell>
          <cell r="C441" t="str">
            <v>m2</v>
          </cell>
          <cell r="D441">
            <v>338506</v>
          </cell>
        </row>
        <row r="442">
          <cell r="A442" t="str">
            <v>VKT.20154</v>
          </cell>
          <cell r="B442" t="str">
            <v xml:space="preserve"> - Lợp tôn mạ nhôm kẽm sườn sắt, kèo sắt</v>
          </cell>
          <cell r="C442" t="str">
            <v>m2</v>
          </cell>
          <cell r="D442">
            <v>636033</v>
          </cell>
        </row>
        <row r="443">
          <cell r="A443" t="str">
            <v>VKT.20155</v>
          </cell>
          <cell r="B443" t="str">
            <v xml:space="preserve"> - Lợp tôn mạ nhôm kẽm sườn sắt, không kèo</v>
          </cell>
          <cell r="C443" t="str">
            <v>m2</v>
          </cell>
          <cell r="D443">
            <v>379477</v>
          </cell>
        </row>
        <row r="444">
          <cell r="A444">
            <v>379477</v>
          </cell>
          <cell r="B444" t="str">
            <v>Trụ cầu thang cao tới 0,85m bằng gỗ tiết diện 200x200</v>
          </cell>
          <cell r="C444">
            <v>379477</v>
          </cell>
          <cell r="D444">
            <v>379477</v>
          </cell>
        </row>
        <row r="445">
          <cell r="A445" t="str">
            <v>VKT.20156</v>
          </cell>
          <cell r="B445" t="str">
            <v>Gỗ nhóm V Trụ cầu thang</v>
          </cell>
          <cell r="C445" t="str">
            <v>cái</v>
          </cell>
          <cell r="D445">
            <v>1800000</v>
          </cell>
        </row>
        <row r="446">
          <cell r="A446" t="str">
            <v>VKT.20157</v>
          </cell>
          <cell r="B446" t="str">
            <v>Gỗ nhóm IV Trụ cầu thang</v>
          </cell>
          <cell r="C446" t="str">
            <v>cái</v>
          </cell>
          <cell r="D446">
            <v>2200000</v>
          </cell>
        </row>
        <row r="447">
          <cell r="A447" t="str">
            <v>VKT.20158</v>
          </cell>
          <cell r="B447" t="str">
            <v>Gỗ nhóm III Trụ cầu thang</v>
          </cell>
          <cell r="C447" t="str">
            <v>cái</v>
          </cell>
          <cell r="D447">
            <v>2400000</v>
          </cell>
        </row>
        <row r="448">
          <cell r="A448" t="str">
            <v>VKT.20159</v>
          </cell>
          <cell r="B448" t="str">
            <v>Gỗ nhóm II Trụ cầu thang</v>
          </cell>
          <cell r="C448" t="str">
            <v>cái</v>
          </cell>
          <cell r="D448">
            <v>2800000</v>
          </cell>
        </row>
        <row r="449">
          <cell r="A449">
            <v>2800000</v>
          </cell>
          <cell r="B449" t="str">
            <v>Lan can gỗ (tay vịn thẳng, con tiện)</v>
          </cell>
          <cell r="C449">
            <v>2800000</v>
          </cell>
          <cell r="D449">
            <v>2800000</v>
          </cell>
        </row>
        <row r="450">
          <cell r="A450" t="str">
            <v>VKT.20160</v>
          </cell>
          <cell r="B450" t="str">
            <v>Gỗ nhóm V Lan can gỗ (tay vịn thẳng, con tiện)</v>
          </cell>
          <cell r="C450" t="str">
            <v>md</v>
          </cell>
          <cell r="D450">
            <v>800000</v>
          </cell>
        </row>
        <row r="451">
          <cell r="A451" t="str">
            <v>VKT.20161</v>
          </cell>
          <cell r="B451" t="str">
            <v>Gỗ nhóm IV Lan can gỗ (tay vịn thẳng, con tiện)</v>
          </cell>
          <cell r="C451" t="str">
            <v>md</v>
          </cell>
          <cell r="D451">
            <v>950000</v>
          </cell>
        </row>
        <row r="452">
          <cell r="A452" t="str">
            <v>VKT.20162</v>
          </cell>
          <cell r="B452" t="str">
            <v>Gỗ nhóm III Lan can gỗ (tay vịn thẳng, con tiện)</v>
          </cell>
          <cell r="C452" t="str">
            <v>md</v>
          </cell>
          <cell r="D452">
            <v>1150000</v>
          </cell>
        </row>
        <row r="453">
          <cell r="A453" t="str">
            <v>VKT.20163</v>
          </cell>
          <cell r="B453" t="str">
            <v>Gỗ nhóm II Lan can gỗ (tay vịn thẳng, con tiện)</v>
          </cell>
          <cell r="C453" t="str">
            <v>md</v>
          </cell>
          <cell r="D453">
            <v>1700000</v>
          </cell>
        </row>
        <row r="454">
          <cell r="A454">
            <v>1700000</v>
          </cell>
          <cell r="B454" t="str">
            <v>Lan can gỗ (tay cong, con tiện)</v>
          </cell>
          <cell r="C454">
            <v>1700000</v>
          </cell>
          <cell r="D454">
            <v>1700000</v>
          </cell>
        </row>
        <row r="455">
          <cell r="A455" t="str">
            <v>VKT.20164</v>
          </cell>
          <cell r="B455" t="str">
            <v>Gỗ nhóm V Lan can gỗ (tay cong, con tiện)</v>
          </cell>
          <cell r="C455" t="str">
            <v>md</v>
          </cell>
          <cell r="D455">
            <v>1200000</v>
          </cell>
        </row>
        <row r="456">
          <cell r="A456" t="str">
            <v>VKT.20165</v>
          </cell>
          <cell r="B456" t="str">
            <v>Gỗ nhóm IV Lan can gỗ (tay cong, con tiện)</v>
          </cell>
          <cell r="C456" t="str">
            <v>md</v>
          </cell>
          <cell r="D456">
            <v>1425000</v>
          </cell>
        </row>
        <row r="457">
          <cell r="A457" t="str">
            <v>VKT.20166</v>
          </cell>
          <cell r="B457" t="str">
            <v>Gỗ nhóm III Lan can gỗ (tay cong, con tiện)</v>
          </cell>
          <cell r="C457" t="str">
            <v>md</v>
          </cell>
          <cell r="D457">
            <v>1725000</v>
          </cell>
        </row>
        <row r="458">
          <cell r="A458" t="str">
            <v>VKT.20167</v>
          </cell>
          <cell r="B458" t="str">
            <v>Gỗ nhóm II Lan can gỗ (tay cong, con tiện)</v>
          </cell>
          <cell r="C458" t="str">
            <v>md</v>
          </cell>
          <cell r="D458">
            <v>2550000</v>
          </cell>
        </row>
        <row r="459">
          <cell r="A459">
            <v>2550000</v>
          </cell>
          <cell r="B459" t="str">
            <v>Tay vịn bằng gỗ (tay thẳng)</v>
          </cell>
          <cell r="C459">
            <v>2550000</v>
          </cell>
          <cell r="D459">
            <v>2550000</v>
          </cell>
        </row>
        <row r="460">
          <cell r="A460" t="str">
            <v>VKT.20168</v>
          </cell>
          <cell r="B460" t="str">
            <v>Gỗ nhóm IV Tay vịn bằng gỗ (tay thẳng)</v>
          </cell>
          <cell r="C460" t="str">
            <v>md</v>
          </cell>
          <cell r="D460">
            <v>320000</v>
          </cell>
        </row>
        <row r="461">
          <cell r="A461" t="str">
            <v>VKT.20169</v>
          </cell>
          <cell r="B461" t="str">
            <v>Gỗ nhóm III Tay vịn bằng gỗ (tay thẳng)</v>
          </cell>
          <cell r="C461" t="str">
            <v>md</v>
          </cell>
          <cell r="D461">
            <v>380000</v>
          </cell>
        </row>
        <row r="462">
          <cell r="A462" t="str">
            <v>VKT.20170</v>
          </cell>
          <cell r="B462" t="str">
            <v>Gỗ nhóm II Tay vịn bằng gỗ (tay thẳng)</v>
          </cell>
          <cell r="C462" t="str">
            <v>md</v>
          </cell>
          <cell r="D462">
            <v>490000</v>
          </cell>
        </row>
        <row r="463">
          <cell r="A463">
            <v>490000</v>
          </cell>
          <cell r="B463" t="str">
            <v>Tay vịn bằng gỗ (tay cong)</v>
          </cell>
          <cell r="C463">
            <v>490000</v>
          </cell>
          <cell r="D463">
            <v>490000</v>
          </cell>
        </row>
        <row r="464">
          <cell r="A464" t="str">
            <v>VKT.20171</v>
          </cell>
          <cell r="B464" t="str">
            <v>Gỗ nhóm IV Tay vịn bằng gỗ (tay cong)</v>
          </cell>
          <cell r="C464" t="str">
            <v>md</v>
          </cell>
          <cell r="D464">
            <v>480000</v>
          </cell>
        </row>
        <row r="465">
          <cell r="A465" t="str">
            <v>VKT.20172</v>
          </cell>
          <cell r="B465" t="str">
            <v>Gỗ nhóm III Tay vịn bằng gỗ (tay cong)</v>
          </cell>
          <cell r="C465" t="str">
            <v>md</v>
          </cell>
          <cell r="D465">
            <v>570000</v>
          </cell>
        </row>
        <row r="466">
          <cell r="A466" t="str">
            <v>VKT.20173</v>
          </cell>
          <cell r="B466" t="str">
            <v>Gỗ nhóm II Tay vịn bằng gỗ (tay cong)</v>
          </cell>
          <cell r="C466" t="str">
            <v>md</v>
          </cell>
          <cell r="D466">
            <v>735000</v>
          </cell>
        </row>
        <row r="467">
          <cell r="A467">
            <v>735000</v>
          </cell>
          <cell r="B467" t="str">
            <v>Cửa, cấu kiện gỗ</v>
          </cell>
          <cell r="C467">
            <v>735000</v>
          </cell>
          <cell r="D467">
            <v>735000</v>
          </cell>
        </row>
        <row r="468">
          <cell r="A468" t="str">
            <v>VKT.20174</v>
          </cell>
          <cell r="B468" t="str">
            <v>Song gỗ cửa sổ, gỗ nhóm 4</v>
          </cell>
          <cell r="C468" t="str">
            <v>md</v>
          </cell>
          <cell r="D468">
            <v>115755</v>
          </cell>
        </row>
        <row r="469">
          <cell r="A469" t="str">
            <v>VKT.20175</v>
          </cell>
          <cell r="B469" t="str">
            <v>Cửa panô đặc, chớp, panô kính mài 8ly có phần kính dưới 30% tổng diện tích cánh, gỗ lim</v>
          </cell>
          <cell r="C469" t="str">
            <v>m2</v>
          </cell>
          <cell r="D469">
            <v>3900000</v>
          </cell>
        </row>
        <row r="470">
          <cell r="A470" t="str">
            <v>VKT.20176</v>
          </cell>
          <cell r="B470" t="str">
            <v>Cửa panô đặc, chớp, panô kính mài 8ly có phần kính dưới 30% tổng diện tích cánh, gỗ dổi</v>
          </cell>
          <cell r="C470" t="str">
            <v>m2</v>
          </cell>
          <cell r="D470">
            <v>2500000</v>
          </cell>
        </row>
        <row r="471">
          <cell r="A471" t="str">
            <v>VKT.20177</v>
          </cell>
          <cell r="B471" t="str">
            <v>Cửa panô đặc, chớp, panô kính mài 8ly có phần kính dưới 30% tổng diện tích cánh, gỗ dầu, chò chỉ</v>
          </cell>
          <cell r="C471" t="str">
            <v>m2</v>
          </cell>
          <cell r="D471">
            <v>1500000</v>
          </cell>
        </row>
        <row r="472">
          <cell r="A472" t="str">
            <v>VKT.20178</v>
          </cell>
          <cell r="B472" t="str">
            <v>Cửa panô kính mài 8ly có phần kính &gt;= 30% tổng diện tích cánh, gỗ lim</v>
          </cell>
          <cell r="C472" t="str">
            <v>m2</v>
          </cell>
          <cell r="D472">
            <v>3600000</v>
          </cell>
        </row>
        <row r="473">
          <cell r="A473" t="str">
            <v>VKT.20179</v>
          </cell>
          <cell r="B473" t="str">
            <v>Cửa panô kính mài 8ly có phần kính &gt;= 30% tổng diện tích cánh, gỗ dổi</v>
          </cell>
          <cell r="C473" t="str">
            <v>m2</v>
          </cell>
          <cell r="D473">
            <v>2500000</v>
          </cell>
        </row>
        <row r="474">
          <cell r="A474" t="str">
            <v>VKT.20180</v>
          </cell>
          <cell r="B474" t="str">
            <v>Cửa panô kính mài 8ly có phần kính &gt;= 30% tổng diện tích cánh, gỗ  gỗ dầu, chò chỉ</v>
          </cell>
          <cell r="C474" t="str">
            <v>m2</v>
          </cell>
          <cell r="D474">
            <v>1400000</v>
          </cell>
        </row>
        <row r="475">
          <cell r="A475" t="str">
            <v>VKT.20181</v>
          </cell>
          <cell r="B475" t="str">
            <v>Cửa sổ kính mài 8 ly, gỗ lim</v>
          </cell>
          <cell r="C475" t="str">
            <v>m2</v>
          </cell>
          <cell r="D475">
            <v>3600000</v>
          </cell>
        </row>
        <row r="476">
          <cell r="A476" t="str">
            <v>VKT.20182</v>
          </cell>
          <cell r="B476" t="str">
            <v>Cửa sổ kính mài 8 ly, gỗ dổi</v>
          </cell>
          <cell r="C476" t="str">
            <v>m2</v>
          </cell>
          <cell r="D476">
            <v>2500000</v>
          </cell>
        </row>
        <row r="477">
          <cell r="A477" t="str">
            <v>VKT.20183</v>
          </cell>
          <cell r="B477" t="str">
            <v>Cửa sổ kính mài 8 ly, gỗ dầu, chò chỉ</v>
          </cell>
          <cell r="C477" t="str">
            <v>m2</v>
          </cell>
          <cell r="D477">
            <v>1400000</v>
          </cell>
        </row>
        <row r="478">
          <cell r="A478" t="str">
            <v>VKT.20184</v>
          </cell>
          <cell r="B478" t="str">
            <v xml:space="preserve">Khuôn cửa đơn, gỗ lim </v>
          </cell>
          <cell r="C478" t="str">
            <v>md</v>
          </cell>
          <cell r="D478">
            <v>620000</v>
          </cell>
        </row>
        <row r="479">
          <cell r="A479" t="str">
            <v>VKT.20185</v>
          </cell>
          <cell r="B479" t="str">
            <v xml:space="preserve">Khuôn cửa đơn, gỗ dổi </v>
          </cell>
          <cell r="C479" t="str">
            <v>md</v>
          </cell>
          <cell r="D479">
            <v>580000</v>
          </cell>
        </row>
        <row r="480">
          <cell r="A480" t="str">
            <v>VKT.20186</v>
          </cell>
          <cell r="B480" t="str">
            <v>Khuôn cửa đơn, gỗ dầu, chò chỉ</v>
          </cell>
          <cell r="C480" t="str">
            <v>md</v>
          </cell>
          <cell r="D480">
            <v>520000</v>
          </cell>
        </row>
        <row r="481">
          <cell r="A481" t="str">
            <v>VKT.20187</v>
          </cell>
          <cell r="B481" t="str">
            <v>Khuôn cửa kép, gỗ lim Nam Phi</v>
          </cell>
          <cell r="C481" t="str">
            <v>md</v>
          </cell>
          <cell r="D481">
            <v>890000</v>
          </cell>
        </row>
        <row r="482">
          <cell r="A482" t="str">
            <v>VKT.20188</v>
          </cell>
          <cell r="B482" t="str">
            <v>Khuôn cửa kép, gỗ dổi</v>
          </cell>
          <cell r="C482" t="str">
            <v>md</v>
          </cell>
          <cell r="D482">
            <v>800000</v>
          </cell>
        </row>
        <row r="483">
          <cell r="A483" t="str">
            <v>VKT.20189</v>
          </cell>
          <cell r="B483" t="str">
            <v>Khuôn cửa kép, gỗ dầu, chò chỉ</v>
          </cell>
          <cell r="C483" t="str">
            <v>md</v>
          </cell>
          <cell r="D483">
            <v>750000</v>
          </cell>
        </row>
        <row r="484">
          <cell r="A484" t="str">
            <v>VKT.20190</v>
          </cell>
          <cell r="B484" t="str">
            <v xml:space="preserve">Nẹp khuôn cửa gỗ lim Nam Phi, KT 40x15 </v>
          </cell>
          <cell r="C484" t="str">
            <v>md</v>
          </cell>
          <cell r="D484">
            <v>60000</v>
          </cell>
        </row>
        <row r="485">
          <cell r="A485" t="str">
            <v>VKT.20191</v>
          </cell>
          <cell r="B485" t="str">
            <v>Nẹp khuôn cửa gỗ nhóm 4-5, KT 40x15</v>
          </cell>
          <cell r="C485" t="str">
            <v>md</v>
          </cell>
          <cell r="D485">
            <v>50000</v>
          </cell>
        </row>
        <row r="486">
          <cell r="A486" t="str">
            <v>VKT.20192</v>
          </cell>
          <cell r="B486" t="str">
            <v>Cửa ván ghép, gỗ tạp</v>
          </cell>
          <cell r="C486" t="str">
            <v>m2</v>
          </cell>
          <cell r="D486">
            <v>500000</v>
          </cell>
        </row>
        <row r="487">
          <cell r="A487" t="str">
            <v>VKT.20193</v>
          </cell>
          <cell r="B487" t="str">
            <v>Cửa xếp nhựa</v>
          </cell>
          <cell r="C487" t="str">
            <v>m2</v>
          </cell>
          <cell r="D487">
            <v>370000</v>
          </cell>
        </row>
        <row r="488">
          <cell r="A488" t="str">
            <v>VKT.20194</v>
          </cell>
          <cell r="B488" t="str">
            <v>Cửa nhựa</v>
          </cell>
          <cell r="C488" t="str">
            <v>m2</v>
          </cell>
          <cell r="D488">
            <v>850000</v>
          </cell>
        </row>
        <row r="489">
          <cell r="A489" t="str">
            <v>VKT.20195</v>
          </cell>
          <cell r="B489" t="str">
            <v>Cửa nhựa lõi thép</v>
          </cell>
          <cell r="C489" t="str">
            <v>m2</v>
          </cell>
          <cell r="D489">
            <v>1500000</v>
          </cell>
        </row>
        <row r="490">
          <cell r="A490" t="str">
            <v>VKT.20196</v>
          </cell>
          <cell r="B490" t="str">
            <v>Vách nhựa lõi thép</v>
          </cell>
          <cell r="C490" t="str">
            <v>m2</v>
          </cell>
          <cell r="D490">
            <v>1400000</v>
          </cell>
        </row>
        <row r="491">
          <cell r="A491" t="str">
            <v>VKT.20197</v>
          </cell>
          <cell r="B491" t="str">
            <v>Cửa kính cường lực dày 10mm</v>
          </cell>
          <cell r="C491" t="str">
            <v>m2</v>
          </cell>
          <cell r="D491">
            <v>750000</v>
          </cell>
        </row>
        <row r="492">
          <cell r="A492" t="str">
            <v>VKT.20198</v>
          </cell>
          <cell r="B492" t="str">
            <v>Kính an toàn dày 6,38 mm</v>
          </cell>
          <cell r="C492" t="str">
            <v>m2</v>
          </cell>
          <cell r="D492">
            <v>530000</v>
          </cell>
        </row>
        <row r="493">
          <cell r="A493" t="str">
            <v>VKT.20199</v>
          </cell>
          <cell r="B493" t="str">
            <v xml:space="preserve">Vách khung nhôm kính </v>
          </cell>
          <cell r="C493" t="str">
            <v>m2</v>
          </cell>
          <cell r="D493">
            <v>850000</v>
          </cell>
        </row>
        <row r="494">
          <cell r="A494" t="str">
            <v>VKT.20200</v>
          </cell>
          <cell r="B494" t="str">
            <v xml:space="preserve">Cửa đi khung nhôm kính </v>
          </cell>
          <cell r="C494" t="str">
            <v>m2</v>
          </cell>
          <cell r="D494">
            <v>950000</v>
          </cell>
        </row>
        <row r="495">
          <cell r="A495" t="str">
            <v>VKT.20201</v>
          </cell>
          <cell r="B495" t="str">
            <v xml:space="preserve">Cửa đi Panô nhôm kính </v>
          </cell>
          <cell r="C495" t="str">
            <v>m2</v>
          </cell>
          <cell r="D495">
            <v>1000000</v>
          </cell>
        </row>
        <row r="496">
          <cell r="A496" t="str">
            <v>VKT.20202</v>
          </cell>
          <cell r="B496" t="str">
            <v xml:space="preserve">Cửa sổ khung nhôm kính </v>
          </cell>
          <cell r="C496" t="str">
            <v>m2</v>
          </cell>
          <cell r="D496">
            <v>950000</v>
          </cell>
        </row>
        <row r="497">
          <cell r="A497" t="str">
            <v>VKT.20203</v>
          </cell>
          <cell r="B497" t="str">
            <v>Cửa sổ khung nhôm kính sơn tĩnh điện</v>
          </cell>
          <cell r="C497" t="str">
            <v>m2</v>
          </cell>
          <cell r="D497">
            <v>1050000</v>
          </cell>
        </row>
        <row r="498">
          <cell r="A498" t="str">
            <v>VKT.20204</v>
          </cell>
          <cell r="B498" t="str">
            <v>Cửa cuốn nhôm chạy điện (bao gồm mô tơ + điều khiển)</v>
          </cell>
          <cell r="C498" t="str">
            <v>m2</v>
          </cell>
          <cell r="D498">
            <v>2350000</v>
          </cell>
        </row>
        <row r="499">
          <cell r="A499" t="str">
            <v>VKT.20205</v>
          </cell>
          <cell r="B499" t="str">
            <v>Cửa cuốn inox chạy cót</v>
          </cell>
          <cell r="C499" t="str">
            <v>m2</v>
          </cell>
          <cell r="D499">
            <v>2200000</v>
          </cell>
        </row>
        <row r="500">
          <cell r="A500" t="str">
            <v>VKT.20206</v>
          </cell>
          <cell r="B500" t="str">
            <v>Cửa cuốn nhôm chạy cót</v>
          </cell>
          <cell r="C500" t="str">
            <v>m2</v>
          </cell>
          <cell r="D500">
            <v>1429000</v>
          </cell>
        </row>
        <row r="501">
          <cell r="A501" t="str">
            <v>VKT.20207</v>
          </cell>
          <cell r="B501" t="str">
            <v>Cửa cuốn thép sơn dày 0,6mm chạy cót</v>
          </cell>
          <cell r="C501" t="str">
            <v>m2</v>
          </cell>
          <cell r="D501">
            <v>1200000</v>
          </cell>
        </row>
        <row r="502">
          <cell r="A502">
            <v>1200000</v>
          </cell>
          <cell r="B502" t="str">
            <v>Cửa sắt, lan can</v>
          </cell>
          <cell r="C502">
            <v>1200000</v>
          </cell>
          <cell r="D502">
            <v>1200000</v>
          </cell>
        </row>
        <row r="503">
          <cell r="A503" t="str">
            <v>VKT.20208</v>
          </cell>
          <cell r="B503" t="str">
            <v>Cửa sắt xếp không áo tôn</v>
          </cell>
          <cell r="C503" t="str">
            <v>m2</v>
          </cell>
          <cell r="D503">
            <v>790000</v>
          </cell>
        </row>
        <row r="504">
          <cell r="A504" t="str">
            <v>VKT.20209</v>
          </cell>
          <cell r="B504" t="str">
            <v>Cửa sắt xếp có áo tôn</v>
          </cell>
          <cell r="C504" t="str">
            <v>m2</v>
          </cell>
          <cell r="D504">
            <v>720000</v>
          </cell>
        </row>
        <row r="505">
          <cell r="A505" t="str">
            <v>VKT.20210</v>
          </cell>
          <cell r="B505" t="str">
            <v>Cửa xếp INOX không áo INOX</v>
          </cell>
          <cell r="C505" t="str">
            <v>m2</v>
          </cell>
          <cell r="D505">
            <v>1400000</v>
          </cell>
        </row>
        <row r="506">
          <cell r="A506" t="str">
            <v>VKT.20211</v>
          </cell>
          <cell r="B506" t="str">
            <v>Cửa xếp INOX có áo INOX</v>
          </cell>
          <cell r="C506" t="str">
            <v>m2</v>
          </cell>
          <cell r="D506">
            <v>1800000</v>
          </cell>
        </row>
        <row r="507">
          <cell r="A507" t="str">
            <v>VKT.20212</v>
          </cell>
          <cell r="B507" t="str">
            <v>Cửa, cổng inox 201</v>
          </cell>
          <cell r="C507" t="str">
            <v>kg</v>
          </cell>
          <cell r="D507">
            <v>120000</v>
          </cell>
        </row>
        <row r="508">
          <cell r="A508" t="str">
            <v>VKT.20213</v>
          </cell>
          <cell r="B508" t="str">
            <v>Cửa, cổng inox 304</v>
          </cell>
          <cell r="C508" t="str">
            <v>kg</v>
          </cell>
          <cell r="D508">
            <v>145000</v>
          </cell>
        </row>
        <row r="509">
          <cell r="A509" t="str">
            <v>VKT.20214</v>
          </cell>
          <cell r="B509" t="str">
            <v>Cửa hoa sắt lập là thoáng (sắt dẹt)</v>
          </cell>
          <cell r="C509" t="str">
            <v>kg</v>
          </cell>
          <cell r="D509">
            <v>40000</v>
          </cell>
        </row>
        <row r="510">
          <cell r="A510" t="str">
            <v>VKT.20215</v>
          </cell>
          <cell r="B510" t="str">
            <v>Cửa sắt, lan can sắt</v>
          </cell>
          <cell r="C510" t="str">
            <v>kg</v>
          </cell>
          <cell r="D510">
            <v>45000</v>
          </cell>
        </row>
        <row r="511">
          <cell r="A511" t="str">
            <v>VKT.20216</v>
          </cell>
          <cell r="B511" t="str">
            <v xml:space="preserve">Lan can inox </v>
          </cell>
          <cell r="C511" t="str">
            <v>kg</v>
          </cell>
          <cell r="D511">
            <v>145000</v>
          </cell>
        </row>
        <row r="512">
          <cell r="A512" t="str">
            <v>VKT.20217</v>
          </cell>
          <cell r="B512" t="str">
            <v>Lan can kính (bao gồm cả lắp đặt và phụ kiện)</v>
          </cell>
          <cell r="C512" t="str">
            <v>md</v>
          </cell>
          <cell r="D512">
            <v>900000</v>
          </cell>
        </row>
        <row r="513">
          <cell r="A513" t="str">
            <v>VKT.20218</v>
          </cell>
          <cell r="B513" t="str">
            <v>Trụ cái cầu thang bằng inox</v>
          </cell>
          <cell r="C513" t="str">
            <v>cái</v>
          </cell>
          <cell r="D513">
            <v>1700000</v>
          </cell>
        </row>
        <row r="514">
          <cell r="A514" t="str">
            <v>VKT.20219</v>
          </cell>
          <cell r="B514" t="str">
            <v>Cấu kiện bằng sắt thép</v>
          </cell>
          <cell r="C514" t="str">
            <v>kg</v>
          </cell>
          <cell r="D514">
            <v>40000</v>
          </cell>
        </row>
        <row r="515">
          <cell r="A515" t="str">
            <v>VKT.20220</v>
          </cell>
          <cell r="B515" t="str">
            <v>Hàng rào thép gai</v>
          </cell>
          <cell r="C515" t="str">
            <v>m2</v>
          </cell>
          <cell r="D515">
            <v>138875</v>
          </cell>
        </row>
        <row r="516">
          <cell r="A516" t="str">
            <v>VKT.20221</v>
          </cell>
          <cell r="B516" t="str">
            <v>Lưới B40 không khung thép</v>
          </cell>
          <cell r="C516" t="str">
            <v>m2</v>
          </cell>
          <cell r="D516">
            <v>100780</v>
          </cell>
        </row>
        <row r="517">
          <cell r="A517" t="str">
            <v>VKT.20222</v>
          </cell>
          <cell r="B517" t="str">
            <v>Lưới B40 có khung thép (thép hình 13kg, thép tròn 0,7kg)</v>
          </cell>
          <cell r="C517" t="str">
            <v>m2</v>
          </cell>
          <cell r="D517">
            <v>962163</v>
          </cell>
        </row>
        <row r="518">
          <cell r="A518" t="str">
            <v>VKT.20223</v>
          </cell>
          <cell r="B518" t="str">
            <v>Xây tường bằng gạch hoa thoáng</v>
          </cell>
          <cell r="C518" t="str">
            <v>m2</v>
          </cell>
          <cell r="D518">
            <v>250000</v>
          </cell>
        </row>
        <row r="519">
          <cell r="A519" t="str">
            <v>VKT.20224</v>
          </cell>
          <cell r="B519" t="str">
            <v>Cọc tre kè bờ ao</v>
          </cell>
          <cell r="C519" t="str">
            <v>m</v>
          </cell>
          <cell r="D519">
            <v>12884</v>
          </cell>
        </row>
        <row r="520">
          <cell r="A520" t="str">
            <v>VKT.20225</v>
          </cell>
          <cell r="B520" t="str">
            <v>Đóng cọc tre gia cố nền</v>
          </cell>
          <cell r="C520" t="str">
            <v>m</v>
          </cell>
          <cell r="D520">
            <v>13210</v>
          </cell>
        </row>
        <row r="521">
          <cell r="A521" t="str">
            <v>VKT.20226</v>
          </cell>
          <cell r="B521" t="str">
            <v>Bờ rào róc cao 2,0m</v>
          </cell>
          <cell r="C521" t="str">
            <v>m</v>
          </cell>
          <cell r="D521">
            <v>60000</v>
          </cell>
        </row>
        <row r="522">
          <cell r="A522">
            <v>60000</v>
          </cell>
          <cell r="B522" t="str">
            <v>Ống các loại</v>
          </cell>
          <cell r="C522">
            <v>60000</v>
          </cell>
          <cell r="D522">
            <v>60000</v>
          </cell>
        </row>
        <row r="523">
          <cell r="A523" t="str">
            <v>VKT.20227</v>
          </cell>
          <cell r="B523" t="str">
            <v>Lắp đặt ống bê tông, đoạn ống dài 1m, đường kính ống D=300 mm</v>
          </cell>
          <cell r="C523" t="str">
            <v>m</v>
          </cell>
          <cell r="D523">
            <v>455953</v>
          </cell>
        </row>
        <row r="524">
          <cell r="A524" t="str">
            <v>VKT.20228</v>
          </cell>
          <cell r="B524" t="str">
            <v>Lắp đặt ống bê tông, đoạn ống dài 1m, đường kính ống D=400 mm</v>
          </cell>
          <cell r="C524" t="str">
            <v>m</v>
          </cell>
          <cell r="D524">
            <v>741720</v>
          </cell>
        </row>
        <row r="525">
          <cell r="A525" t="str">
            <v>VKT.20229</v>
          </cell>
          <cell r="B525" t="str">
            <v>Lắp đặt ống bê tông, đoạn ống dài 1m, đường kính ống D=600mm</v>
          </cell>
          <cell r="C525" t="str">
            <v>m</v>
          </cell>
          <cell r="D525">
            <v>973494</v>
          </cell>
        </row>
        <row r="526">
          <cell r="A526" t="str">
            <v>VKT.20230</v>
          </cell>
          <cell r="B526" t="str">
            <v>Lắp đặt ống bê tông, đoạn ống dài 1m, đường kính ống D=800mm</v>
          </cell>
          <cell r="C526" t="str">
            <v>m</v>
          </cell>
          <cell r="D526">
            <v>2246051</v>
          </cell>
        </row>
        <row r="527">
          <cell r="A527" t="str">
            <v>VKT.20231</v>
          </cell>
          <cell r="B527" t="str">
            <v>Lắp đặt ống bê tông, đoạn ống dài 1m, đường kính ống D=1000mm</v>
          </cell>
          <cell r="C527" t="str">
            <v>m</v>
          </cell>
          <cell r="D527">
            <v>2645219</v>
          </cell>
        </row>
        <row r="528">
          <cell r="A528" t="str">
            <v>VKT.20232</v>
          </cell>
          <cell r="B528" t="str">
            <v>Lắp đặt ống nhựa nối bằng phương pháp măng sông, đoạn ống dài 8m, đường kính ống D=21 mm</v>
          </cell>
          <cell r="C528" t="str">
            <v>m</v>
          </cell>
          <cell r="D528">
            <v>30531</v>
          </cell>
        </row>
        <row r="529">
          <cell r="A529" t="str">
            <v>VKT.20233</v>
          </cell>
          <cell r="B529" t="str">
            <v>Lắp đặt ống nhựa nối bằng phương pháp măng sông, đoạn ống dài 8m, đường kính ống D=27 mm</v>
          </cell>
          <cell r="C529" t="str">
            <v>m</v>
          </cell>
          <cell r="D529">
            <v>33655</v>
          </cell>
        </row>
        <row r="530">
          <cell r="A530" t="str">
            <v>VKT.20234</v>
          </cell>
          <cell r="B530" t="str">
            <v>Lắp đặt ống nhựa nối bằng phương pháp măng sông, đoạn ống dài 8m, đường kính ống D=34 mm</v>
          </cell>
          <cell r="C530" t="str">
            <v>m</v>
          </cell>
          <cell r="D530">
            <v>36884</v>
          </cell>
        </row>
        <row r="531">
          <cell r="A531" t="str">
            <v>VKT.20235</v>
          </cell>
          <cell r="B531" t="str">
            <v>Lắp đặt ống nhựa nối bằng phương pháp măng sông, đoạn ống dài 8m, đường kính ống D=42 mm</v>
          </cell>
          <cell r="C531" t="str">
            <v>m</v>
          </cell>
          <cell r="D531">
            <v>52988</v>
          </cell>
        </row>
        <row r="532">
          <cell r="A532" t="str">
            <v>VKT.20236</v>
          </cell>
          <cell r="B532" t="str">
            <v>Lắp đặt ống nhựa nối bằng phương pháp măng sông, đoạn ống dài 8m, đường kính ống D=48 mm</v>
          </cell>
          <cell r="C532" t="str">
            <v>m</v>
          </cell>
          <cell r="D532">
            <v>58404</v>
          </cell>
        </row>
        <row r="533">
          <cell r="A533" t="str">
            <v>VKT.20237</v>
          </cell>
          <cell r="B533" t="str">
            <v>Lắp đặt ống nhựa nối bằng phương pháp măng sông, đoạn ống dài 8m, đường kính ống D=60 mm</v>
          </cell>
          <cell r="C533" t="str">
            <v>m</v>
          </cell>
          <cell r="D533">
            <v>80578</v>
          </cell>
        </row>
        <row r="534">
          <cell r="A534" t="str">
            <v>VKT.20238</v>
          </cell>
          <cell r="B534" t="str">
            <v>Lắp đặt ống nhựa nối bằng phương pháp măng sông, đoạn ống dài 8m, đường kính ống D=75 mm</v>
          </cell>
          <cell r="C534" t="str">
            <v>m</v>
          </cell>
          <cell r="D534">
            <v>106216</v>
          </cell>
        </row>
        <row r="535">
          <cell r="A535" t="str">
            <v>VKT.20239</v>
          </cell>
          <cell r="B535" t="str">
            <v>Lắp đặt ống nhựa nối bằng phương pháp măng sông, đoạn ống dài 8m, đường kính ống D=90 mm</v>
          </cell>
          <cell r="C535" t="str">
            <v>m</v>
          </cell>
          <cell r="D535">
            <v>143634</v>
          </cell>
        </row>
        <row r="536">
          <cell r="A536" t="str">
            <v>VKT.20240</v>
          </cell>
          <cell r="B536" t="str">
            <v>Lắp đặt ống nhựa nối bằng phương pháp măng sông, đoạn ống dài 8m, đường kính ống D=110 mm</v>
          </cell>
          <cell r="C536" t="str">
            <v>m</v>
          </cell>
          <cell r="D536">
            <v>205022</v>
          </cell>
        </row>
        <row r="537">
          <cell r="A537" t="str">
            <v>VKT.20241</v>
          </cell>
          <cell r="B537" t="str">
            <v>Lắp đặt ống nhựa nối bằng phương pháp măng sông, đoạn ống dài 8m, đường kính ống D=125 mm</v>
          </cell>
          <cell r="C537" t="str">
            <v>m</v>
          </cell>
          <cell r="D537">
            <v>235940</v>
          </cell>
        </row>
        <row r="538">
          <cell r="A538" t="str">
            <v>VKT.20242</v>
          </cell>
          <cell r="B538" t="str">
            <v>Lắp đặt ống nhựa nối bằng phương pháp măng sông, đoạn ống dài 8m, đường kính ống D=140 mm</v>
          </cell>
          <cell r="C538" t="str">
            <v>m</v>
          </cell>
          <cell r="D538">
            <v>312660</v>
          </cell>
        </row>
        <row r="539">
          <cell r="A539" t="str">
            <v>VKT.20243</v>
          </cell>
          <cell r="B539" t="str">
            <v>Lắp đặt ống nhựa nối bằng phương pháp măng sông, đoạn ống dài 8m, đường kính ống D=160 mm</v>
          </cell>
          <cell r="C539" t="str">
            <v>m</v>
          </cell>
          <cell r="D539">
            <v>374880</v>
          </cell>
        </row>
        <row r="540">
          <cell r="A540" t="str">
            <v>VKT.20244</v>
          </cell>
          <cell r="B540" t="str">
            <v>Lắp đặt ống nhựa nổi bằng phương pháp măng sông, đoạn ống dài 8m, đường kính ống D=180 mm</v>
          </cell>
          <cell r="C540" t="str">
            <v>m</v>
          </cell>
          <cell r="D540">
            <v>470172</v>
          </cell>
        </row>
        <row r="541">
          <cell r="A541" t="str">
            <v>VKT.20245</v>
          </cell>
          <cell r="B541" t="str">
            <v>Lắp đặt ống nhựa nối bằng phương pháp măng sông, đoạn ống dài 8m, đường kính ống D=200 mm</v>
          </cell>
          <cell r="C541" t="str">
            <v>m</v>
          </cell>
          <cell r="D541">
            <v>562921</v>
          </cell>
        </row>
        <row r="542">
          <cell r="A542" t="str">
            <v>VKT.20246</v>
          </cell>
          <cell r="B542" t="str">
            <v>Lắp đặt ống nhựa nối bằng phương pháp măng sông, đoạn ống dài 8m, đường kinh ống D=225 mm</v>
          </cell>
          <cell r="C542" t="str">
            <v>m</v>
          </cell>
          <cell r="D542">
            <v>689560</v>
          </cell>
        </row>
        <row r="543">
          <cell r="A543" t="str">
            <v>VKT.20247</v>
          </cell>
          <cell r="B543" t="str">
            <v>Lắp đặt ống nhựa nối bằng phương pháp măng sông, đoạn ống dài 8m, đường kính ống D=250 mm</v>
          </cell>
          <cell r="C543" t="str">
            <v>m</v>
          </cell>
          <cell r="D543">
            <v>880831</v>
          </cell>
        </row>
        <row r="544">
          <cell r="A544" t="str">
            <v>VKT.20248</v>
          </cell>
          <cell r="B544" t="str">
            <v>Lắp đặt ống nhựa nối bằng phương pháp măng sông, đoạn ống dài 8m, đường kính ống D=280 mm</v>
          </cell>
          <cell r="C544" t="str">
            <v>m</v>
          </cell>
          <cell r="D544">
            <v>1031531</v>
          </cell>
        </row>
        <row r="545">
          <cell r="A545" t="str">
            <v>VKT.20249</v>
          </cell>
          <cell r="B545" t="str">
            <v>Lắp đặt ống nhựa nối bằng phương pháp măng sông, đoạn ống dài 8m, đường kính ống D=315 mm</v>
          </cell>
          <cell r="C545" t="str">
            <v>m</v>
          </cell>
          <cell r="D545">
            <v>1263854</v>
          </cell>
        </row>
        <row r="546">
          <cell r="A546" t="str">
            <v>VKT.20250</v>
          </cell>
          <cell r="B546" t="str">
            <v>Lắp đặt ống nhựa nối bằng phương pháp măng sông, đoạn ống dài 8m, đường kính ống D=350 mm</v>
          </cell>
          <cell r="C546" t="str">
            <v>m</v>
          </cell>
          <cell r="D546">
            <v>1657096</v>
          </cell>
        </row>
        <row r="547">
          <cell r="A547" t="str">
            <v>VKT.20251</v>
          </cell>
          <cell r="B547" t="str">
            <v>Lắp đặt ống nhựa nối bằng phương pháp măng sông, đoạn ống dài 8m, đường kính ống D=400 mm</v>
          </cell>
          <cell r="C547" t="str">
            <v>m</v>
          </cell>
          <cell r="D547">
            <v>2073104</v>
          </cell>
        </row>
        <row r="548">
          <cell r="A548" t="str">
            <v>VKT.20252</v>
          </cell>
          <cell r="B548" t="str">
            <v>Lắp đặt ống nhựa nối bằng phương pháp măng sông, đoạn ống dài 8m, đường kính ống D=450 mm</v>
          </cell>
          <cell r="C548" t="str">
            <v>m</v>
          </cell>
          <cell r="D548">
            <v>2595185</v>
          </cell>
        </row>
        <row r="549">
          <cell r="A549" t="str">
            <v>VKT.20253</v>
          </cell>
          <cell r="B549" t="str">
            <v>Lắp đặt ống nhựa nối bằng phương pháp măng sông, đoạn ống dài 8m, đường kính ống D=500 mm</v>
          </cell>
          <cell r="C549" t="str">
            <v>m</v>
          </cell>
          <cell r="D549">
            <v>3159435</v>
          </cell>
        </row>
        <row r="550">
          <cell r="A550" t="str">
            <v>VKT.20254</v>
          </cell>
          <cell r="B550" t="str">
            <v>Lắp đặt ống thép tráng kẽm nối bằng phương pháp măng sông đoạn ống dài 8m (đường kính 15mm)</v>
          </cell>
          <cell r="C550" t="str">
            <v>m</v>
          </cell>
          <cell r="D550">
            <v>79720</v>
          </cell>
        </row>
        <row r="551">
          <cell r="A551" t="str">
            <v>VKT.20255</v>
          </cell>
          <cell r="B551" t="str">
            <v>Lắp đặt ống thép tráng kẽm nối bằng phương pháp măng sông đoạn ống dài 8m (đường kính 20mm)</v>
          </cell>
          <cell r="C551" t="str">
            <v>m</v>
          </cell>
          <cell r="D551">
            <v>92656</v>
          </cell>
        </row>
        <row r="552">
          <cell r="A552" t="str">
            <v>VKT.20256</v>
          </cell>
          <cell r="B552" t="str">
            <v>Lắp đặt ống thép tráng kẽm nối bằng phương pháp măng sông đoạn ống dài 8m (đường kính 25mm)</v>
          </cell>
          <cell r="C552" t="str">
            <v>m</v>
          </cell>
          <cell r="D552">
            <v>122407</v>
          </cell>
        </row>
        <row r="553">
          <cell r="A553" t="str">
            <v>VKT.20257</v>
          </cell>
          <cell r="B553" t="str">
            <v>Lắp đặt ống thép tráng kẽm nối bằng phương pháp măng sông đoạn ống dài 8m (đường kính 32mm)</v>
          </cell>
          <cell r="C553" t="str">
            <v>m</v>
          </cell>
          <cell r="D553">
            <v>149028</v>
          </cell>
        </row>
        <row r="554">
          <cell r="A554" t="str">
            <v>VKT.20258</v>
          </cell>
          <cell r="B554" t="str">
            <v>Lắp đặt ống thép tráng kẽm nối bằng phương pháp măng sông đoạn ống dài 8m (đường kính 40mm)</v>
          </cell>
          <cell r="C554" t="str">
            <v>m</v>
          </cell>
          <cell r="D554">
            <v>175379</v>
          </cell>
        </row>
        <row r="555">
          <cell r="A555" t="str">
            <v>VKT.20259</v>
          </cell>
          <cell r="B555" t="str">
            <v>Lắp đặt ống thép tráng kẽm nối bằng phương pháp măng sông đoạn ống dài 8m (đường kính 50mm)</v>
          </cell>
          <cell r="C555" t="str">
            <v>m</v>
          </cell>
          <cell r="D555">
            <v>216358</v>
          </cell>
        </row>
        <row r="556">
          <cell r="A556" t="str">
            <v>VKT.20260</v>
          </cell>
          <cell r="B556" t="str">
            <v>Lắp đặt ống thép tráng kẽm nối bằng phương pháp măng sông đoạn ống dài 8m (đường kính 67mm)</v>
          </cell>
          <cell r="C556" t="str">
            <v>m</v>
          </cell>
          <cell r="D556">
            <v>265876</v>
          </cell>
        </row>
        <row r="557">
          <cell r="A557" t="str">
            <v>VKT.20261</v>
          </cell>
          <cell r="B557" t="str">
            <v>Lắp đặt ống thép tráng kẽm nối bằng phương pháp măng sông đoạn ống dài 8m (đường kính 76mm)</v>
          </cell>
          <cell r="C557" t="str">
            <v>m</v>
          </cell>
          <cell r="D557">
            <v>365439</v>
          </cell>
        </row>
        <row r="558">
          <cell r="A558" t="str">
            <v>VKT.20262</v>
          </cell>
          <cell r="B558" t="str">
            <v>Lắp đặt ống thép tráng kẽm nối bằng phương pháp măng sông đoạn ống dài 8m (đường kính 100mm)</v>
          </cell>
          <cell r="C558" t="str">
            <v>m</v>
          </cell>
          <cell r="D558">
            <v>464296</v>
          </cell>
        </row>
        <row r="559">
          <cell r="A559" t="str">
            <v>VKT.20263</v>
          </cell>
          <cell r="B559" t="str">
            <v>Lắp đặt ống nhựa PPR nối bằng phương pháp hàn, đường kính ống 20mm</v>
          </cell>
          <cell r="C559" t="str">
            <v>m</v>
          </cell>
          <cell r="D559">
            <v>48598</v>
          </cell>
        </row>
        <row r="560">
          <cell r="A560" t="str">
            <v>VKT.20264</v>
          </cell>
          <cell r="B560" t="str">
            <v>Lắp đặt ống nhựa PPR nối bằng phương pháp hàn, đường kính ống 25mm</v>
          </cell>
          <cell r="C560" t="str">
            <v>m</v>
          </cell>
          <cell r="D560">
            <v>73503</v>
          </cell>
        </row>
        <row r="561">
          <cell r="A561" t="str">
            <v>VKT.20265</v>
          </cell>
          <cell r="B561" t="str">
            <v>Lắp đặt ống nhựa PPR nối bằng phương pháp hàn, đường kính ống 32mm</v>
          </cell>
          <cell r="C561" t="str">
            <v>m</v>
          </cell>
          <cell r="D561">
            <v>91179</v>
          </cell>
        </row>
        <row r="562">
          <cell r="A562" t="str">
            <v>VKT.20266</v>
          </cell>
          <cell r="B562" t="str">
            <v>Lắp đặt ống nhựa PPR nối bằng phương pháp hàn, đường kính ống 50mm</v>
          </cell>
          <cell r="C562" t="str">
            <v>m</v>
          </cell>
          <cell r="D562">
            <v>164149</v>
          </cell>
        </row>
        <row r="563">
          <cell r="A563" t="str">
            <v>VKT.20267</v>
          </cell>
          <cell r="B563" t="str">
            <v>Lắp đặt ống nhựa PPR nối bằng phương pháp hàn, đường kính ống 63mm</v>
          </cell>
          <cell r="C563" t="str">
            <v>m</v>
          </cell>
          <cell r="D563">
            <v>249653</v>
          </cell>
        </row>
        <row r="564">
          <cell r="A564" t="str">
            <v>VKT.20268</v>
          </cell>
          <cell r="B564" t="str">
            <v>Lắp đặt ống nhựa PPR nối bằng phương pháp hàn, đường kính ống 75mm</v>
          </cell>
          <cell r="C564" t="str">
            <v>m</v>
          </cell>
          <cell r="D564">
            <v>340775</v>
          </cell>
        </row>
        <row r="565">
          <cell r="A565" t="str">
            <v>VKT.20269</v>
          </cell>
          <cell r="B565" t="str">
            <v>Lắp đặt ống nhựa PPR nối bằng phương pháp hàn, đường kính ống 90mm</v>
          </cell>
          <cell r="C565" t="str">
            <v>m</v>
          </cell>
          <cell r="D565">
            <v>487909</v>
          </cell>
        </row>
        <row r="566">
          <cell r="A566" t="str">
            <v>VKT.20270</v>
          </cell>
          <cell r="B566" t="str">
            <v>Lắp đặt ống nhựa PPR nối bằng phương pháp hàn, đường kính ống 110mm</v>
          </cell>
          <cell r="C566" t="str">
            <v>m</v>
          </cell>
          <cell r="D566">
            <v>764579</v>
          </cell>
        </row>
        <row r="567">
          <cell r="A567" t="str">
            <v>VKT.20271</v>
          </cell>
          <cell r="B567" t="str">
            <v>Lắp đặt ống nhựa PPR nối bằng phương pháp hàn, đường kính ống 125mm</v>
          </cell>
          <cell r="C567" t="str">
            <v>m</v>
          </cell>
          <cell r="D567">
            <v>975534</v>
          </cell>
        </row>
        <row r="568">
          <cell r="A568" t="str">
            <v>VKT.20272</v>
          </cell>
          <cell r="B568" t="str">
            <v>Lắp đặt ống nhựa PPR nối bằng phương pháp hàn, đường kính ống 140mm</v>
          </cell>
          <cell r="C568" t="str">
            <v>m</v>
          </cell>
          <cell r="D568">
            <v>1225073</v>
          </cell>
        </row>
        <row r="569">
          <cell r="A569" t="str">
            <v>VKT.20273</v>
          </cell>
          <cell r="B569" t="str">
            <v>Lắp đặt ống nhựa PPR nối bằng phương pháp hàn, đường kính ống 160mm</v>
          </cell>
          <cell r="C569" t="str">
            <v>m</v>
          </cell>
          <cell r="D569">
            <v>1661654</v>
          </cell>
        </row>
        <row r="570">
          <cell r="A570" t="str">
            <v>VKT.20274</v>
          </cell>
          <cell r="B570" t="str">
            <v>Lắp đặt ống nhựa PPR nối bằng phương pháp hàn, đường kính ống 180mm</v>
          </cell>
          <cell r="C570" t="str">
            <v>m</v>
          </cell>
          <cell r="D570">
            <v>2471968</v>
          </cell>
        </row>
        <row r="571">
          <cell r="A571" t="str">
            <v>VKT.20275</v>
          </cell>
          <cell r="B571" t="str">
            <v>Lắp đặt ống nhựa PPR nối bằng phương pháp hàn, đường kính ống 200mm</v>
          </cell>
          <cell r="C571" t="str">
            <v>m</v>
          </cell>
          <cell r="D571">
            <v>3098568</v>
          </cell>
        </row>
        <row r="572">
          <cell r="A572" t="str">
            <v>VKT.20276</v>
          </cell>
          <cell r="B572" t="str">
            <v>Lắp đặt ống nhựa HDPE, đường kính ống 20mm</v>
          </cell>
          <cell r="C572" t="str">
            <v>m</v>
          </cell>
          <cell r="D572">
            <v>24843</v>
          </cell>
        </row>
        <row r="573">
          <cell r="A573" t="str">
            <v>VKT.20277</v>
          </cell>
          <cell r="B573" t="str">
            <v>Lắp đặt ống nhựa HDPE, đường kính ống 25mm</v>
          </cell>
          <cell r="C573" t="str">
            <v>m</v>
          </cell>
          <cell r="D573">
            <v>28849</v>
          </cell>
        </row>
        <row r="574">
          <cell r="A574" t="str">
            <v>VKT.20278</v>
          </cell>
          <cell r="B574" t="str">
            <v>Lắp đặt ống nhựa HDPE, đường kính ống 32mm</v>
          </cell>
          <cell r="C574" t="str">
            <v>m</v>
          </cell>
          <cell r="D574">
            <v>39441</v>
          </cell>
        </row>
        <row r="575">
          <cell r="A575" t="str">
            <v>VKT.20279</v>
          </cell>
          <cell r="B575" t="str">
            <v>Lắp đặt ống nhựa HDPE, đường kính ống 50mm</v>
          </cell>
          <cell r="C575" t="str">
            <v>m</v>
          </cell>
          <cell r="D575">
            <v>60296</v>
          </cell>
        </row>
        <row r="576">
          <cell r="A576" t="str">
            <v>VKT.20280</v>
          </cell>
          <cell r="B576" t="str">
            <v>Lắp đặt ống nhựa HDPE, đường kính ống 63mm</v>
          </cell>
          <cell r="C576" t="str">
            <v>m</v>
          </cell>
          <cell r="D576">
            <v>86575</v>
          </cell>
        </row>
        <row r="577">
          <cell r="A577" t="str">
            <v>VKT.20281</v>
          </cell>
          <cell r="B577" t="str">
            <v>Lắp đặt ống nhựa HDPE, đường kính ống 75mm</v>
          </cell>
          <cell r="C577" t="str">
            <v>m</v>
          </cell>
          <cell r="D577">
            <v>115341</v>
          </cell>
        </row>
        <row r="578">
          <cell r="A578" t="str">
            <v>VKT.20282</v>
          </cell>
          <cell r="B578" t="str">
            <v>Lắp đặt ống nhựa HDPE, đường kính ống 90mm</v>
          </cell>
          <cell r="C578" t="str">
            <v>m</v>
          </cell>
          <cell r="D578">
            <v>157027</v>
          </cell>
        </row>
        <row r="579">
          <cell r="A579" t="str">
            <v>VKT.20283</v>
          </cell>
          <cell r="B579" t="str">
            <v>Lắp đặt ống nhựa HDPE, đường kính ống 110mm</v>
          </cell>
          <cell r="C579" t="str">
            <v>m</v>
          </cell>
          <cell r="D579">
            <v>229188</v>
          </cell>
        </row>
        <row r="580">
          <cell r="A580" t="str">
            <v>VKT.20284</v>
          </cell>
          <cell r="B580" t="str">
            <v>Lắp đặt ống nhựa HDPE, đường kính ống 125mm</v>
          </cell>
          <cell r="C580" t="str">
            <v>m</v>
          </cell>
          <cell r="D580">
            <v>280936</v>
          </cell>
        </row>
        <row r="581">
          <cell r="A581" t="str">
            <v>VKT.20285</v>
          </cell>
          <cell r="B581" t="str">
            <v>Lắp đặt ống nhựa HDPE, đường kính ống 140mm</v>
          </cell>
          <cell r="C581" t="str">
            <v>m</v>
          </cell>
          <cell r="D581">
            <v>343879</v>
          </cell>
        </row>
        <row r="582">
          <cell r="A582" t="str">
            <v>VKT.20286</v>
          </cell>
          <cell r="B582" t="str">
            <v xml:space="preserve">Lắp đặt ống nhựa HDPE, đường kính ống 160mm </v>
          </cell>
          <cell r="C582" t="str">
            <v>m</v>
          </cell>
          <cell r="D582">
            <v>441403</v>
          </cell>
        </row>
        <row r="583">
          <cell r="A583" t="str">
            <v>VKT.20287</v>
          </cell>
          <cell r="B583" t="str">
            <v>Lắp đặt ống nhựa HDPE, đường kính ống 180mm</v>
          </cell>
          <cell r="C583" t="str">
            <v>m</v>
          </cell>
          <cell r="D583">
            <v>552910</v>
          </cell>
        </row>
        <row r="584">
          <cell r="A584" t="str">
            <v>VKT.20288</v>
          </cell>
          <cell r="B584" t="str">
            <v xml:space="preserve">Lắp đặt ống nhựa HDPE, đường kính ống 200mm </v>
          </cell>
          <cell r="C584" t="str">
            <v>m</v>
          </cell>
          <cell r="D584">
            <v>681666</v>
          </cell>
        </row>
        <row r="585">
          <cell r="A585">
            <v>681666</v>
          </cell>
          <cell r="B585" t="str">
            <v>Hoa trang trí</v>
          </cell>
          <cell r="C585">
            <v>681666</v>
          </cell>
          <cell r="D585">
            <v>681666</v>
          </cell>
        </row>
        <row r="586">
          <cell r="A586" t="str">
            <v>VKT.20289</v>
          </cell>
          <cell r="B586" t="str">
            <v>Phào cổ trần bằng thạch cao</v>
          </cell>
          <cell r="C586" t="str">
            <v>md</v>
          </cell>
          <cell r="D586">
            <v>65000</v>
          </cell>
        </row>
        <row r="587">
          <cell r="A587" t="str">
            <v>VKT.20290</v>
          </cell>
          <cell r="B587" t="str">
            <v>Mâm trần thạch cao D60 cm</v>
          </cell>
          <cell r="C587" t="str">
            <v>cái</v>
          </cell>
          <cell r="D587">
            <v>80000</v>
          </cell>
        </row>
        <row r="588">
          <cell r="A588" t="str">
            <v>VKT.20291</v>
          </cell>
          <cell r="B588" t="str">
            <v>Mâm trần thạch cao D80 cm</v>
          </cell>
          <cell r="C588" t="str">
            <v>cái</v>
          </cell>
          <cell r="D588">
            <v>95000</v>
          </cell>
        </row>
        <row r="589">
          <cell r="A589" t="str">
            <v>VKT.20292</v>
          </cell>
          <cell r="B589" t="str">
            <v>Mâm trần thạch cao D90 cm</v>
          </cell>
          <cell r="C589" t="str">
            <v>cái</v>
          </cell>
          <cell r="D589">
            <v>105000</v>
          </cell>
        </row>
        <row r="590">
          <cell r="A590" t="str">
            <v>VKT.20293</v>
          </cell>
          <cell r="B590" t="str">
            <v>Mâm trần thạch cao D100 cm</v>
          </cell>
          <cell r="C590" t="str">
            <v>cái</v>
          </cell>
          <cell r="D590">
            <v>115000</v>
          </cell>
        </row>
        <row r="591">
          <cell r="A591">
            <v>115000</v>
          </cell>
          <cell r="B591" t="str">
            <v>Thiết bị WC</v>
          </cell>
          <cell r="C591">
            <v>115000</v>
          </cell>
          <cell r="D591">
            <v>115000</v>
          </cell>
        </row>
        <row r="592">
          <cell r="A592" t="str">
            <v>VKT.20294</v>
          </cell>
          <cell r="B592" t="str">
            <v>Xí bệt (Đồng Tâm hoặc tương đương)</v>
          </cell>
          <cell r="C592" t="str">
            <v>bộ</v>
          </cell>
          <cell r="D592">
            <v>2415297</v>
          </cell>
        </row>
        <row r="593">
          <cell r="A593" t="str">
            <v>VKT.20295</v>
          </cell>
          <cell r="B593" t="str">
            <v>Xí xổm (Đồng Tâm hoặc tương đương)</v>
          </cell>
          <cell r="C593" t="str">
            <v>bộ</v>
          </cell>
          <cell r="D593">
            <v>1038076</v>
          </cell>
        </row>
        <row r="594">
          <cell r="A594" t="str">
            <v>VKT.20296</v>
          </cell>
          <cell r="B594" t="str">
            <v>Chậu tiểu nam (Đồng Tâm hoặc tương đương)</v>
          </cell>
          <cell r="C594" t="str">
            <v>bộ</v>
          </cell>
          <cell r="D594">
            <v>1128174</v>
          </cell>
        </row>
        <row r="595">
          <cell r="A595" t="str">
            <v>VKT.20297</v>
          </cell>
          <cell r="B595" t="str">
            <v>Chậu tiểu nữ (Đồng Tâm hoặc tương đương)</v>
          </cell>
          <cell r="C595" t="str">
            <v>bộ</v>
          </cell>
          <cell r="D595">
            <v>1630152</v>
          </cell>
        </row>
        <row r="596">
          <cell r="A596">
            <v>1630152</v>
          </cell>
          <cell r="B596" t="str">
            <v>Tháo dỡ,  lắp đặt vị trí mới</v>
          </cell>
          <cell r="C596">
            <v>1630152</v>
          </cell>
          <cell r="D596">
            <v>1630152</v>
          </cell>
        </row>
        <row r="597">
          <cell r="A597" t="str">
            <v>VKT.20298</v>
          </cell>
          <cell r="B597" t="str">
            <v>Tháo dỡ bình đun nước nóng</v>
          </cell>
          <cell r="C597" t="str">
            <v>cái</v>
          </cell>
          <cell r="D597">
            <v>66023</v>
          </cell>
        </row>
        <row r="598">
          <cell r="A598" t="str">
            <v>VKT.20299</v>
          </cell>
          <cell r="B598" t="str">
            <v>Tháo dỡ bồn tắm</v>
          </cell>
          <cell r="C598" t="str">
            <v>bộ</v>
          </cell>
          <cell r="D598">
            <v>285919</v>
          </cell>
        </row>
        <row r="599">
          <cell r="A599" t="str">
            <v>VKT.20300</v>
          </cell>
          <cell r="B599" t="str">
            <v>Tháo dỡ chậu rửa</v>
          </cell>
          <cell r="C599" t="str">
            <v>bộ</v>
          </cell>
          <cell r="D599">
            <v>178699</v>
          </cell>
        </row>
        <row r="600">
          <cell r="A600" t="str">
            <v>VKT.20301</v>
          </cell>
          <cell r="B600" t="str">
            <v>Tháo dỡ điều hòa</v>
          </cell>
          <cell r="C600" t="str">
            <v>cái</v>
          </cell>
          <cell r="D600">
            <v>198068</v>
          </cell>
        </row>
        <row r="601">
          <cell r="A601" t="str">
            <v>VKT.20302</v>
          </cell>
          <cell r="B601" t="str">
            <v>Tháo dỡ đồng hồ nước</v>
          </cell>
          <cell r="C601" t="str">
            <v>cái</v>
          </cell>
          <cell r="D601">
            <v>164885</v>
          </cell>
        </row>
        <row r="602">
          <cell r="A602" t="str">
            <v>VKT.20303</v>
          </cell>
          <cell r="B602" t="str">
            <v>Tháo dỡ giá treo</v>
          </cell>
          <cell r="C602" t="str">
            <v>cái</v>
          </cell>
          <cell r="D602">
            <v>46462</v>
          </cell>
        </row>
        <row r="603">
          <cell r="A603" t="str">
            <v>VKT.20304</v>
          </cell>
          <cell r="B603" t="str">
            <v>Tháo dỡ gương soi</v>
          </cell>
          <cell r="C603" t="str">
            <v>cái</v>
          </cell>
          <cell r="D603">
            <v>32166</v>
          </cell>
        </row>
        <row r="604">
          <cell r="A604" t="str">
            <v>VKT.20305</v>
          </cell>
          <cell r="B604" t="str">
            <v>Tháo dỡ hộp đựng xà phòng, giấy vệ sinh</v>
          </cell>
          <cell r="C604" t="str">
            <v>cái</v>
          </cell>
          <cell r="D604">
            <v>32166</v>
          </cell>
        </row>
        <row r="605">
          <cell r="A605" t="str">
            <v>VKT.20306</v>
          </cell>
          <cell r="B605" t="str">
            <v>Tháo dỡ kết cấu gỗ</v>
          </cell>
          <cell r="C605" t="str">
            <v>m3</v>
          </cell>
          <cell r="D605">
            <v>623916</v>
          </cell>
        </row>
        <row r="606">
          <cell r="A606" t="str">
            <v>VKT.20307</v>
          </cell>
          <cell r="B606" t="str">
            <v>Tháo dỡ các kết cấu thép, cột thép</v>
          </cell>
          <cell r="C606" t="str">
            <v>tấn</v>
          </cell>
          <cell r="D606">
            <v>5959414</v>
          </cell>
        </row>
        <row r="607">
          <cell r="A607" t="str">
            <v>VKT.20308</v>
          </cell>
          <cell r="B607" t="str">
            <v>Tháo dỡ các kết cấu thép, vì kèo, xà gồ</v>
          </cell>
          <cell r="C607" t="str">
            <v>tấn</v>
          </cell>
          <cell r="D607">
            <v>7520251</v>
          </cell>
        </row>
        <row r="608">
          <cell r="A608" t="str">
            <v>VKT.20309</v>
          </cell>
          <cell r="B608" t="str">
            <v>Tháo dỡ các kết cấu thép, xà, dầm, giằng</v>
          </cell>
          <cell r="C608" t="str">
            <v>tấn</v>
          </cell>
          <cell r="D608">
            <v>9045727</v>
          </cell>
        </row>
        <row r="609">
          <cell r="A609" t="str">
            <v>VKT.20310</v>
          </cell>
          <cell r="B609" t="str">
            <v>Tháo dỡ quạt ốp tường</v>
          </cell>
          <cell r="C609" t="str">
            <v>cái</v>
          </cell>
          <cell r="D609">
            <v>53610</v>
          </cell>
        </row>
        <row r="610">
          <cell r="A610" t="str">
            <v>VKT.20311</v>
          </cell>
          <cell r="B610" t="str">
            <v>Tháo dỡ quạt thông gió trên tường</v>
          </cell>
          <cell r="C610" t="str">
            <v>cái</v>
          </cell>
          <cell r="D610">
            <v>53610</v>
          </cell>
        </row>
        <row r="611">
          <cell r="A611" t="str">
            <v>VKT.20312</v>
          </cell>
          <cell r="B611" t="str">
            <v>Tháo dỡ quạt trần</v>
          </cell>
          <cell r="C611" t="str">
            <v>cái</v>
          </cell>
          <cell r="D611">
            <v>71480</v>
          </cell>
        </row>
        <row r="612">
          <cell r="A612" t="str">
            <v>VKT.20313</v>
          </cell>
          <cell r="B612" t="str">
            <v>Tháo dỡ quạt treo tường</v>
          </cell>
          <cell r="C612" t="str">
            <v>cái</v>
          </cell>
          <cell r="D612">
            <v>53610</v>
          </cell>
        </row>
        <row r="613">
          <cell r="A613" t="str">
            <v>VKT.20314</v>
          </cell>
          <cell r="B613" t="str">
            <v>Tháo dỡ téc nước &lt; 2m3 (di chuyển, lắp đặt)</v>
          </cell>
          <cell r="C613" t="str">
            <v>bể</v>
          </cell>
          <cell r="D613">
            <v>428878</v>
          </cell>
        </row>
        <row r="614">
          <cell r="A614" t="str">
            <v>VKT.20315</v>
          </cell>
          <cell r="B614" t="str">
            <v>Tháo dỡ tường, vách gỗ</v>
          </cell>
          <cell r="C614" t="str">
            <v>m2</v>
          </cell>
          <cell r="D614">
            <v>58195</v>
          </cell>
        </row>
        <row r="615">
          <cell r="A615" t="str">
            <v>VKT.20316</v>
          </cell>
          <cell r="B615" t="str">
            <v>Lắp đặt quạt trần (không bao gồm vật tư)</v>
          </cell>
          <cell r="C615" t="str">
            <v>cái</v>
          </cell>
          <cell r="D615">
            <v>74409</v>
          </cell>
        </row>
        <row r="616">
          <cell r="A616" t="str">
            <v>VKT.20317</v>
          </cell>
          <cell r="B616" t="str">
            <v>Lắp đặt quạt treo tường (không bao gồm vật tư)</v>
          </cell>
          <cell r="C616" t="str">
            <v>cái</v>
          </cell>
          <cell r="D616">
            <v>55563</v>
          </cell>
        </row>
        <row r="617">
          <cell r="A617" t="str">
            <v>VKT.20318</v>
          </cell>
          <cell r="B617" t="str">
            <v>Lắp đặt quạt ốp trần (không bao gồm vật tư)</v>
          </cell>
          <cell r="C617" t="str">
            <v>cái</v>
          </cell>
          <cell r="D617">
            <v>145889</v>
          </cell>
        </row>
        <row r="618">
          <cell r="A618" t="str">
            <v>VKT.20319</v>
          </cell>
          <cell r="B618" t="str">
            <v>Lắp đặt quạt thông gió trên tường (không bao gồm vật tư)</v>
          </cell>
          <cell r="C618" t="str">
            <v>cái</v>
          </cell>
          <cell r="D618">
            <v>54977</v>
          </cell>
        </row>
        <row r="619">
          <cell r="A619" t="str">
            <v>VKT.20320</v>
          </cell>
          <cell r="B619" t="str">
            <v>Lắp đặt máy điều hoà không khí (điều hoà cục bộ), máy điều hòa 2 cục, loại treo tường (Định mức vật liệu chưa bao gồm ống các loại và dây điện)</v>
          </cell>
          <cell r="C619" t="str">
            <v>máy</v>
          </cell>
          <cell r="D619">
            <v>527872</v>
          </cell>
        </row>
        <row r="620">
          <cell r="A620" t="str">
            <v>VKT.20321</v>
          </cell>
          <cell r="B620" t="str">
            <v>Lắp đặt chậu rửa 1 vòi (không bao gồm vật tư)</v>
          </cell>
          <cell r="C620" t="str">
            <v>bộ</v>
          </cell>
          <cell r="D620">
            <v>178699</v>
          </cell>
        </row>
        <row r="621">
          <cell r="A621" t="str">
            <v>VKT.20322</v>
          </cell>
          <cell r="B621" t="str">
            <v>Lắp đặt chậu rửa 2 vòi (không bao gồm vật tư)</v>
          </cell>
          <cell r="C621" t="str">
            <v>bộ</v>
          </cell>
          <cell r="D621">
            <v>214439</v>
          </cell>
        </row>
        <row r="622">
          <cell r="A622" t="str">
            <v>VKT.20323</v>
          </cell>
          <cell r="B622" t="str">
            <v>Lắp đặt thuyền tắm có hương sen (không bao gồm vật tư)</v>
          </cell>
          <cell r="C622" t="str">
            <v>bộ</v>
          </cell>
          <cell r="D622">
            <v>536098</v>
          </cell>
        </row>
        <row r="623">
          <cell r="A623" t="str">
            <v>VKT.20324</v>
          </cell>
          <cell r="B623" t="str">
            <v>Lắp đặt chậu xí bệt (không bao gồm vật tư)</v>
          </cell>
          <cell r="C623" t="str">
            <v>bộ</v>
          </cell>
          <cell r="D623">
            <v>536098</v>
          </cell>
        </row>
        <row r="624">
          <cell r="A624" t="str">
            <v>VKT.20325</v>
          </cell>
          <cell r="B624" t="str">
            <v>Lắp đặt chậu xí xổm (không bao gồm vật tư)</v>
          </cell>
          <cell r="C624" t="str">
            <v>bộ</v>
          </cell>
          <cell r="D624">
            <v>536098</v>
          </cell>
        </row>
        <row r="625">
          <cell r="A625" t="str">
            <v>VKT.20326</v>
          </cell>
          <cell r="B625" t="str">
            <v>Lắp đặt chậu tiểu nam (không bao gồm vật tư)</v>
          </cell>
          <cell r="C625" t="str">
            <v>bộ</v>
          </cell>
          <cell r="D625">
            <v>536098</v>
          </cell>
        </row>
        <row r="626">
          <cell r="A626" t="str">
            <v>VKT.20327</v>
          </cell>
          <cell r="B626" t="str">
            <v>Lắp đặt chậu tiểu nữ (không bao gồm vật tư)</v>
          </cell>
          <cell r="C626" t="str">
            <v>bộ</v>
          </cell>
          <cell r="D626">
            <v>536098</v>
          </cell>
        </row>
        <row r="627">
          <cell r="A627" t="str">
            <v>VKT.20328</v>
          </cell>
          <cell r="B627" t="str">
            <v>Lắp đặt vòi tắm hương sen 1 vòi, 1 hương sen (không bao gồm vật tư)</v>
          </cell>
          <cell r="C627" t="str">
            <v>bộ</v>
          </cell>
          <cell r="D627">
            <v>71480</v>
          </cell>
        </row>
        <row r="628">
          <cell r="A628" t="str">
            <v>VKT.20329</v>
          </cell>
          <cell r="B628" t="str">
            <v>Lắp đặt vòi rửa 1 vòi (không bao gồm vật tư)</v>
          </cell>
          <cell r="C628" t="str">
            <v>bộ</v>
          </cell>
          <cell r="D628">
            <v>60758</v>
          </cell>
        </row>
        <row r="629">
          <cell r="A629" t="str">
            <v>VKT.20330</v>
          </cell>
          <cell r="B629" t="str">
            <v>Lắp đặt vòi rửa 2 vòi (không bao gồm vật tư)</v>
          </cell>
          <cell r="C629" t="str">
            <v>bộ</v>
          </cell>
          <cell r="D629">
            <v>71480</v>
          </cell>
        </row>
        <row r="630">
          <cell r="A630" t="str">
            <v>VKT.20331</v>
          </cell>
          <cell r="B630" t="str">
            <v>Lắp đặt thùng đun nước nóng (không bao gồm vật tư)</v>
          </cell>
          <cell r="C630" t="str">
            <v>bộ</v>
          </cell>
          <cell r="D630">
            <v>781082</v>
          </cell>
        </row>
        <row r="631">
          <cell r="A631" t="str">
            <v>VKT.20332</v>
          </cell>
          <cell r="B631" t="str">
            <v>Lắp đặt gương soi (không bao gồm vật tư)</v>
          </cell>
          <cell r="C631" t="str">
            <v>cái</v>
          </cell>
          <cell r="D631">
            <v>46852</v>
          </cell>
        </row>
        <row r="632">
          <cell r="A632" t="str">
            <v>VKT.20333</v>
          </cell>
          <cell r="B632" t="str">
            <v>Lắp đặt kệ kính (không bao gồm vật tư)</v>
          </cell>
          <cell r="C632" t="str">
            <v>cái</v>
          </cell>
          <cell r="D632">
            <v>46852</v>
          </cell>
        </row>
        <row r="633">
          <cell r="A633" t="str">
            <v>VKT.20334</v>
          </cell>
          <cell r="B633" t="str">
            <v>Lắp đặt giá treo (không bao gồm vật tư)</v>
          </cell>
          <cell r="C633" t="str">
            <v>cái</v>
          </cell>
          <cell r="D633">
            <v>32361</v>
          </cell>
        </row>
        <row r="634">
          <cell r="A634" t="str">
            <v>VKT.20335</v>
          </cell>
          <cell r="B634" t="str">
            <v>Lắp đặt hộp đựng xà bông (không bao gồm vật tư)</v>
          </cell>
          <cell r="C634" t="str">
            <v>cái</v>
          </cell>
          <cell r="D634">
            <v>32361</v>
          </cell>
        </row>
        <row r="635">
          <cell r="A635" t="str">
            <v>VKT.20336</v>
          </cell>
          <cell r="B635" t="str">
            <v>Lắp đặt vòi rửa vệ sinh (không bao gồm vật tư)</v>
          </cell>
          <cell r="C635" t="str">
            <v>cái</v>
          </cell>
          <cell r="D635">
            <v>46462</v>
          </cell>
        </row>
      </sheetData>
    </sheetDataSet>
  </externalBook>
</externalLink>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2" backgroundRefresh="0" connectionId="2" xr16:uid="{5DBB95FA-7B05-4371-B258-DCDD114B7561}" autoFormatId="16" applyNumberFormats="0" applyBorderFormats="0" applyFontFormats="0" applyPatternFormats="0" applyAlignmentFormats="0" applyWidthHeightFormats="0">
  <queryTableRefresh nextId="64">
    <queryTableFields count="62">
      <queryTableField id="1" name="Stt" tableColumnId="1"/>
      <queryTableField id="2" name="To_Thua" tableColumnId="2"/>
      <queryTableField id="3" name="MaChu" tableColumnId="3"/>
      <queryTableField id="62" name="SttTL_NG" tableColumnId="62"/>
      <queryTableField id="4" name="HoVaTen" tableColumnId="4"/>
      <queryTableField id="5" name="CCCD" tableColumnId="5"/>
      <queryTableField id="6" name="NgayCap" tableColumnId="6"/>
      <queryTableField id="7" name="SoDienThoai" tableColumnId="7"/>
      <queryTableField id="8" name="DiaChiChu" tableColumnId="8"/>
      <queryTableField id="9" name="DiaChiThua" tableColumnId="9"/>
      <queryTableField id="10" name="DienTichTongGiaoQD03" tableColumnId="10"/>
      <queryTableField id="11" name="TLMatRuong" tableColumnId="11"/>
      <queryTableField id="12" name="TongSoNhanKhau" tableColumnId="12"/>
      <queryTableField id="13" name="soToCu" tableColumnId="13"/>
      <queryTableField id="14" name="soThuaCu" tableColumnId="14"/>
      <queryTableField id="15" name="dienTichCu" tableColumnId="15"/>
      <queryTableField id="16" name="soPhatHanhCu" tableColumnId="16"/>
      <queryTableField id="17" name="ngayCapGiayCu" tableColumnId="17"/>
      <queryTableField id="18" name="soHieuToBanDo" tableColumnId="18"/>
      <queryTableField id="19" name="soThuTuThua" tableColumnId="19"/>
      <queryTableField id="20" name="dienTich" tableColumnId="20"/>
      <queryTableField id="21" name="LoaiDat" tableColumnId="21"/>
      <queryTableField id="22" name="dienTichTrongQH" tableColumnId="22"/>
      <queryTableField id="23" name="dienTichNgoaiQH" tableColumnId="23"/>
      <queryTableField id="24" name="TongDienTichThuHoi" tableColumnId="24"/>
      <queryTableField id="25" name="DienTichThuHoiTrongChiGioi" tableColumnId="25"/>
      <queryTableField id="26" name="DienTichThuHoiNgoaiChiGioi" tableColumnId="26"/>
      <queryTableField id="27" name="DatNNThuHoiTrongChiGioiGiao03" tableColumnId="27"/>
      <queryTableField id="28" name="DatTuSuDungThuHoiTrongChiGioi" tableColumnId="28"/>
      <queryTableField id="29" name="DatCongIch5_ThuHoiTrongChiGioi" tableColumnId="29"/>
      <queryTableField id="30" name="DatGT_TLThuHoiTrongChiGioi" tableColumnId="30"/>
      <queryTableField id="31" name="DatNNThuHoiNgoaiChiGioiGiao03" tableColumnId="31"/>
      <queryTableField id="32" name="DatTuSuDungThuHoiNgoaiChiGioi" tableColumnId="32"/>
      <queryTableField id="33" name="DatCongIch5_ThuHoiNgoaiChiGioi" tableColumnId="33"/>
      <queryTableField id="34" name="DatGT_TLThuHoiNgoaiChiGioi" tableColumnId="34"/>
      <queryTableField id="35" name="dienTichNgoaiChoiGioiTheoTL" tableColumnId="35"/>
      <queryTableField id="36" name="Loại đất trích lục" tableColumnId="36"/>
      <queryTableField id="37" name="NguonGocTrichLuc" tableColumnId="37"/>
      <queryTableField id="38" name="DonGiaThuaDat" tableColumnId="38"/>
      <queryTableField id="39" name="ThanhTienDatTrongChiGioi" tableColumnId="39"/>
      <queryTableField id="40" name="ThanhTienDatNgoaiChiGioi" tableColumnId="40"/>
      <queryTableField id="41" name="ThanhTienDatKhongDuDKTrongChiGioi" tableColumnId="41"/>
      <queryTableField id="42" name="ThanhTienDatKhongDuDKNgoaiChiGioi" tableColumnId="42"/>
      <queryTableField id="43" name="DonGiaTienHoTroDoiSong" tableColumnId="43"/>
      <queryTableField id="44" name="ThanhTienHoTroDoiSong" tableColumnId="44"/>
      <queryTableField id="45" name="MoTaHoTroDoiSong" tableColumnId="45"/>
      <queryTableField id="46" name="DienTichHoTroTrongChiGioi" tableColumnId="46"/>
      <queryTableField id="47" name="ThanhTienHoTroSXKDTrongCG" tableColumnId="47"/>
      <queryTableField id="48" name="DienTichHoTroNgoaiChiGioi" tableColumnId="48"/>
      <queryTableField id="49" name="ThanhTienHoTroSXKDNgoaiCG" tableColumnId="49"/>
      <queryTableField id="50" name="ThanhTienDaoTaoNgheTrongCG" tableColumnId="50"/>
      <queryTableField id="51" name="ThanhTienDaoTaoNgheNgoaiCG" tableColumnId="51"/>
      <queryTableField id="52" name="GhiChuTrichLuc" tableColumnId="52"/>
      <queryTableField id="53" name="DotDuThao" tableColumnId="53"/>
      <queryTableField id="54" name="DotLapPA" tableColumnId="54"/>
      <queryTableField id="55" name="KiemTraToThuaKiemKe" tableColumnId="55"/>
      <queryTableField id="56" name="hoTen_Ktra" tableColumnId="56"/>
      <queryTableField id="57" name="hoTen2_Ktra" tableColumnId="57"/>
      <queryTableField id="58" name="SoSanhKiemTraHoTen" tableColumnId="58"/>
      <queryTableField id="59" name="KiemTraTrungThua" tableColumnId="59"/>
      <queryTableField id="60" name="ChenhLechDienTich" tableColumnId="60"/>
      <queryTableField id="61" name="DanhGiaChenhLech" tableColumnId="61"/>
    </queryTableFields>
  </queryTableRefresh>
  <extLst>
    <ext xmlns:x15="http://schemas.microsoft.com/office/spreadsheetml/2010/11/main" uri="{883FBD77-0823-4a55-B5E3-86C4891E6966}">
      <x15:queryTable sourceDataName="Query - TrichLuc_NN"/>
    </ext>
  </extLst>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3" backgroundRefresh="0" connectionId="3" xr16:uid="{C398BFE3-AAE7-47D3-A12A-E1C73BDD031A}" autoFormatId="16" applyNumberFormats="0" applyBorderFormats="0" applyFontFormats="0" applyPatternFormats="0" applyAlignmentFormats="0" applyWidthHeightFormats="0">
  <queryTableRefresh nextId="30">
    <queryTableFields count="29">
      <queryTableField id="1" name="STT" tableColumnId="1"/>
      <queryTableField id="2" name="MaCongViec" tableColumnId="2"/>
      <queryTableField id="3" name="To_Thua" tableColumnId="3"/>
      <queryTableField id="4" name="soHieuToBanDo" tableColumnId="4"/>
      <queryTableField id="5" name="soThuTuThua" tableColumnId="5"/>
      <queryTableField id="6" name="MaChu" tableColumnId="6"/>
      <queryTableField id="7" name="HoVaTen" tableColumnId="7"/>
      <queryTableField id="8" name="DiaChiThua" tableColumnId="8"/>
      <queryTableField id="9" name="MaHieuDonGia" tableColumnId="9"/>
      <queryTableField id="10" name="HangMucBoiThuong_HoTro" tableColumnId="10"/>
      <queryTableField id="11" name="HangMucBoiThuongGoc" tableColumnId="11"/>
      <queryTableField id="12" name="DonViTinh" tableColumnId="12"/>
      <queryTableField id="13" name="SoLuong" tableColumnId="13"/>
      <queryTableField id="14" name="DonGia" tableColumnId="14"/>
      <queryTableField id="15" name="HeSoDieuCHinh" tableColumnId="15"/>
      <queryTableField id="16" name="NamXD" tableColumnId="16"/>
      <queryTableField id="17" name="NienHanSuDung" tableColumnId="17"/>
      <queryTableField id="18" name="TyLeBoiThuongHoTroCt" tableColumnId="18"/>
      <queryTableField id="19" name="TyLeBoiThuongHoTro" tableColumnId="19"/>
      <queryTableField id="20" name="TyLePhaDoNhaThucTe" tableColumnId="20"/>
      <queryTableField id="21" name="TyLeDenBuPhaDoNhaTheoQuyDinh" tableColumnId="21"/>
      <queryTableField id="22" name="ThanhTien" tableColumnId="22"/>
      <queryTableField id="23" name="Nhom" tableColumnId="23"/>
      <queryTableField id="24" name="NguoiNHap" tableColumnId="24"/>
      <queryTableField id="25" name="GhiChu" tableColumnId="25"/>
      <queryTableField id="26" name="GhiChuKiemTra" tableColumnId="26"/>
      <queryTableField id="27" name="BaoCaoKtra" tableColumnId="27"/>
      <queryTableField id="28" name="DotDuThao" tableColumnId="28"/>
      <queryTableField id="29" name="DotLapPA" tableColumnId="29"/>
    </queryTableFields>
  </queryTableRefresh>
  <extLst>
    <ext xmlns:x15="http://schemas.microsoft.com/office/spreadsheetml/2010/11/main" uri="{883FBD77-0823-4a55-B5E3-86C4891E6966}">
      <x15:queryTable sourceDataName="Query - VKT+CâyCối"/>
    </ext>
  </extLst>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ExternalData_1" backgroundRefresh="0" connectionId="1" xr16:uid="{8A64B156-7DE7-4604-9A71-ABA760DEFF87}" autoFormatId="16" applyNumberFormats="0" applyBorderFormats="0" applyFontFormats="0" applyPatternFormats="0" applyAlignmentFormats="0" applyWidthHeightFormats="0">
  <queryTableRefresh nextId="8">
    <queryTableFields count="7">
      <queryTableField id="1" name="STT" tableColumnId="1"/>
      <queryTableField id="2" name="MaHieuDonGia" tableColumnId="2"/>
      <queryTableField id="3" name="HangMucBoiThuongGoc" tableColumnId="3"/>
      <queryTableField id="4" name="DonViTinh" tableColumnId="4"/>
      <queryTableField id="5" name="DonGia" tableColumnId="5"/>
      <queryTableField id="6" name="GhiChuVatKienTruc" tableColumnId="6"/>
      <queryTableField id="7" name="DanhMucDG_Luu" tableColumnId="7"/>
    </queryTableFields>
  </queryTableRefresh>
  <extLst>
    <ext xmlns:x15="http://schemas.microsoft.com/office/spreadsheetml/2010/11/main" uri="{883FBD77-0823-4a55-B5E3-86C4891E6966}">
      <x15:queryTable sourceDataName="Query - DG_KiemKe"/>
    </ext>
  </extLst>
</queryTable>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8</v>
    <v>1</v>
  </rv>
  <rv s="1">
    <v>0</v>
    <v>8</v>
    <v>77</v>
    <v>1</v>
  </rv>
</rvData>
</file>

<file path=xl/richData/rdrichvaluestructure.xml><?xml version="1.0" encoding="utf-8"?>
<rvStructures xmlns="http://schemas.microsoft.com/office/spreadsheetml/2017/richdata" count="2">
  <s t="_error">
    <k n="errorType" t="i"/>
    <k n="propagated" t="b"/>
  </s>
  <s t="_error">
    <k n="colOffset" t="i"/>
    <k n="errorType" t="i"/>
    <k n="rwOffset" t="i"/>
    <k n="subType" t="i"/>
  </s>
</rvStructures>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CF1EC48-CF21-4ABB-8373-3876DF36F2E6}" name="TrichLuc_NN" displayName="TrichLuc_NN" ref="A1:BJ76" tableType="queryTable" totalsRowShown="0">
  <autoFilter ref="A1:BJ76" xr:uid="{0CF1EC48-CF21-4ABB-8373-3876DF36F2E6}"/>
  <sortState xmlns:xlrd2="http://schemas.microsoft.com/office/spreadsheetml/2017/richdata2" ref="A2:BJ76">
    <sortCondition ref="A1:A76"/>
  </sortState>
  <tableColumns count="62">
    <tableColumn id="1" xr3:uid="{A7F22475-CEFF-496C-AE94-3126E1D4376A}" uniqueName="1" name="Stt" queryTableFieldId="1"/>
    <tableColumn id="2" xr3:uid="{0BC895D5-20BF-4375-AFD8-6F6BD9484114}" uniqueName="2" name="To_Thua" queryTableFieldId="2"/>
    <tableColumn id="3" xr3:uid="{2E769988-7224-46E4-8AD1-41C21978A343}" uniqueName="3" name="MaChu" queryTableFieldId="3"/>
    <tableColumn id="62" xr3:uid="{4D16320C-752E-42C8-9294-905BB3CD72ED}" uniqueName="62" name="SttTL_NG" queryTableFieldId="62"/>
    <tableColumn id="4" xr3:uid="{ABE66078-7352-4891-8DF7-67758763F000}" uniqueName="4" name="HoVaTen" queryTableFieldId="4"/>
    <tableColumn id="5" xr3:uid="{609BD7B9-A406-4D8A-B89E-85BDF08FA6C7}" uniqueName="5" name="CCCD" queryTableFieldId="5"/>
    <tableColumn id="6" xr3:uid="{907035CA-E0DA-4426-9843-01D1C709C676}" uniqueName="6" name="NgayCap" queryTableFieldId="6"/>
    <tableColumn id="7" xr3:uid="{3F9F7F72-4B83-450E-A048-FB23B130D169}" uniqueName="7" name="SoDienThoai" queryTableFieldId="7"/>
    <tableColumn id="8" xr3:uid="{F6C5A10D-3FFC-4EC5-82B1-A2528A074BAD}" uniqueName="8" name="DiaChiChu" queryTableFieldId="8"/>
    <tableColumn id="9" xr3:uid="{F0196EDF-EC44-4BF6-80A1-D04DAF99C9C5}" uniqueName="9" name="DiaChiThua" queryTableFieldId="9"/>
    <tableColumn id="10" xr3:uid="{A205FDAD-E363-43A3-9A24-8E2DEFE0F4D9}" uniqueName="10" name="DienTichTongGiaoQD03" queryTableFieldId="10"/>
    <tableColumn id="11" xr3:uid="{FAE0AE70-68E9-4DF4-AD40-E3022ADF12FD}" uniqueName="11" name="TLMatRuong" queryTableFieldId="11"/>
    <tableColumn id="12" xr3:uid="{57B4CED3-585F-496F-BFDB-998ECFEAC9A5}" uniqueName="12" name="TongSoNhanKhau" queryTableFieldId="12"/>
    <tableColumn id="13" xr3:uid="{EAC7A7DE-1213-470B-A5EB-1985F520CC1B}" uniqueName="13" name="soToCu" queryTableFieldId="13"/>
    <tableColumn id="14" xr3:uid="{67EEFCBE-CC09-426F-9215-A4475AC256D2}" uniqueName="14" name="soThuaCu" queryTableFieldId="14"/>
    <tableColumn id="15" xr3:uid="{D1FD2042-A541-401E-9791-E00857DF1E21}" uniqueName="15" name="dienTichCu" queryTableFieldId="15"/>
    <tableColumn id="16" xr3:uid="{A0BDFA8B-16E7-41B5-B07A-30DC732392F9}" uniqueName="16" name="soPhatHanhCu" queryTableFieldId="16"/>
    <tableColumn id="17" xr3:uid="{E6E358B8-A093-448A-AF86-6BB01C33BEC3}" uniqueName="17" name="ngayCapGiayCu" queryTableFieldId="17"/>
    <tableColumn id="18" xr3:uid="{C7725B34-6B7A-427A-8A4F-583AC4F43419}" uniqueName="18" name="soHieuToBanDo" queryTableFieldId="18"/>
    <tableColumn id="19" xr3:uid="{75DAC1E8-7BB1-4C04-A99E-589D4209E4C3}" uniqueName="19" name="soThuTuThua" queryTableFieldId="19"/>
    <tableColumn id="20" xr3:uid="{44FB067F-CBCB-4BC4-93E8-E9985F621A49}" uniqueName="20" name="dienTich" queryTableFieldId="20"/>
    <tableColumn id="21" xr3:uid="{C0F19C16-B0A8-4259-8ECA-9B616E96EB06}" uniqueName="21" name="LoaiDat" queryTableFieldId="21"/>
    <tableColumn id="22" xr3:uid="{AB2F635D-7E39-4DA4-B41D-0655F96252EE}" uniqueName="22" name="dienTichTrongQH" queryTableFieldId="22"/>
    <tableColumn id="23" xr3:uid="{73304D68-9CD8-4616-BA0F-18DBA7BD50BC}" uniqueName="23" name="dienTichNgoaiQH" queryTableFieldId="23"/>
    <tableColumn id="24" xr3:uid="{6DAD270B-CA27-4B55-B34F-97C0C3DF126E}" uniqueName="24" name="TongDienTichThuHoi" queryTableFieldId="24"/>
    <tableColumn id="25" xr3:uid="{6F7C9B54-E363-4A9E-97CD-20ECBF4F242B}" uniqueName="25" name="DienTichThuHoiTrongChiGioi" queryTableFieldId="25"/>
    <tableColumn id="26" xr3:uid="{4A73842E-ACE5-4AB3-8A02-ACB55B7D4714}" uniqueName="26" name="DienTichThuHoiNgoaiChiGioi" queryTableFieldId="26"/>
    <tableColumn id="27" xr3:uid="{79A51F96-52F9-4944-83ED-9956EE97B91E}" uniqueName="27" name="DatNNThuHoiTrongChiGioiGiao03" queryTableFieldId="27"/>
    <tableColumn id="28" xr3:uid="{8FDF2D88-9000-4FB1-BC20-8611AE78C57D}" uniqueName="28" name="DatTuSuDungThuHoiTrongChiGioi" queryTableFieldId="28"/>
    <tableColumn id="29" xr3:uid="{394B74A7-3750-4B09-BBD4-5467E9A935CF}" uniqueName="29" name="DatCongIch5_ThuHoiTrongChiGioi" queryTableFieldId="29"/>
    <tableColumn id="30" xr3:uid="{8FC78068-7ECC-4621-B300-633D6A1CB7C0}" uniqueName="30" name="DatGT_TLThuHoiTrongChiGioi" queryTableFieldId="30"/>
    <tableColumn id="31" xr3:uid="{FE0F7173-F456-4ACF-85AB-9813C7D9FB99}" uniqueName="31" name="DatNNThuHoiNgoaiChiGioiGiao03" queryTableFieldId="31"/>
    <tableColumn id="32" xr3:uid="{C1E34CBD-859C-4827-B07B-6C26C1D66820}" uniqueName="32" name="DatTuSuDungThuHoiNgoaiChiGioi" queryTableFieldId="32"/>
    <tableColumn id="33" xr3:uid="{774C612C-B9BD-4288-95EF-D675867CC6DF}" uniqueName="33" name="DatCongIch5_ThuHoiNgoaiChiGioi" queryTableFieldId="33"/>
    <tableColumn id="34" xr3:uid="{0BCDE122-DF58-4F5C-B8FE-6E2E1D03ABB8}" uniqueName="34" name="DatGT_TLThuHoiNgoaiChiGioi" queryTableFieldId="34"/>
    <tableColumn id="35" xr3:uid="{741DAAA3-FD10-4F7C-BBDC-9E3F60888FF7}" uniqueName="35" name="dienTichNgoaiChoiGioiTheoTL" queryTableFieldId="35"/>
    <tableColumn id="36" xr3:uid="{C97FA570-1905-4849-9FA3-6DBE41B2B4E7}" uniqueName="36" name="Loại đất trích lục" queryTableFieldId="36"/>
    <tableColumn id="37" xr3:uid="{AAD16BC7-CC24-4A0B-92A4-2A1CF92C0A0C}" uniqueName="37" name="NguonGocTrichLuc" queryTableFieldId="37"/>
    <tableColumn id="38" xr3:uid="{E57D529D-B5F2-4129-9FE6-D409E3E9EEE4}" uniqueName="38" name="DonGiaThuaDat" queryTableFieldId="38"/>
    <tableColumn id="39" xr3:uid="{6D403A78-1B0F-4614-A989-E7D48D31BA3B}" uniqueName="39" name="ThanhTienDatTrongChiGioi" queryTableFieldId="39"/>
    <tableColumn id="40" xr3:uid="{20B9DA6F-35BF-4D62-8050-C22F80CE8569}" uniqueName="40" name="ThanhTienDatNgoaiChiGioi" queryTableFieldId="40"/>
    <tableColumn id="41" xr3:uid="{E9D5DA8F-9A55-4719-B4F1-4EB75C84085E}" uniqueName="41" name="ThanhTienDatKhongDuDKTrongChiGioi" queryTableFieldId="41"/>
    <tableColumn id="42" xr3:uid="{DBE48FC7-0AF6-4B7A-ACFB-D8E52DD60B8C}" uniqueName="42" name="ThanhTienDatKhongDuDKNgoaiChiGioi" queryTableFieldId="42"/>
    <tableColumn id="43" xr3:uid="{21185F6E-286B-4505-88C3-6272DB7F4634}" uniqueName="43" name="DonGiaTienHoTroDoiSong" queryTableFieldId="43"/>
    <tableColumn id="44" xr3:uid="{AB28DC38-4FC1-4BDA-9864-459258070759}" uniqueName="44" name="ThanhTienHoTroDoiSong" queryTableFieldId="44"/>
    <tableColumn id="45" xr3:uid="{93376973-632C-4B5D-AA17-F0A56162F0C5}" uniqueName="45" name="MoTaHoTroDoiSong" queryTableFieldId="45"/>
    <tableColumn id="46" xr3:uid="{3A9648DA-77FA-4AFC-9AC9-120B53B61BC8}" uniqueName="46" name="DienTichHoTroTrongChiGioi" queryTableFieldId="46"/>
    <tableColumn id="47" xr3:uid="{610F6979-A32B-49C7-8058-60F3FB10CDB5}" uniqueName="47" name="ThanhTienHoTroSXKDTrongCG" queryTableFieldId="47"/>
    <tableColumn id="48" xr3:uid="{6B5FF828-24C4-4BE3-945D-FE02AC4B7994}" uniqueName="48" name="DienTichHoTroNgoaiChiGioi" queryTableFieldId="48"/>
    <tableColumn id="49" xr3:uid="{96A51197-8FFE-4C23-A090-322BC963273F}" uniqueName="49" name="ThanhTienHoTroSXKDNgoaiCG" queryTableFieldId="49"/>
    <tableColumn id="50" xr3:uid="{55AB5E54-2677-40FD-9424-6CBDFC79FA70}" uniqueName="50" name="ThanhTienDaoTaoNgheTrongCG" queryTableFieldId="50"/>
    <tableColumn id="51" xr3:uid="{72ED9F19-8609-4C38-BCBC-4AA1D903B01A}" uniqueName="51" name="ThanhTienDaoTaoNgheNgoaiCG" queryTableFieldId="51"/>
    <tableColumn id="52" xr3:uid="{6136AA75-8AB4-4918-9E10-AEDA5D6CC44C}" uniqueName="52" name="GhiChuTrichLuc" queryTableFieldId="52"/>
    <tableColumn id="53" xr3:uid="{494FBC62-FD51-4395-A10C-58E269D4419E}" uniqueName="53" name="DotDuThao" queryTableFieldId="53"/>
    <tableColumn id="54" xr3:uid="{E4323F88-D3BC-4697-ABB3-A845048AC8F5}" uniqueName="54" name="DotLapPA" queryTableFieldId="54"/>
    <tableColumn id="55" xr3:uid="{11FF0CE6-03FF-4767-BC09-B10592A2CAFB}" uniqueName="55" name="KiemTraToThuaKiemKe" queryTableFieldId="55"/>
    <tableColumn id="56" xr3:uid="{C4717082-3817-438A-AE4D-5BBE81AB596F}" uniqueName="56" name="hoTen_Ktra" queryTableFieldId="56"/>
    <tableColumn id="57" xr3:uid="{9A4A7AE8-1F7E-4C09-A39B-7AAC5EB7AB8D}" uniqueName="57" name="hoTen2_Ktra" queryTableFieldId="57"/>
    <tableColumn id="58" xr3:uid="{A4D0DB69-C892-4D36-90D5-846980D7051C}" uniqueName="58" name="SoSanhKiemTraHoTen" queryTableFieldId="58"/>
    <tableColumn id="59" xr3:uid="{20D944E5-D01D-440E-9EB2-F102FB1A639D}" uniqueName="59" name="KiemTraTrungThua" queryTableFieldId="59"/>
    <tableColumn id="60" xr3:uid="{23479659-30F2-4657-A4EA-6DB730D57635}" uniqueName="60" name="ChenhLechDienTich" queryTableFieldId="60"/>
    <tableColumn id="61" xr3:uid="{A2E5CB6C-1440-46CF-A837-071F05FC04FA}" uniqueName="61" name="DanhGiaChenhLech" queryTableFieldId="61"/>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B59427E-9E3B-49D2-9B86-5419B18B5957}" name="VKT_CâyCối" displayName="VKT_CâyCối" ref="A1:AC74" tableType="queryTable" totalsRowShown="0">
  <autoFilter ref="A1:AC74" xr:uid="{AB59427E-9E3B-49D2-9B86-5419B18B5957}"/>
  <sortState xmlns:xlrd2="http://schemas.microsoft.com/office/spreadsheetml/2017/richdata2" ref="A2:AC74">
    <sortCondition ref="A1:A74"/>
  </sortState>
  <tableColumns count="29">
    <tableColumn id="1" xr3:uid="{8647836B-65C9-430D-A9E3-F3FA8C8F296D}" uniqueName="1" name="STT" queryTableFieldId="1"/>
    <tableColumn id="2" xr3:uid="{1A8C968C-2011-4EC2-8848-61FFC7CC2E36}" uniqueName="2" name="MaCongViec" queryTableFieldId="2"/>
    <tableColumn id="3" xr3:uid="{64FB8F5F-8D78-4DD5-9C2D-9DAD6EDAA547}" uniqueName="3" name="To_Thua" queryTableFieldId="3"/>
    <tableColumn id="4" xr3:uid="{14FA5CA6-9CA5-4A03-A534-AC9984B21121}" uniqueName="4" name="soHieuToBanDo" queryTableFieldId="4"/>
    <tableColumn id="5" xr3:uid="{EE2504A0-9BC8-4ACD-BFDA-EC1D6C4BA61E}" uniqueName="5" name="soThuTuThua" queryTableFieldId="5"/>
    <tableColumn id="6" xr3:uid="{9D25EB6A-0C89-424F-B11D-A8AADA875EA9}" uniqueName="6" name="MaChu" queryTableFieldId="6"/>
    <tableColumn id="7" xr3:uid="{94C12F80-BAEC-4FE3-8C17-D001651325AA}" uniqueName="7" name="HoVaTen" queryTableFieldId="7"/>
    <tableColumn id="8" xr3:uid="{6D434C56-9570-46B9-A913-F2B3C1EBE81F}" uniqueName="8" name="DiaChiThua" queryTableFieldId="8"/>
    <tableColumn id="9" xr3:uid="{56C853E0-8AB2-4432-9AC2-9EE726035F4D}" uniqueName="9" name="MaHieuDonGia" queryTableFieldId="9"/>
    <tableColumn id="10" xr3:uid="{38EF5D10-B050-4197-A7D9-8B6110642B4C}" uniqueName="10" name="HangMucBoiThuong_HoTro" queryTableFieldId="10"/>
    <tableColumn id="11" xr3:uid="{3431593A-381D-4C71-BC76-479C233800C4}" uniqueName="11" name="HangMucBoiThuongGoc" queryTableFieldId="11"/>
    <tableColumn id="12" xr3:uid="{D75EE41C-1766-4375-B2D9-29E5CAC80316}" uniqueName="12" name="DonViTinh" queryTableFieldId="12"/>
    <tableColumn id="13" xr3:uid="{E24556B4-04A5-4094-8645-40B11B3456BB}" uniqueName="13" name="SoLuong" queryTableFieldId="13"/>
    <tableColumn id="14" xr3:uid="{45070861-4676-4D02-9FA5-15CBEAF579A9}" uniqueName="14" name="DonGia" queryTableFieldId="14"/>
    <tableColumn id="15" xr3:uid="{DEAA4153-FFAC-4C0F-81C4-41B555CF7FBF}" uniqueName="15" name="HeSoDieuCHinh" queryTableFieldId="15"/>
    <tableColumn id="16" xr3:uid="{52B38E11-73E1-43CA-96C7-4F85D4433CE1}" uniqueName="16" name="NamXD" queryTableFieldId="16"/>
    <tableColumn id="17" xr3:uid="{8FCF08BB-F5FB-4F1A-997B-CF033CFE441C}" uniqueName="17" name="NienHanSuDung" queryTableFieldId="17"/>
    <tableColumn id="18" xr3:uid="{B84D6451-CF0C-4B0A-9F1B-5A743FF6B8B7}" uniqueName="18" name="TyLeBoiThuongHoTroCt" queryTableFieldId="18" dataDxfId="16"/>
    <tableColumn id="19" xr3:uid="{B836C6C8-AB60-4552-80B3-4D06F174EF3C}" uniqueName="19" name="TyLeBoiThuongHoTro" queryTableFieldId="19" dataDxfId="15"/>
    <tableColumn id="20" xr3:uid="{0C16CFF3-B0B1-415A-A845-7F99FC15429D}" uniqueName="20" name="TyLePhaDoNhaThucTe" queryTableFieldId="20" dataDxfId="14"/>
    <tableColumn id="21" xr3:uid="{97A0A009-F521-49A8-996B-12986692D457}" uniqueName="21" name="TyLeDenBuPhaDoNhaTheoQuyDinh" queryTableFieldId="21" dataDxfId="13"/>
    <tableColumn id="22" xr3:uid="{858ED9DA-680F-4314-81EA-1ABAC0512239}" uniqueName="22" name="ThanhTien" queryTableFieldId="22"/>
    <tableColumn id="23" xr3:uid="{C88FF337-E8E9-4B2A-AFCD-E34EAA964448}" uniqueName="23" name="Nhom" queryTableFieldId="23"/>
    <tableColumn id="24" xr3:uid="{436D6D0B-1C6B-40E2-9D94-82F1D75BD0C3}" uniqueName="24" name="NguoiNHap" queryTableFieldId="24"/>
    <tableColumn id="25" xr3:uid="{7D43C52C-E9C8-42FE-BFC7-3220CB68A4A8}" uniqueName="25" name="GhiChu" queryTableFieldId="25"/>
    <tableColumn id="26" xr3:uid="{B77E04E1-C743-4174-A3DB-BA8B85A57063}" uniqueName="26" name="GhiChuKiemTra" queryTableFieldId="26"/>
    <tableColumn id="27" xr3:uid="{AD383A01-B436-41B8-8C3F-39B066CF7639}" uniqueName="27" name="BaoCaoKtra" queryTableFieldId="27"/>
    <tableColumn id="28" xr3:uid="{9BA658AB-AB16-40C0-B0BC-D9EB990FEDC9}" uniqueName="28" name="DotDuThao" queryTableFieldId="28"/>
    <tableColumn id="29" xr3:uid="{87D1B154-ADED-4EA8-B96C-5C2A4A4EECFB}" uniqueName="29" name="DotLapPA" queryTableFieldId="29"/>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4218D7-863E-4748-AE2D-9470B887B619}" name="DG_KiemKe" displayName="DG_KiemKe" ref="A1:G2209" tableType="queryTable" totalsRowShown="0">
  <autoFilter ref="A1:G2209" xr:uid="{EF4218D7-863E-4748-AE2D-9470B887B619}"/>
  <sortState xmlns:xlrd2="http://schemas.microsoft.com/office/spreadsheetml/2017/richdata2" ref="A2:G2209">
    <sortCondition ref="A1:A2209"/>
  </sortState>
  <tableColumns count="7">
    <tableColumn id="1" xr3:uid="{AF3A659B-308B-439D-99BA-2D2010EBD535}" uniqueName="1" name="STT" queryTableFieldId="1" dataDxfId="12"/>
    <tableColumn id="2" xr3:uid="{2924FF8D-B5D9-4CDB-9687-C2D3B9BA237E}" uniqueName="2" name="MaHieuDonGia" queryTableFieldId="2" dataDxfId="11"/>
    <tableColumn id="3" xr3:uid="{1DF8B1DE-1BD5-4C23-9D69-15AF69391964}" uniqueName="3" name="HangMucBoiThuongGoc" queryTableFieldId="3" dataDxfId="10"/>
    <tableColumn id="4" xr3:uid="{F1870246-253C-4144-BCEE-F37F87947D83}" uniqueName="4" name="DonViTinh" queryTableFieldId="4" dataDxfId="9"/>
    <tableColumn id="5" xr3:uid="{CABBF606-6206-498E-8439-42FCBAA6CEE1}" uniqueName="5" name="DonGia" queryTableFieldId="5"/>
    <tableColumn id="6" xr3:uid="{1F137ED8-AD3C-47B1-BC45-FBB3EC6A05A6}" uniqueName="6" name="GhiChuVatKienTruc" queryTableFieldId="6" dataDxfId="8"/>
    <tableColumn id="7" xr3:uid="{958AF0A1-12CF-49FD-BBCE-DA73C1222F25}" uniqueName="7" name="DanhMucDG_Luu" queryTableFieldId="7" dataDxfId="7"/>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6.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8.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9.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0.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1.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2.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3.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4.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6.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7.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8.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9.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AF0BA-2009-4BFB-B5F7-0C47063CD241}">
  <sheetPr codeName="Sheet9">
    <tabColor theme="8"/>
  </sheetPr>
  <dimension ref="A1:M136"/>
  <sheetViews>
    <sheetView topLeftCell="A23" zoomScale="70" zoomScaleNormal="70" workbookViewId="0">
      <selection activeCell="G60" sqref="G60"/>
    </sheetView>
  </sheetViews>
  <sheetFormatPr defaultRowHeight="14.4" x14ac:dyDescent="0.3"/>
  <cols>
    <col min="1" max="1" width="60.6640625" bestFit="1" customWidth="1"/>
    <col min="2" max="2" width="7.6640625" bestFit="1" customWidth="1"/>
    <col min="3" max="3" width="60.6640625" bestFit="1" customWidth="1"/>
    <col min="4" max="4" width="14.88671875" bestFit="1" customWidth="1"/>
    <col min="5" max="5" width="15" bestFit="1" customWidth="1"/>
    <col min="6" max="6" width="6.88671875" bestFit="1" customWidth="1"/>
    <col min="7" max="7" width="54.44140625" bestFit="1" customWidth="1"/>
    <col min="8" max="8" width="4.88671875" bestFit="1" customWidth="1"/>
    <col min="9" max="9" width="8.6640625" bestFit="1" customWidth="1"/>
    <col min="10" max="10" width="9.6640625" bestFit="1" customWidth="1"/>
    <col min="11" max="11" width="10.5546875" bestFit="1" customWidth="1"/>
    <col min="12" max="12" width="16.6640625" bestFit="1" customWidth="1"/>
  </cols>
  <sheetData>
    <row r="1" spans="1:13" x14ac:dyDescent="0.3">
      <c r="A1" s="151" t="s">
        <v>0</v>
      </c>
      <c r="B1" s="151" t="s">
        <v>4774</v>
      </c>
      <c r="C1" s="151" t="s">
        <v>4775</v>
      </c>
      <c r="D1" s="151" t="s">
        <v>4776</v>
      </c>
      <c r="E1" s="151" t="s">
        <v>4777</v>
      </c>
      <c r="F1" s="151" t="s">
        <v>4778</v>
      </c>
      <c r="G1" s="151" t="s">
        <v>4779</v>
      </c>
      <c r="H1" s="151" t="s">
        <v>4780</v>
      </c>
      <c r="I1" s="151" t="s">
        <v>4781</v>
      </c>
      <c r="J1" s="151" t="s">
        <v>4782</v>
      </c>
      <c r="K1" s="151" t="s">
        <v>4783</v>
      </c>
      <c r="L1" s="151" t="s">
        <v>4784</v>
      </c>
    </row>
    <row r="2" spans="1:13" x14ac:dyDescent="0.3">
      <c r="A2" s="155" t="s">
        <v>4894</v>
      </c>
      <c r="D2" s="152"/>
      <c r="I2" s="153"/>
      <c r="J2" s="154"/>
      <c r="K2" s="154"/>
    </row>
    <row r="3" spans="1:13" x14ac:dyDescent="0.3">
      <c r="A3">
        <v>1</v>
      </c>
      <c r="B3" t="s">
        <v>4893</v>
      </c>
      <c r="C3" t="s">
        <v>4894</v>
      </c>
      <c r="D3" s="152" t="s">
        <v>4892</v>
      </c>
      <c r="E3">
        <v>699</v>
      </c>
      <c r="G3" t="s">
        <v>5311</v>
      </c>
      <c r="I3" s="153">
        <v>0</v>
      </c>
      <c r="J3" s="154">
        <v>0</v>
      </c>
      <c r="K3" s="154">
        <v>0</v>
      </c>
      <c r="L3" t="s">
        <v>4891</v>
      </c>
      <c r="M3" s="156" t="s">
        <v>4927</v>
      </c>
    </row>
    <row r="4" spans="1:13" x14ac:dyDescent="0.3">
      <c r="A4" s="155">
        <v>2</v>
      </c>
      <c r="B4" t="s">
        <v>4893</v>
      </c>
      <c r="C4" t="s">
        <v>4894</v>
      </c>
      <c r="D4" s="152" t="s">
        <v>4904</v>
      </c>
      <c r="E4">
        <v>351</v>
      </c>
      <c r="G4" t="s">
        <v>5311</v>
      </c>
      <c r="I4" s="153">
        <v>0</v>
      </c>
      <c r="J4" s="154">
        <v>0</v>
      </c>
      <c r="K4" s="154">
        <v>0</v>
      </c>
      <c r="L4" t="s">
        <v>4891</v>
      </c>
      <c r="M4" s="156" t="s">
        <v>4928</v>
      </c>
    </row>
    <row r="5" spans="1:13" x14ac:dyDescent="0.3">
      <c r="A5" s="155" t="s">
        <v>4910</v>
      </c>
      <c r="D5" s="152"/>
      <c r="I5" s="153"/>
      <c r="J5" s="154"/>
      <c r="K5" s="154"/>
      <c r="M5" s="156"/>
    </row>
    <row r="6" spans="1:13" x14ac:dyDescent="0.3">
      <c r="A6">
        <v>3</v>
      </c>
      <c r="B6" t="s">
        <v>4909</v>
      </c>
      <c r="C6" t="s">
        <v>4910</v>
      </c>
      <c r="D6" s="152" t="s">
        <v>4908</v>
      </c>
      <c r="E6">
        <v>1056</v>
      </c>
      <c r="G6" t="s">
        <v>5362</v>
      </c>
      <c r="H6" t="s">
        <v>1726</v>
      </c>
      <c r="I6" s="153">
        <v>0</v>
      </c>
      <c r="J6" s="154">
        <v>9300</v>
      </c>
      <c r="K6" s="154">
        <v>0</v>
      </c>
      <c r="L6" t="s">
        <v>4891</v>
      </c>
      <c r="M6" s="156" t="s">
        <v>4929</v>
      </c>
    </row>
    <row r="7" spans="1:13" x14ac:dyDescent="0.3">
      <c r="A7" s="155" t="s">
        <v>4920</v>
      </c>
      <c r="D7" s="152"/>
      <c r="I7" s="153"/>
      <c r="J7" s="154"/>
      <c r="K7" s="154"/>
      <c r="M7" s="156"/>
    </row>
    <row r="8" spans="1:13" x14ac:dyDescent="0.3">
      <c r="A8" s="155">
        <v>4</v>
      </c>
      <c r="B8" t="s">
        <v>4919</v>
      </c>
      <c r="C8" t="s">
        <v>4920</v>
      </c>
      <c r="D8" s="152" t="s">
        <v>4918</v>
      </c>
      <c r="E8">
        <v>341</v>
      </c>
      <c r="G8" t="s">
        <v>5311</v>
      </c>
      <c r="I8" s="153">
        <v>0</v>
      </c>
      <c r="J8" s="154">
        <v>0</v>
      </c>
      <c r="K8" s="154">
        <v>0</v>
      </c>
      <c r="L8" t="s">
        <v>4891</v>
      </c>
      <c r="M8" s="156" t="s">
        <v>4930</v>
      </c>
    </row>
    <row r="9" spans="1:13" x14ac:dyDescent="0.3">
      <c r="A9" s="155" t="s">
        <v>4937</v>
      </c>
      <c r="D9" s="152"/>
      <c r="I9" s="153"/>
      <c r="J9" s="154"/>
      <c r="K9" s="154"/>
      <c r="M9" s="156"/>
    </row>
    <row r="10" spans="1:13" x14ac:dyDescent="0.3">
      <c r="A10" s="155">
        <v>5</v>
      </c>
      <c r="B10" t="s">
        <v>4936</v>
      </c>
      <c r="C10" t="s">
        <v>4937</v>
      </c>
      <c r="D10" s="152" t="s">
        <v>4935</v>
      </c>
      <c r="E10">
        <v>442</v>
      </c>
      <c r="G10" t="s">
        <v>5309</v>
      </c>
      <c r="H10" t="s">
        <v>1726</v>
      </c>
      <c r="I10" s="153">
        <v>0</v>
      </c>
      <c r="J10" s="154">
        <v>9300</v>
      </c>
      <c r="K10" s="154">
        <v>0</v>
      </c>
      <c r="L10" t="s">
        <v>4891</v>
      </c>
      <c r="M10" s="156" t="s">
        <v>5369</v>
      </c>
    </row>
    <row r="11" spans="1:13" x14ac:dyDescent="0.3">
      <c r="A11">
        <v>6</v>
      </c>
      <c r="B11" t="s">
        <v>4936</v>
      </c>
      <c r="C11" t="s">
        <v>4937</v>
      </c>
      <c r="D11" s="152" t="s">
        <v>4946</v>
      </c>
      <c r="E11">
        <v>168</v>
      </c>
      <c r="G11" t="s">
        <v>5309</v>
      </c>
      <c r="H11" t="s">
        <v>1726</v>
      </c>
      <c r="I11" s="153">
        <v>0</v>
      </c>
      <c r="J11" s="154">
        <v>9300</v>
      </c>
      <c r="K11" s="154">
        <v>0</v>
      </c>
      <c r="L11" t="s">
        <v>4891</v>
      </c>
      <c r="M11" s="156" t="s">
        <v>5370</v>
      </c>
    </row>
    <row r="12" spans="1:13" x14ac:dyDescent="0.3">
      <c r="A12">
        <v>7</v>
      </c>
      <c r="B12" t="s">
        <v>4936</v>
      </c>
      <c r="C12" t="s">
        <v>4937</v>
      </c>
      <c r="D12" s="152" t="s">
        <v>4951</v>
      </c>
      <c r="E12">
        <v>264</v>
      </c>
      <c r="G12" t="s">
        <v>5311</v>
      </c>
      <c r="I12" s="153">
        <v>0</v>
      </c>
      <c r="J12" s="154">
        <v>0</v>
      </c>
      <c r="K12" s="154">
        <v>0</v>
      </c>
      <c r="L12" t="s">
        <v>4891</v>
      </c>
      <c r="M12" s="156" t="s">
        <v>5371</v>
      </c>
    </row>
    <row r="13" spans="1:13" x14ac:dyDescent="0.3">
      <c r="A13" s="155" t="s">
        <v>4959</v>
      </c>
      <c r="D13" s="152"/>
      <c r="I13" s="153"/>
      <c r="J13" s="154"/>
      <c r="K13" s="154"/>
      <c r="M13" s="156"/>
    </row>
    <row r="14" spans="1:13" x14ac:dyDescent="0.3">
      <c r="A14">
        <v>8</v>
      </c>
      <c r="B14" t="s">
        <v>4958</v>
      </c>
      <c r="C14" t="s">
        <v>4959</v>
      </c>
      <c r="D14" s="152" t="s">
        <v>4957</v>
      </c>
      <c r="E14">
        <v>288</v>
      </c>
      <c r="G14" t="s">
        <v>5311</v>
      </c>
      <c r="I14" s="153">
        <v>0</v>
      </c>
      <c r="J14" s="154">
        <v>0</v>
      </c>
      <c r="K14" s="154">
        <v>0</v>
      </c>
      <c r="L14" t="s">
        <v>4891</v>
      </c>
      <c r="M14" s="156" t="s">
        <v>5372</v>
      </c>
    </row>
    <row r="15" spans="1:13" x14ac:dyDescent="0.3">
      <c r="A15" s="155" t="s">
        <v>4967</v>
      </c>
      <c r="D15" s="152"/>
      <c r="I15" s="153"/>
      <c r="J15" s="154"/>
      <c r="K15" s="154"/>
      <c r="M15" s="156"/>
    </row>
    <row r="16" spans="1:13" x14ac:dyDescent="0.3">
      <c r="A16">
        <v>9</v>
      </c>
      <c r="B16" t="s">
        <v>4966</v>
      </c>
      <c r="C16" t="s">
        <v>4967</v>
      </c>
      <c r="D16" s="152" t="s">
        <v>5299</v>
      </c>
      <c r="E16">
        <v>91.4</v>
      </c>
      <c r="G16" t="s">
        <v>5356</v>
      </c>
      <c r="H16" t="s">
        <v>1726</v>
      </c>
      <c r="I16" s="153">
        <v>0</v>
      </c>
      <c r="J16" s="154">
        <v>13000</v>
      </c>
      <c r="K16" s="154">
        <v>0</v>
      </c>
      <c r="L16" t="s">
        <v>4891</v>
      </c>
      <c r="M16" s="156" t="s">
        <v>5373</v>
      </c>
    </row>
    <row r="17" spans="1:13" x14ac:dyDescent="0.3">
      <c r="A17">
        <v>10</v>
      </c>
      <c r="B17" t="s">
        <v>4966</v>
      </c>
      <c r="C17" t="s">
        <v>4967</v>
      </c>
      <c r="D17" s="152" t="s">
        <v>4965</v>
      </c>
      <c r="E17">
        <v>480</v>
      </c>
      <c r="G17" t="s">
        <v>5357</v>
      </c>
      <c r="H17" t="s">
        <v>1726</v>
      </c>
      <c r="I17" s="153">
        <v>0</v>
      </c>
      <c r="J17" s="154">
        <v>13000</v>
      </c>
      <c r="K17" s="154">
        <v>0</v>
      </c>
      <c r="L17" t="s">
        <v>4891</v>
      </c>
      <c r="M17" s="156" t="s">
        <v>5374</v>
      </c>
    </row>
    <row r="18" spans="1:13" x14ac:dyDescent="0.3">
      <c r="A18" s="155" t="s">
        <v>4975</v>
      </c>
      <c r="D18" s="152"/>
      <c r="I18" s="153"/>
      <c r="J18" s="154"/>
      <c r="K18" s="154"/>
      <c r="M18" s="156"/>
    </row>
    <row r="19" spans="1:13" x14ac:dyDescent="0.3">
      <c r="A19">
        <v>11</v>
      </c>
      <c r="B19" t="s">
        <v>4974</v>
      </c>
      <c r="C19" t="s">
        <v>4975</v>
      </c>
      <c r="D19" s="152" t="s">
        <v>4973</v>
      </c>
      <c r="E19">
        <v>225</v>
      </c>
      <c r="G19" t="s">
        <v>5359</v>
      </c>
      <c r="H19" t="s">
        <v>1726</v>
      </c>
      <c r="I19" s="153">
        <v>0</v>
      </c>
      <c r="J19" s="154">
        <v>9300</v>
      </c>
      <c r="K19" s="154">
        <v>0</v>
      </c>
      <c r="L19" t="s">
        <v>4891</v>
      </c>
      <c r="M19" s="156" t="s">
        <v>5375</v>
      </c>
    </row>
    <row r="20" spans="1:13" x14ac:dyDescent="0.3">
      <c r="A20">
        <v>12</v>
      </c>
      <c r="B20" t="s">
        <v>4974</v>
      </c>
      <c r="C20" t="s">
        <v>4975</v>
      </c>
      <c r="D20" s="152" t="s">
        <v>4983</v>
      </c>
      <c r="E20">
        <v>325</v>
      </c>
      <c r="G20" t="s">
        <v>5360</v>
      </c>
      <c r="I20" s="153">
        <v>0</v>
      </c>
      <c r="J20" s="154">
        <v>0</v>
      </c>
      <c r="K20" s="154">
        <v>0</v>
      </c>
      <c r="L20" t="s">
        <v>4891</v>
      </c>
      <c r="M20" s="156" t="s">
        <v>5376</v>
      </c>
    </row>
    <row r="21" spans="1:13" x14ac:dyDescent="0.3">
      <c r="A21">
        <v>13</v>
      </c>
      <c r="B21" t="s">
        <v>4974</v>
      </c>
      <c r="C21" t="s">
        <v>4975</v>
      </c>
      <c r="D21" s="152" t="s">
        <v>4987</v>
      </c>
      <c r="E21">
        <v>534</v>
      </c>
      <c r="G21" t="s">
        <v>5361</v>
      </c>
      <c r="H21" t="s">
        <v>1726</v>
      </c>
      <c r="I21" s="153">
        <v>0</v>
      </c>
      <c r="J21" s="154">
        <v>9300</v>
      </c>
      <c r="K21" s="154">
        <v>0</v>
      </c>
      <c r="L21" t="s">
        <v>4891</v>
      </c>
      <c r="M21" s="156" t="s">
        <v>5377</v>
      </c>
    </row>
    <row r="22" spans="1:13" x14ac:dyDescent="0.3">
      <c r="A22" s="155" t="s">
        <v>4993</v>
      </c>
      <c r="D22" s="152"/>
      <c r="I22" s="153"/>
      <c r="J22" s="154"/>
      <c r="K22" s="154"/>
      <c r="M22" s="156"/>
    </row>
    <row r="23" spans="1:13" x14ac:dyDescent="0.3">
      <c r="A23" s="155">
        <v>14</v>
      </c>
      <c r="B23" t="s">
        <v>4992</v>
      </c>
      <c r="C23" t="s">
        <v>4993</v>
      </c>
      <c r="D23" s="152" t="s">
        <v>4991</v>
      </c>
      <c r="E23">
        <v>222.1</v>
      </c>
      <c r="G23" t="s">
        <v>5311</v>
      </c>
      <c r="I23" s="153">
        <v>0</v>
      </c>
      <c r="J23" s="154">
        <v>0</v>
      </c>
      <c r="K23" s="154">
        <v>0</v>
      </c>
      <c r="L23" t="s">
        <v>4891</v>
      </c>
      <c r="M23" s="156" t="s">
        <v>5378</v>
      </c>
    </row>
    <row r="24" spans="1:13" x14ac:dyDescent="0.3">
      <c r="A24">
        <v>15</v>
      </c>
      <c r="B24" t="s">
        <v>4992</v>
      </c>
      <c r="C24" t="s">
        <v>4993</v>
      </c>
      <c r="D24" s="152" t="s">
        <v>5001</v>
      </c>
      <c r="E24">
        <v>65.400000000000006</v>
      </c>
      <c r="G24" t="s">
        <v>5311</v>
      </c>
      <c r="I24" s="153">
        <v>0</v>
      </c>
      <c r="J24" s="154">
        <v>0</v>
      </c>
      <c r="K24" s="154">
        <v>0</v>
      </c>
      <c r="L24" t="s">
        <v>4891</v>
      </c>
      <c r="M24" s="156" t="s">
        <v>5379</v>
      </c>
    </row>
    <row r="25" spans="1:13" x14ac:dyDescent="0.3">
      <c r="A25" s="155" t="s">
        <v>5005</v>
      </c>
      <c r="D25" s="152"/>
      <c r="I25" s="153"/>
      <c r="J25" s="154"/>
      <c r="K25" s="154"/>
      <c r="M25" s="156"/>
    </row>
    <row r="26" spans="1:13" x14ac:dyDescent="0.3">
      <c r="A26">
        <v>16</v>
      </c>
      <c r="B26" t="s">
        <v>5004</v>
      </c>
      <c r="C26" t="s">
        <v>5005</v>
      </c>
      <c r="D26" s="152" t="s">
        <v>5003</v>
      </c>
      <c r="E26">
        <v>63.8</v>
      </c>
      <c r="I26" s="153"/>
      <c r="J26" s="154"/>
      <c r="K26" s="154"/>
      <c r="M26" s="156"/>
    </row>
    <row r="27" spans="1:13" x14ac:dyDescent="0.3">
      <c r="A27" s="155">
        <v>17</v>
      </c>
      <c r="B27" t="s">
        <v>5004</v>
      </c>
      <c r="C27" t="s">
        <v>5005</v>
      </c>
      <c r="D27" s="152" t="s">
        <v>5009</v>
      </c>
      <c r="E27">
        <v>457.6</v>
      </c>
      <c r="I27" s="153"/>
      <c r="J27" s="154"/>
      <c r="K27" s="154"/>
      <c r="M27" s="156"/>
    </row>
    <row r="28" spans="1:13" x14ac:dyDescent="0.3">
      <c r="A28">
        <v>18</v>
      </c>
      <c r="B28" t="s">
        <v>5004</v>
      </c>
      <c r="C28" t="s">
        <v>5005</v>
      </c>
      <c r="D28" s="152" t="s">
        <v>5013</v>
      </c>
      <c r="E28">
        <v>149.80000000000001</v>
      </c>
      <c r="G28" t="s">
        <v>5324</v>
      </c>
      <c r="H28" t="s">
        <v>3380</v>
      </c>
      <c r="I28" s="153">
        <v>0</v>
      </c>
      <c r="J28" s="154">
        <v>9223622</v>
      </c>
      <c r="K28" s="154">
        <v>0</v>
      </c>
      <c r="L28" t="s">
        <v>4891</v>
      </c>
      <c r="M28" s="156" t="s">
        <v>5380</v>
      </c>
    </row>
    <row r="29" spans="1:13" x14ac:dyDescent="0.3">
      <c r="A29">
        <v>19</v>
      </c>
      <c r="B29" t="s">
        <v>5004</v>
      </c>
      <c r="C29" t="s">
        <v>5005</v>
      </c>
      <c r="D29" s="152" t="s">
        <v>5013</v>
      </c>
      <c r="E29">
        <v>149.80000000000001</v>
      </c>
      <c r="G29" t="s">
        <v>5325</v>
      </c>
      <c r="H29" t="s">
        <v>9</v>
      </c>
      <c r="I29" s="153">
        <v>0</v>
      </c>
      <c r="J29" s="154">
        <v>200000</v>
      </c>
      <c r="K29" s="154">
        <v>0</v>
      </c>
      <c r="L29" t="s">
        <v>4891</v>
      </c>
      <c r="M29" s="156" t="s">
        <v>5380</v>
      </c>
    </row>
    <row r="30" spans="1:13" x14ac:dyDescent="0.3">
      <c r="A30">
        <v>20</v>
      </c>
      <c r="B30" t="s">
        <v>5004</v>
      </c>
      <c r="C30" t="s">
        <v>5005</v>
      </c>
      <c r="D30" s="152" t="s">
        <v>5013</v>
      </c>
      <c r="E30">
        <v>149.80000000000001</v>
      </c>
      <c r="G30" t="s">
        <v>5326</v>
      </c>
      <c r="H30" t="s">
        <v>9</v>
      </c>
      <c r="I30" s="153">
        <v>0</v>
      </c>
      <c r="J30" s="154">
        <v>560000</v>
      </c>
      <c r="K30" s="154">
        <v>0</v>
      </c>
      <c r="L30" t="s">
        <v>4891</v>
      </c>
      <c r="M30" s="156" t="s">
        <v>5380</v>
      </c>
    </row>
    <row r="31" spans="1:13" x14ac:dyDescent="0.3">
      <c r="A31">
        <v>21</v>
      </c>
      <c r="B31" t="s">
        <v>5004</v>
      </c>
      <c r="C31" t="s">
        <v>5005</v>
      </c>
      <c r="D31" s="152" t="s">
        <v>5013</v>
      </c>
      <c r="E31">
        <v>149.80000000000001</v>
      </c>
      <c r="G31" t="s">
        <v>5327</v>
      </c>
      <c r="H31" t="s">
        <v>9</v>
      </c>
      <c r="I31" s="153">
        <v>0</v>
      </c>
      <c r="J31" s="154">
        <v>70000</v>
      </c>
      <c r="K31" s="154">
        <v>0</v>
      </c>
      <c r="L31" t="s">
        <v>4891</v>
      </c>
      <c r="M31" s="156" t="s">
        <v>5380</v>
      </c>
    </row>
    <row r="32" spans="1:13" x14ac:dyDescent="0.3">
      <c r="A32">
        <v>22</v>
      </c>
      <c r="B32" t="s">
        <v>5004</v>
      </c>
      <c r="C32" t="s">
        <v>5005</v>
      </c>
      <c r="D32" s="152" t="s">
        <v>5013</v>
      </c>
      <c r="E32">
        <v>149.80000000000001</v>
      </c>
      <c r="G32" t="s">
        <v>5328</v>
      </c>
      <c r="H32" t="s">
        <v>9</v>
      </c>
      <c r="I32" s="153">
        <v>0</v>
      </c>
      <c r="J32" s="154">
        <v>40000</v>
      </c>
      <c r="K32" s="154">
        <v>0</v>
      </c>
      <c r="L32" t="s">
        <v>4891</v>
      </c>
      <c r="M32" s="156" t="s">
        <v>5380</v>
      </c>
    </row>
    <row r="33" spans="1:13" x14ac:dyDescent="0.3">
      <c r="A33">
        <v>23</v>
      </c>
      <c r="B33" t="s">
        <v>5004</v>
      </c>
      <c r="C33" t="s">
        <v>5005</v>
      </c>
      <c r="D33" s="152" t="s">
        <v>5013</v>
      </c>
      <c r="E33">
        <v>149.80000000000001</v>
      </c>
      <c r="G33" t="s">
        <v>5329</v>
      </c>
      <c r="H33" t="s">
        <v>9</v>
      </c>
      <c r="I33" s="153">
        <v>0</v>
      </c>
      <c r="J33" s="154">
        <v>20000</v>
      </c>
      <c r="K33" s="154">
        <v>0</v>
      </c>
      <c r="L33" t="s">
        <v>4891</v>
      </c>
      <c r="M33" s="156" t="s">
        <v>5380</v>
      </c>
    </row>
    <row r="34" spans="1:13" x14ac:dyDescent="0.3">
      <c r="A34">
        <v>24</v>
      </c>
      <c r="B34" t="s">
        <v>5004</v>
      </c>
      <c r="C34" t="s">
        <v>5005</v>
      </c>
      <c r="D34" s="152" t="s">
        <v>5018</v>
      </c>
      <c r="E34">
        <v>385</v>
      </c>
      <c r="I34" s="153"/>
      <c r="J34" s="154"/>
      <c r="K34" s="154"/>
      <c r="M34" s="156"/>
    </row>
    <row r="35" spans="1:13" x14ac:dyDescent="0.3">
      <c r="A35">
        <v>25</v>
      </c>
      <c r="B35" t="s">
        <v>5004</v>
      </c>
      <c r="C35" t="s">
        <v>5005</v>
      </c>
      <c r="D35" s="152" t="s">
        <v>5022</v>
      </c>
      <c r="E35">
        <v>768</v>
      </c>
      <c r="G35" t="s">
        <v>5315</v>
      </c>
      <c r="H35" t="s">
        <v>3380</v>
      </c>
      <c r="I35" s="153">
        <v>0</v>
      </c>
      <c r="J35" s="154">
        <v>5710896</v>
      </c>
      <c r="K35" s="154">
        <v>0</v>
      </c>
      <c r="L35" t="s">
        <v>4891</v>
      </c>
      <c r="M35" s="156" t="s">
        <v>5381</v>
      </c>
    </row>
    <row r="36" spans="1:13" x14ac:dyDescent="0.3">
      <c r="A36" s="155">
        <v>26</v>
      </c>
      <c r="B36" t="s">
        <v>5004</v>
      </c>
      <c r="C36" t="s">
        <v>5005</v>
      </c>
      <c r="D36" s="152" t="s">
        <v>5022</v>
      </c>
      <c r="E36">
        <v>768</v>
      </c>
      <c r="G36" t="s">
        <v>5316</v>
      </c>
      <c r="H36" t="s">
        <v>3380</v>
      </c>
      <c r="I36" s="153">
        <v>0</v>
      </c>
      <c r="J36" s="154">
        <v>5710896</v>
      </c>
      <c r="K36" s="154">
        <v>0</v>
      </c>
      <c r="L36" t="s">
        <v>4891</v>
      </c>
      <c r="M36" s="156" t="s">
        <v>5381</v>
      </c>
    </row>
    <row r="37" spans="1:13" x14ac:dyDescent="0.3">
      <c r="A37">
        <v>27</v>
      </c>
      <c r="B37" t="s">
        <v>5004</v>
      </c>
      <c r="C37" t="s">
        <v>5005</v>
      </c>
      <c r="D37" s="152" t="s">
        <v>5022</v>
      </c>
      <c r="E37">
        <v>768</v>
      </c>
      <c r="G37" t="s">
        <v>5317</v>
      </c>
      <c r="H37" t="s">
        <v>9</v>
      </c>
      <c r="I37" s="153">
        <v>0</v>
      </c>
      <c r="J37" s="154">
        <v>200000</v>
      </c>
      <c r="K37" s="154">
        <v>0</v>
      </c>
      <c r="L37" t="s">
        <v>4891</v>
      </c>
      <c r="M37" s="156" t="s">
        <v>5381</v>
      </c>
    </row>
    <row r="38" spans="1:13" x14ac:dyDescent="0.3">
      <c r="A38" s="155">
        <v>28</v>
      </c>
      <c r="B38" t="s">
        <v>5004</v>
      </c>
      <c r="C38" t="s">
        <v>5005</v>
      </c>
      <c r="D38" s="152" t="s">
        <v>5022</v>
      </c>
      <c r="E38">
        <v>768</v>
      </c>
      <c r="G38" t="s">
        <v>5318</v>
      </c>
      <c r="H38" t="s">
        <v>9</v>
      </c>
      <c r="I38" s="153">
        <v>0</v>
      </c>
      <c r="J38" s="154">
        <v>70000</v>
      </c>
      <c r="K38" s="154">
        <v>0</v>
      </c>
      <c r="L38" t="s">
        <v>4891</v>
      </c>
      <c r="M38" s="156" t="s">
        <v>5381</v>
      </c>
    </row>
    <row r="39" spans="1:13" x14ac:dyDescent="0.3">
      <c r="A39">
        <v>29</v>
      </c>
      <c r="B39" t="s">
        <v>5004</v>
      </c>
      <c r="C39" t="s">
        <v>5005</v>
      </c>
      <c r="D39" s="152" t="s">
        <v>5022</v>
      </c>
      <c r="E39">
        <v>768</v>
      </c>
      <c r="G39" t="s">
        <v>5319</v>
      </c>
      <c r="H39" t="s">
        <v>9</v>
      </c>
      <c r="I39" s="153">
        <v>0</v>
      </c>
      <c r="J39" s="154">
        <v>40000</v>
      </c>
      <c r="K39" s="154">
        <v>0</v>
      </c>
      <c r="L39" t="s">
        <v>4891</v>
      </c>
      <c r="M39" s="315" t="s">
        <v>5381</v>
      </c>
    </row>
    <row r="40" spans="1:13" x14ac:dyDescent="0.3">
      <c r="A40" s="155">
        <v>30</v>
      </c>
      <c r="B40" t="s">
        <v>5004</v>
      </c>
      <c r="C40" t="s">
        <v>5005</v>
      </c>
      <c r="D40" s="152" t="s">
        <v>5022</v>
      </c>
      <c r="E40">
        <v>768</v>
      </c>
      <c r="G40" t="s">
        <v>5320</v>
      </c>
      <c r="H40" t="s">
        <v>9</v>
      </c>
      <c r="I40" s="153">
        <v>0</v>
      </c>
      <c r="J40" s="154">
        <v>20000</v>
      </c>
      <c r="K40" s="154">
        <v>0</v>
      </c>
      <c r="L40" t="s">
        <v>4891</v>
      </c>
      <c r="M40" s="156" t="s">
        <v>5381</v>
      </c>
    </row>
    <row r="41" spans="1:13" x14ac:dyDescent="0.3">
      <c r="A41">
        <v>31</v>
      </c>
      <c r="B41" t="s">
        <v>5004</v>
      </c>
      <c r="C41" t="s">
        <v>5005</v>
      </c>
      <c r="D41" s="152" t="s">
        <v>5022</v>
      </c>
      <c r="E41">
        <v>768</v>
      </c>
      <c r="G41" t="s">
        <v>5321</v>
      </c>
      <c r="H41" t="s">
        <v>9</v>
      </c>
      <c r="I41" s="153">
        <v>0</v>
      </c>
      <c r="J41" s="154">
        <v>150000</v>
      </c>
      <c r="K41" s="154">
        <v>0</v>
      </c>
      <c r="L41" t="s">
        <v>4891</v>
      </c>
      <c r="M41" s="156" t="s">
        <v>5381</v>
      </c>
    </row>
    <row r="42" spans="1:13" x14ac:dyDescent="0.3">
      <c r="A42" s="155">
        <v>32</v>
      </c>
      <c r="B42" t="s">
        <v>5004</v>
      </c>
      <c r="C42" t="s">
        <v>5005</v>
      </c>
      <c r="D42" s="152" t="s">
        <v>5022</v>
      </c>
      <c r="E42">
        <v>768</v>
      </c>
      <c r="G42" t="s">
        <v>5322</v>
      </c>
      <c r="H42" t="s">
        <v>3380</v>
      </c>
      <c r="I42" s="153">
        <v>0</v>
      </c>
      <c r="J42" s="154">
        <v>9223622</v>
      </c>
      <c r="K42" s="154">
        <v>0</v>
      </c>
      <c r="L42" t="s">
        <v>4891</v>
      </c>
      <c r="M42" s="156" t="s">
        <v>5381</v>
      </c>
    </row>
    <row r="43" spans="1:13" x14ac:dyDescent="0.3">
      <c r="A43">
        <v>33</v>
      </c>
      <c r="B43" t="s">
        <v>5004</v>
      </c>
      <c r="C43" t="s">
        <v>5005</v>
      </c>
      <c r="D43" s="152" t="s">
        <v>5022</v>
      </c>
      <c r="E43">
        <v>768</v>
      </c>
      <c r="G43" t="s">
        <v>5323</v>
      </c>
      <c r="H43" t="s">
        <v>9</v>
      </c>
      <c r="I43" s="153">
        <v>0</v>
      </c>
      <c r="J43" s="154">
        <v>124000</v>
      </c>
      <c r="K43" s="154">
        <v>0</v>
      </c>
      <c r="L43" t="s">
        <v>4891</v>
      </c>
      <c r="M43" s="156" t="s">
        <v>5381</v>
      </c>
    </row>
    <row r="44" spans="1:13" x14ac:dyDescent="0.3">
      <c r="A44" s="155" t="s">
        <v>5028</v>
      </c>
      <c r="D44" s="152"/>
      <c r="I44" s="153"/>
      <c r="J44" s="154"/>
      <c r="K44" s="154"/>
      <c r="M44" s="156"/>
    </row>
    <row r="45" spans="1:13" x14ac:dyDescent="0.3">
      <c r="A45">
        <v>34</v>
      </c>
      <c r="B45" t="s">
        <v>5027</v>
      </c>
      <c r="C45" t="s">
        <v>5028</v>
      </c>
      <c r="D45" s="152" t="s">
        <v>5302</v>
      </c>
      <c r="E45">
        <v>160</v>
      </c>
      <c r="G45" t="s">
        <v>5311</v>
      </c>
      <c r="I45" s="153">
        <v>0</v>
      </c>
      <c r="J45" s="154">
        <v>0</v>
      </c>
      <c r="K45" s="154">
        <v>0</v>
      </c>
      <c r="L45" t="s">
        <v>4891</v>
      </c>
      <c r="M45" s="156" t="s">
        <v>5382</v>
      </c>
    </row>
    <row r="46" spans="1:13" x14ac:dyDescent="0.3">
      <c r="A46">
        <v>35</v>
      </c>
      <c r="B46" t="s">
        <v>5027</v>
      </c>
      <c r="C46" t="s">
        <v>5028</v>
      </c>
      <c r="D46" s="152" t="s">
        <v>5026</v>
      </c>
      <c r="E46">
        <v>296.5</v>
      </c>
      <c r="I46" s="153"/>
      <c r="J46" s="154"/>
      <c r="K46" s="154"/>
      <c r="M46" s="156"/>
    </row>
    <row r="47" spans="1:13" x14ac:dyDescent="0.3">
      <c r="A47" s="155" t="s">
        <v>5036</v>
      </c>
      <c r="D47" s="152"/>
      <c r="I47" s="153"/>
      <c r="J47" s="154"/>
      <c r="K47" s="154"/>
      <c r="M47" s="156"/>
    </row>
    <row r="48" spans="1:13" x14ac:dyDescent="0.3">
      <c r="A48" s="155">
        <v>36</v>
      </c>
      <c r="B48" t="s">
        <v>5035</v>
      </c>
      <c r="C48" t="s">
        <v>5036</v>
      </c>
      <c r="D48" s="152" t="s">
        <v>5034</v>
      </c>
      <c r="E48">
        <v>200</v>
      </c>
      <c r="G48" t="s">
        <v>5311</v>
      </c>
      <c r="I48" s="153">
        <v>0</v>
      </c>
      <c r="J48" s="154">
        <v>0</v>
      </c>
      <c r="K48" s="154">
        <v>0</v>
      </c>
      <c r="L48" t="s">
        <v>4891</v>
      </c>
      <c r="M48" s="156" t="s">
        <v>5383</v>
      </c>
    </row>
    <row r="49" spans="1:13" x14ac:dyDescent="0.3">
      <c r="A49" s="155" t="s">
        <v>5041</v>
      </c>
      <c r="D49" s="152"/>
      <c r="I49" s="153"/>
      <c r="J49" s="154"/>
      <c r="K49" s="154"/>
      <c r="M49" s="156"/>
    </row>
    <row r="50" spans="1:13" x14ac:dyDescent="0.3">
      <c r="A50">
        <v>37</v>
      </c>
      <c r="B50" t="s">
        <v>5040</v>
      </c>
      <c r="C50" t="s">
        <v>5041</v>
      </c>
      <c r="D50" s="152" t="s">
        <v>5039</v>
      </c>
      <c r="E50">
        <v>443</v>
      </c>
      <c r="G50" t="s">
        <v>5311</v>
      </c>
      <c r="I50" s="153">
        <v>0</v>
      </c>
      <c r="J50" s="154">
        <v>0</v>
      </c>
      <c r="K50" s="154">
        <v>0</v>
      </c>
      <c r="L50" t="s">
        <v>4891</v>
      </c>
      <c r="M50" s="156" t="s">
        <v>5384</v>
      </c>
    </row>
    <row r="51" spans="1:13" x14ac:dyDescent="0.3">
      <c r="A51" s="155" t="s">
        <v>5051</v>
      </c>
      <c r="D51" s="152"/>
      <c r="I51" s="153"/>
      <c r="J51" s="154"/>
      <c r="K51" s="154"/>
      <c r="M51" s="156"/>
    </row>
    <row r="52" spans="1:13" x14ac:dyDescent="0.3">
      <c r="A52">
        <v>38</v>
      </c>
      <c r="B52" t="s">
        <v>5050</v>
      </c>
      <c r="C52" t="s">
        <v>5051</v>
      </c>
      <c r="D52" s="152" t="s">
        <v>5049</v>
      </c>
      <c r="E52">
        <v>720</v>
      </c>
      <c r="I52" s="153"/>
      <c r="J52" s="154"/>
      <c r="K52" s="154"/>
      <c r="M52" s="156"/>
    </row>
    <row r="53" spans="1:13" x14ac:dyDescent="0.3">
      <c r="A53">
        <v>39</v>
      </c>
      <c r="B53" t="s">
        <v>5050</v>
      </c>
      <c r="C53" t="s">
        <v>5051</v>
      </c>
      <c r="D53" s="152" t="s">
        <v>5059</v>
      </c>
      <c r="E53">
        <v>625.4</v>
      </c>
      <c r="G53" t="s">
        <v>5358</v>
      </c>
      <c r="H53" t="s">
        <v>1726</v>
      </c>
      <c r="I53" s="153">
        <v>0</v>
      </c>
      <c r="J53" s="154">
        <v>9300</v>
      </c>
      <c r="K53" s="154">
        <v>0</v>
      </c>
      <c r="L53" t="s">
        <v>4891</v>
      </c>
      <c r="M53" s="156" t="s">
        <v>5385</v>
      </c>
    </row>
    <row r="54" spans="1:13" x14ac:dyDescent="0.3">
      <c r="A54">
        <v>40</v>
      </c>
      <c r="B54" t="s">
        <v>5050</v>
      </c>
      <c r="C54" t="s">
        <v>5051</v>
      </c>
      <c r="D54" s="152" t="s">
        <v>5061</v>
      </c>
      <c r="E54">
        <v>552</v>
      </c>
      <c r="I54" s="153"/>
      <c r="J54" s="154"/>
      <c r="K54" s="154"/>
      <c r="M54" s="156"/>
    </row>
    <row r="55" spans="1:13" x14ac:dyDescent="0.3">
      <c r="A55" s="155" t="s">
        <v>5066</v>
      </c>
      <c r="D55" s="152"/>
      <c r="I55" s="153"/>
      <c r="J55" s="154"/>
      <c r="K55" s="154"/>
      <c r="M55" s="156"/>
    </row>
    <row r="56" spans="1:13" x14ac:dyDescent="0.3">
      <c r="A56">
        <v>41</v>
      </c>
      <c r="B56" t="s">
        <v>5065</v>
      </c>
      <c r="C56" t="s">
        <v>5066</v>
      </c>
      <c r="D56" s="152" t="s">
        <v>5064</v>
      </c>
      <c r="E56">
        <v>264</v>
      </c>
      <c r="G56" t="s">
        <v>5311</v>
      </c>
      <c r="I56" s="153">
        <v>0</v>
      </c>
      <c r="J56" s="154">
        <v>0</v>
      </c>
      <c r="K56" s="154">
        <v>0</v>
      </c>
      <c r="L56" t="s">
        <v>4891</v>
      </c>
      <c r="M56" s="156" t="s">
        <v>5386</v>
      </c>
    </row>
    <row r="57" spans="1:13" x14ac:dyDescent="0.3">
      <c r="A57">
        <v>42</v>
      </c>
      <c r="B57" t="s">
        <v>5065</v>
      </c>
      <c r="C57" t="s">
        <v>5066</v>
      </c>
      <c r="D57" s="152" t="s">
        <v>5072</v>
      </c>
      <c r="E57">
        <v>1108</v>
      </c>
      <c r="I57" s="153"/>
      <c r="J57" s="154"/>
      <c r="K57" s="154"/>
      <c r="M57" s="156"/>
    </row>
    <row r="58" spans="1:13" x14ac:dyDescent="0.3">
      <c r="A58" s="155" t="s">
        <v>5078</v>
      </c>
      <c r="D58" s="152"/>
      <c r="I58" s="153"/>
      <c r="J58" s="154"/>
      <c r="K58" s="154"/>
      <c r="M58" s="156"/>
    </row>
    <row r="59" spans="1:13" x14ac:dyDescent="0.3">
      <c r="A59">
        <v>43</v>
      </c>
      <c r="B59" t="s">
        <v>5077</v>
      </c>
      <c r="C59" t="s">
        <v>5078</v>
      </c>
      <c r="D59" s="152" t="s">
        <v>5076</v>
      </c>
      <c r="E59">
        <v>429.1</v>
      </c>
      <c r="G59" t="s">
        <v>5311</v>
      </c>
      <c r="I59" s="153">
        <v>0</v>
      </c>
      <c r="J59" s="154">
        <v>0</v>
      </c>
      <c r="K59" s="154">
        <v>0</v>
      </c>
      <c r="L59" t="s">
        <v>4891</v>
      </c>
      <c r="M59" s="156" t="s">
        <v>5387</v>
      </c>
    </row>
    <row r="60" spans="1:13" x14ac:dyDescent="0.3">
      <c r="A60">
        <v>44</v>
      </c>
      <c r="B60" t="s">
        <v>5077</v>
      </c>
      <c r="C60" t="s">
        <v>5078</v>
      </c>
      <c r="D60" s="152" t="s">
        <v>5305</v>
      </c>
      <c r="E60">
        <v>275.3</v>
      </c>
      <c r="G60" t="s">
        <v>5311</v>
      </c>
      <c r="I60" s="153">
        <v>0</v>
      </c>
      <c r="J60" s="154">
        <v>0</v>
      </c>
      <c r="K60" s="154">
        <v>0</v>
      </c>
      <c r="L60" t="s">
        <v>4891</v>
      </c>
      <c r="M60" s="156" t="s">
        <v>5388</v>
      </c>
    </row>
    <row r="61" spans="1:13" x14ac:dyDescent="0.3">
      <c r="A61" s="155" t="s">
        <v>5087</v>
      </c>
      <c r="D61" s="152"/>
      <c r="I61" s="153"/>
      <c r="J61" s="154"/>
      <c r="K61" s="154"/>
      <c r="M61" s="156"/>
    </row>
    <row r="62" spans="1:13" x14ac:dyDescent="0.3">
      <c r="A62">
        <v>45</v>
      </c>
      <c r="B62" t="s">
        <v>5086</v>
      </c>
      <c r="C62" t="s">
        <v>5087</v>
      </c>
      <c r="D62" s="152" t="s">
        <v>5085</v>
      </c>
      <c r="E62">
        <v>445</v>
      </c>
      <c r="I62" s="153"/>
      <c r="J62" s="154"/>
      <c r="K62" s="154"/>
      <c r="M62" s="156"/>
    </row>
    <row r="63" spans="1:13" x14ac:dyDescent="0.3">
      <c r="A63" s="155" t="s">
        <v>5095</v>
      </c>
      <c r="D63" s="152"/>
      <c r="I63" s="153"/>
      <c r="J63" s="154"/>
      <c r="K63" s="154"/>
      <c r="M63" s="156"/>
    </row>
    <row r="64" spans="1:13" x14ac:dyDescent="0.3">
      <c r="A64">
        <v>46</v>
      </c>
      <c r="B64" t="s">
        <v>5094</v>
      </c>
      <c r="C64" t="s">
        <v>5095</v>
      </c>
      <c r="D64" s="152" t="s">
        <v>5093</v>
      </c>
      <c r="E64">
        <v>229.5</v>
      </c>
      <c r="G64" t="s">
        <v>5311</v>
      </c>
      <c r="I64" s="153">
        <v>0</v>
      </c>
      <c r="J64" s="154">
        <v>0</v>
      </c>
      <c r="K64" s="154">
        <v>0</v>
      </c>
      <c r="L64" t="s">
        <v>4891</v>
      </c>
      <c r="M64" s="156" t="s">
        <v>5389</v>
      </c>
    </row>
    <row r="65" spans="1:13" x14ac:dyDescent="0.3">
      <c r="A65">
        <v>47</v>
      </c>
      <c r="B65" t="s">
        <v>5094</v>
      </c>
      <c r="C65" t="s">
        <v>5095</v>
      </c>
      <c r="D65" s="152" t="s">
        <v>5102</v>
      </c>
      <c r="E65">
        <v>347.2</v>
      </c>
      <c r="G65" t="s">
        <v>5311</v>
      </c>
      <c r="I65" s="153">
        <v>0</v>
      </c>
      <c r="J65" s="154">
        <v>0</v>
      </c>
      <c r="K65" s="154">
        <v>0</v>
      </c>
      <c r="L65" t="s">
        <v>4891</v>
      </c>
      <c r="M65" s="156" t="s">
        <v>5390</v>
      </c>
    </row>
    <row r="66" spans="1:13" x14ac:dyDescent="0.3">
      <c r="A66">
        <v>48</v>
      </c>
      <c r="B66" t="s">
        <v>5094</v>
      </c>
      <c r="C66" t="s">
        <v>5095</v>
      </c>
      <c r="D66" s="152" t="s">
        <v>5106</v>
      </c>
      <c r="E66">
        <v>547</v>
      </c>
      <c r="G66" t="s">
        <v>5311</v>
      </c>
      <c r="I66" s="153">
        <v>0</v>
      </c>
      <c r="J66" s="154">
        <v>0</v>
      </c>
      <c r="K66" s="154">
        <v>0</v>
      </c>
      <c r="L66" t="s">
        <v>4891</v>
      </c>
      <c r="M66" s="156" t="s">
        <v>5391</v>
      </c>
    </row>
    <row r="67" spans="1:13" x14ac:dyDescent="0.3">
      <c r="A67" s="155" t="s">
        <v>5272</v>
      </c>
      <c r="D67" s="152"/>
      <c r="I67" s="153"/>
      <c r="J67" s="154"/>
      <c r="K67" s="154"/>
    </row>
    <row r="68" spans="1:13" x14ac:dyDescent="0.3">
      <c r="A68" s="155">
        <v>49</v>
      </c>
      <c r="B68" t="s">
        <v>5271</v>
      </c>
      <c r="C68" t="s">
        <v>5272</v>
      </c>
      <c r="D68" s="152" t="s">
        <v>5270</v>
      </c>
      <c r="E68">
        <v>1208.4000000000001</v>
      </c>
      <c r="G68" t="s">
        <v>4926</v>
      </c>
      <c r="H68" t="s">
        <v>1726</v>
      </c>
      <c r="I68" s="153">
        <v>0</v>
      </c>
      <c r="J68" s="154">
        <v>9300</v>
      </c>
      <c r="K68" s="154">
        <v>0</v>
      </c>
      <c r="L68" t="s">
        <v>4891</v>
      </c>
      <c r="M68" s="156" t="s">
        <v>5392</v>
      </c>
    </row>
    <row r="69" spans="1:13" x14ac:dyDescent="0.3">
      <c r="A69" s="155" t="s">
        <v>5111</v>
      </c>
      <c r="D69" s="152"/>
      <c r="I69" s="153"/>
      <c r="J69" s="154"/>
      <c r="K69" s="154"/>
      <c r="M69" s="156"/>
    </row>
    <row r="70" spans="1:13" x14ac:dyDescent="0.3">
      <c r="A70">
        <v>50</v>
      </c>
      <c r="B70" t="s">
        <v>5110</v>
      </c>
      <c r="C70" t="s">
        <v>5111</v>
      </c>
      <c r="D70" s="152" t="s">
        <v>5109</v>
      </c>
      <c r="E70">
        <v>14.8</v>
      </c>
      <c r="G70" t="s">
        <v>5311</v>
      </c>
      <c r="I70" s="153">
        <v>0</v>
      </c>
      <c r="J70" s="154">
        <v>0</v>
      </c>
      <c r="K70" s="154">
        <v>0</v>
      </c>
      <c r="L70" t="s">
        <v>4891</v>
      </c>
      <c r="M70" s="156" t="s">
        <v>5393</v>
      </c>
    </row>
    <row r="71" spans="1:13" x14ac:dyDescent="0.3">
      <c r="A71" s="155" t="s">
        <v>5119</v>
      </c>
      <c r="D71" s="152"/>
      <c r="I71" s="153"/>
      <c r="J71" s="154"/>
      <c r="K71" s="154"/>
      <c r="M71" s="156"/>
    </row>
    <row r="72" spans="1:13" x14ac:dyDescent="0.3">
      <c r="A72" s="155">
        <v>51</v>
      </c>
      <c r="B72" t="s">
        <v>5118</v>
      </c>
      <c r="C72" t="s">
        <v>5119</v>
      </c>
      <c r="D72" s="152" t="s">
        <v>5117</v>
      </c>
      <c r="E72">
        <v>257.39999999999998</v>
      </c>
      <c r="G72" t="s">
        <v>5342</v>
      </c>
      <c r="H72" t="s">
        <v>1726</v>
      </c>
      <c r="I72" s="153">
        <v>0</v>
      </c>
      <c r="J72" s="154">
        <v>13000</v>
      </c>
      <c r="K72" s="154">
        <v>0</v>
      </c>
      <c r="L72" t="s">
        <v>4891</v>
      </c>
      <c r="M72" s="156" t="s">
        <v>5394</v>
      </c>
    </row>
    <row r="73" spans="1:13" x14ac:dyDescent="0.3">
      <c r="A73" s="155" t="s">
        <v>5126</v>
      </c>
      <c r="D73" s="152"/>
      <c r="I73" s="153"/>
      <c r="J73" s="154"/>
      <c r="K73" s="154"/>
      <c r="M73" s="156"/>
    </row>
    <row r="74" spans="1:13" x14ac:dyDescent="0.3">
      <c r="A74">
        <v>52</v>
      </c>
      <c r="B74" t="s">
        <v>5125</v>
      </c>
      <c r="C74" t="s">
        <v>5126</v>
      </c>
      <c r="D74" s="152" t="s">
        <v>5124</v>
      </c>
      <c r="E74">
        <v>309.7</v>
      </c>
      <c r="G74" t="s">
        <v>5343</v>
      </c>
      <c r="H74" t="s">
        <v>1726</v>
      </c>
      <c r="I74" s="153">
        <v>0</v>
      </c>
      <c r="J74" s="154">
        <v>11500</v>
      </c>
      <c r="K74" s="154">
        <v>0</v>
      </c>
      <c r="L74" t="s">
        <v>4891</v>
      </c>
      <c r="M74" s="156" t="s">
        <v>5395</v>
      </c>
    </row>
    <row r="75" spans="1:13" x14ac:dyDescent="0.3">
      <c r="A75" s="155" t="s">
        <v>5278</v>
      </c>
      <c r="D75" s="152"/>
      <c r="I75" s="153"/>
      <c r="J75" s="154"/>
      <c r="K75" s="154"/>
      <c r="M75" s="156"/>
    </row>
    <row r="76" spans="1:13" x14ac:dyDescent="0.3">
      <c r="A76" s="155">
        <v>53</v>
      </c>
      <c r="B76" t="s">
        <v>5277</v>
      </c>
      <c r="C76" t="s">
        <v>5278</v>
      </c>
      <c r="D76" s="152" t="s">
        <v>5276</v>
      </c>
      <c r="E76">
        <v>639.1</v>
      </c>
      <c r="G76" t="s">
        <v>5311</v>
      </c>
      <c r="I76" s="153">
        <v>0</v>
      </c>
      <c r="J76" s="154">
        <v>0</v>
      </c>
      <c r="K76" s="154">
        <v>0</v>
      </c>
      <c r="L76" t="s">
        <v>4891</v>
      </c>
      <c r="M76" s="156" t="s">
        <v>5396</v>
      </c>
    </row>
    <row r="77" spans="1:13" x14ac:dyDescent="0.3">
      <c r="A77" s="155" t="s">
        <v>5133</v>
      </c>
      <c r="D77" s="152"/>
      <c r="I77" s="153"/>
      <c r="J77" s="154"/>
      <c r="K77" s="154"/>
      <c r="M77" s="156"/>
    </row>
    <row r="78" spans="1:13" x14ac:dyDescent="0.3">
      <c r="A78">
        <v>54</v>
      </c>
      <c r="B78" t="s">
        <v>5132</v>
      </c>
      <c r="C78" t="s">
        <v>5133</v>
      </c>
      <c r="D78" s="152" t="s">
        <v>5131</v>
      </c>
      <c r="E78">
        <v>312</v>
      </c>
      <c r="G78" t="s">
        <v>5311</v>
      </c>
      <c r="I78" s="153">
        <v>0</v>
      </c>
      <c r="J78" s="154">
        <v>0</v>
      </c>
      <c r="K78" s="154">
        <v>0</v>
      </c>
      <c r="L78" t="s">
        <v>4891</v>
      </c>
      <c r="M78" s="156" t="s">
        <v>5397</v>
      </c>
    </row>
    <row r="79" spans="1:13" x14ac:dyDescent="0.3">
      <c r="A79">
        <v>55</v>
      </c>
      <c r="B79" t="s">
        <v>5132</v>
      </c>
      <c r="C79" t="s">
        <v>5133</v>
      </c>
      <c r="D79" s="152" t="s">
        <v>5141</v>
      </c>
      <c r="E79">
        <v>149.1</v>
      </c>
      <c r="G79" t="s">
        <v>5311</v>
      </c>
      <c r="I79" s="153">
        <v>0</v>
      </c>
      <c r="J79" s="154">
        <v>0</v>
      </c>
      <c r="K79" s="154">
        <v>0</v>
      </c>
      <c r="L79" t="s">
        <v>4891</v>
      </c>
      <c r="M79" s="156" t="s">
        <v>5398</v>
      </c>
    </row>
    <row r="80" spans="1:13" x14ac:dyDescent="0.3">
      <c r="A80" s="155" t="s">
        <v>5146</v>
      </c>
      <c r="D80" s="152"/>
      <c r="I80" s="153"/>
      <c r="J80" s="154"/>
      <c r="K80" s="154"/>
      <c r="M80" s="156"/>
    </row>
    <row r="81" spans="1:13" x14ac:dyDescent="0.3">
      <c r="A81">
        <v>56</v>
      </c>
      <c r="B81" t="s">
        <v>5145</v>
      </c>
      <c r="C81" t="s">
        <v>5146</v>
      </c>
      <c r="D81" s="152" t="s">
        <v>5144</v>
      </c>
      <c r="E81">
        <v>321.7</v>
      </c>
      <c r="I81" s="153"/>
      <c r="J81" s="154"/>
      <c r="K81" s="154"/>
      <c r="M81" s="156"/>
    </row>
    <row r="82" spans="1:13" x14ac:dyDescent="0.3">
      <c r="A82" s="155">
        <v>57</v>
      </c>
      <c r="B82" t="s">
        <v>5145</v>
      </c>
      <c r="C82" t="s">
        <v>5146</v>
      </c>
      <c r="D82" s="152" t="s">
        <v>5152</v>
      </c>
      <c r="E82">
        <v>362</v>
      </c>
      <c r="G82" t="s">
        <v>5311</v>
      </c>
      <c r="I82" s="153">
        <v>0</v>
      </c>
      <c r="J82" s="154">
        <v>0</v>
      </c>
      <c r="K82" s="154">
        <v>0</v>
      </c>
      <c r="L82" t="s">
        <v>4891</v>
      </c>
      <c r="M82" s="156" t="s">
        <v>5399</v>
      </c>
    </row>
    <row r="83" spans="1:13" x14ac:dyDescent="0.3">
      <c r="A83" s="155" t="s">
        <v>5156</v>
      </c>
      <c r="D83" s="152"/>
      <c r="I83" s="153"/>
      <c r="J83" s="154"/>
      <c r="K83" s="154"/>
      <c r="M83" s="156"/>
    </row>
    <row r="84" spans="1:13" x14ac:dyDescent="0.3">
      <c r="A84">
        <v>58</v>
      </c>
      <c r="B84" t="s">
        <v>5155</v>
      </c>
      <c r="C84" t="s">
        <v>5156</v>
      </c>
      <c r="D84" s="152" t="s">
        <v>5154</v>
      </c>
      <c r="E84">
        <v>480</v>
      </c>
      <c r="G84" t="s">
        <v>5355</v>
      </c>
      <c r="H84" t="s">
        <v>1726</v>
      </c>
      <c r="I84" s="153">
        <v>0</v>
      </c>
      <c r="J84" s="154">
        <v>13000</v>
      </c>
      <c r="K84" s="154">
        <v>0</v>
      </c>
      <c r="L84" t="s">
        <v>4891</v>
      </c>
      <c r="M84" s="156" t="s">
        <v>5400</v>
      </c>
    </row>
    <row r="85" spans="1:13" x14ac:dyDescent="0.3">
      <c r="A85" s="155" t="s">
        <v>5164</v>
      </c>
      <c r="D85" s="152"/>
      <c r="I85" s="153"/>
      <c r="J85" s="154"/>
      <c r="K85" s="154"/>
      <c r="M85" s="156"/>
    </row>
    <row r="86" spans="1:13" x14ac:dyDescent="0.3">
      <c r="A86">
        <v>59</v>
      </c>
      <c r="B86" t="s">
        <v>5163</v>
      </c>
      <c r="C86" t="s">
        <v>5164</v>
      </c>
      <c r="D86" s="152" t="s">
        <v>5162</v>
      </c>
      <c r="E86">
        <v>144</v>
      </c>
      <c r="G86" t="s">
        <v>5311</v>
      </c>
      <c r="I86" s="153">
        <v>0</v>
      </c>
      <c r="J86" s="154">
        <v>0</v>
      </c>
      <c r="K86" s="154">
        <v>0</v>
      </c>
      <c r="L86" t="s">
        <v>4891</v>
      </c>
      <c r="M86" s="156" t="s">
        <v>5401</v>
      </c>
    </row>
    <row r="87" spans="1:13" x14ac:dyDescent="0.3">
      <c r="A87" s="155" t="s">
        <v>5172</v>
      </c>
      <c r="D87" s="152"/>
      <c r="I87" s="153"/>
      <c r="J87" s="154"/>
      <c r="K87" s="154"/>
      <c r="M87" s="156"/>
    </row>
    <row r="88" spans="1:13" x14ac:dyDescent="0.3">
      <c r="A88" s="155">
        <v>60</v>
      </c>
      <c r="B88" t="s">
        <v>5171</v>
      </c>
      <c r="C88" t="s">
        <v>5172</v>
      </c>
      <c r="D88" s="152" t="s">
        <v>5170</v>
      </c>
      <c r="E88">
        <v>217</v>
      </c>
      <c r="I88" s="153"/>
      <c r="J88" s="154"/>
      <c r="K88" s="154"/>
      <c r="M88" s="156"/>
    </row>
    <row r="89" spans="1:13" x14ac:dyDescent="0.3">
      <c r="A89" s="155" t="s">
        <v>5178</v>
      </c>
      <c r="D89" s="152"/>
      <c r="I89" s="153"/>
      <c r="J89" s="154"/>
      <c r="K89" s="154"/>
      <c r="M89" s="156"/>
    </row>
    <row r="90" spans="1:13" x14ac:dyDescent="0.3">
      <c r="A90">
        <v>61</v>
      </c>
      <c r="B90" t="s">
        <v>5177</v>
      </c>
      <c r="C90" t="s">
        <v>5178</v>
      </c>
      <c r="D90" s="152" t="s">
        <v>5176</v>
      </c>
      <c r="E90">
        <v>4.9000000000000004</v>
      </c>
      <c r="G90" t="s">
        <v>5311</v>
      </c>
      <c r="I90" s="153">
        <v>0</v>
      </c>
      <c r="J90" s="154">
        <v>0</v>
      </c>
      <c r="K90" s="154">
        <v>0</v>
      </c>
      <c r="L90" t="s">
        <v>4891</v>
      </c>
      <c r="M90" s="156" t="s">
        <v>5402</v>
      </c>
    </row>
    <row r="91" spans="1:13" x14ac:dyDescent="0.3">
      <c r="A91" s="155" t="s">
        <v>5186</v>
      </c>
      <c r="D91" s="152"/>
      <c r="I91" s="153"/>
      <c r="J91" s="154"/>
      <c r="K91" s="154"/>
      <c r="M91" s="156"/>
    </row>
    <row r="92" spans="1:13" x14ac:dyDescent="0.3">
      <c r="A92">
        <v>62</v>
      </c>
      <c r="B92" t="s">
        <v>5185</v>
      </c>
      <c r="C92" t="s">
        <v>5186</v>
      </c>
      <c r="D92" s="152" t="s">
        <v>5184</v>
      </c>
      <c r="E92">
        <v>400.9</v>
      </c>
      <c r="G92" t="s">
        <v>5363</v>
      </c>
      <c r="H92" t="s">
        <v>9</v>
      </c>
      <c r="I92" s="153">
        <v>0</v>
      </c>
      <c r="J92" s="154">
        <v>871000</v>
      </c>
      <c r="K92" s="154">
        <v>0</v>
      </c>
      <c r="L92" t="s">
        <v>4891</v>
      </c>
      <c r="M92" s="156" t="s">
        <v>5403</v>
      </c>
    </row>
    <row r="93" spans="1:13" x14ac:dyDescent="0.3">
      <c r="A93" s="155">
        <v>63</v>
      </c>
      <c r="B93" t="s">
        <v>5185</v>
      </c>
      <c r="C93" t="s">
        <v>5186</v>
      </c>
      <c r="D93" s="152" t="s">
        <v>5184</v>
      </c>
      <c r="E93">
        <v>400.9</v>
      </c>
      <c r="G93" t="s">
        <v>5364</v>
      </c>
      <c r="H93" t="s">
        <v>9</v>
      </c>
      <c r="I93" s="153">
        <v>0</v>
      </c>
      <c r="J93" s="154">
        <v>1120000</v>
      </c>
      <c r="K93" s="154">
        <v>0</v>
      </c>
      <c r="L93" t="s">
        <v>4891</v>
      </c>
      <c r="M93" s="156" t="s">
        <v>5403</v>
      </c>
    </row>
    <row r="94" spans="1:13" x14ac:dyDescent="0.3">
      <c r="A94">
        <v>64</v>
      </c>
      <c r="B94" t="s">
        <v>5185</v>
      </c>
      <c r="C94" t="s">
        <v>5186</v>
      </c>
      <c r="D94" s="152" t="s">
        <v>5184</v>
      </c>
      <c r="E94">
        <v>400.9</v>
      </c>
      <c r="G94" t="s">
        <v>5365</v>
      </c>
      <c r="H94" t="s">
        <v>1726</v>
      </c>
      <c r="I94" s="153">
        <v>0</v>
      </c>
      <c r="J94" s="154">
        <v>9300</v>
      </c>
      <c r="K94" s="154">
        <v>0</v>
      </c>
      <c r="L94" t="s">
        <v>4891</v>
      </c>
      <c r="M94" s="156" t="s">
        <v>5403</v>
      </c>
    </row>
    <row r="95" spans="1:13" x14ac:dyDescent="0.3">
      <c r="A95">
        <v>65</v>
      </c>
      <c r="B95" t="s">
        <v>5185</v>
      </c>
      <c r="C95" t="s">
        <v>5186</v>
      </c>
      <c r="D95" s="152" t="s">
        <v>5192</v>
      </c>
      <c r="E95">
        <v>64.400000000000006</v>
      </c>
      <c r="G95" t="s">
        <v>5366</v>
      </c>
      <c r="H95" t="s">
        <v>1726</v>
      </c>
      <c r="I95" s="153">
        <v>0</v>
      </c>
      <c r="J95" s="154">
        <v>9300</v>
      </c>
      <c r="K95" s="154">
        <v>0</v>
      </c>
      <c r="L95" t="s">
        <v>4891</v>
      </c>
      <c r="M95" s="156" t="s">
        <v>5404</v>
      </c>
    </row>
    <row r="96" spans="1:13" x14ac:dyDescent="0.3">
      <c r="A96">
        <v>66</v>
      </c>
      <c r="B96" t="s">
        <v>5185</v>
      </c>
      <c r="C96" t="s">
        <v>5186</v>
      </c>
      <c r="D96" s="152" t="s">
        <v>5195</v>
      </c>
      <c r="E96">
        <v>3.7</v>
      </c>
      <c r="G96" t="s">
        <v>5311</v>
      </c>
      <c r="I96" s="153">
        <v>0</v>
      </c>
      <c r="J96" s="154">
        <v>0</v>
      </c>
      <c r="K96" s="154">
        <v>0</v>
      </c>
      <c r="L96" t="s">
        <v>4891</v>
      </c>
      <c r="M96" s="156" t="s">
        <v>5405</v>
      </c>
    </row>
    <row r="97" spans="1:13" x14ac:dyDescent="0.3">
      <c r="A97" s="155" t="s">
        <v>5199</v>
      </c>
      <c r="D97" s="152"/>
      <c r="I97" s="153"/>
      <c r="J97" s="154"/>
      <c r="K97" s="154"/>
      <c r="M97" s="156"/>
    </row>
    <row r="98" spans="1:13" x14ac:dyDescent="0.3">
      <c r="A98">
        <v>67</v>
      </c>
      <c r="B98" t="s">
        <v>5198</v>
      </c>
      <c r="C98" t="s">
        <v>5199</v>
      </c>
      <c r="D98" s="152" t="s">
        <v>5197</v>
      </c>
      <c r="E98">
        <v>234.4</v>
      </c>
      <c r="G98" t="s">
        <v>5367</v>
      </c>
      <c r="H98" t="s">
        <v>9</v>
      </c>
      <c r="I98" s="153">
        <v>0</v>
      </c>
      <c r="J98" s="154">
        <v>871000</v>
      </c>
      <c r="K98" s="154">
        <v>0</v>
      </c>
      <c r="L98" t="s">
        <v>4891</v>
      </c>
      <c r="M98" s="156" t="s">
        <v>5406</v>
      </c>
    </row>
    <row r="99" spans="1:13" x14ac:dyDescent="0.3">
      <c r="A99">
        <v>68</v>
      </c>
      <c r="B99" t="s">
        <v>5198</v>
      </c>
      <c r="C99" t="s">
        <v>5199</v>
      </c>
      <c r="D99" s="152" t="s">
        <v>5197</v>
      </c>
      <c r="E99">
        <v>234.4</v>
      </c>
      <c r="G99" t="s">
        <v>5368</v>
      </c>
      <c r="H99" t="s">
        <v>9</v>
      </c>
      <c r="I99" s="153">
        <v>0</v>
      </c>
      <c r="J99" s="154">
        <v>560000</v>
      </c>
      <c r="K99" s="154">
        <v>0</v>
      </c>
      <c r="L99" t="s">
        <v>4891</v>
      </c>
      <c r="M99" s="156" t="s">
        <v>5406</v>
      </c>
    </row>
    <row r="100" spans="1:13" x14ac:dyDescent="0.3">
      <c r="A100" s="155" t="s">
        <v>5287</v>
      </c>
      <c r="D100" s="152"/>
      <c r="I100" s="153"/>
      <c r="J100" s="154"/>
      <c r="K100" s="154"/>
      <c r="M100" s="156"/>
    </row>
    <row r="101" spans="1:13" x14ac:dyDescent="0.3">
      <c r="A101">
        <v>69</v>
      </c>
      <c r="B101" t="s">
        <v>5286</v>
      </c>
      <c r="C101" t="s">
        <v>5287</v>
      </c>
      <c r="D101" s="152" t="s">
        <v>5285</v>
      </c>
      <c r="E101">
        <v>176.6</v>
      </c>
      <c r="G101" t="s">
        <v>5311</v>
      </c>
      <c r="I101" s="153">
        <v>0</v>
      </c>
      <c r="J101" s="154">
        <v>0</v>
      </c>
      <c r="K101" s="154">
        <v>0</v>
      </c>
      <c r="L101" t="s">
        <v>4891</v>
      </c>
      <c r="M101" s="156" t="s">
        <v>5407</v>
      </c>
    </row>
    <row r="102" spans="1:13" x14ac:dyDescent="0.3">
      <c r="A102" s="155" t="s">
        <v>5294</v>
      </c>
      <c r="D102" s="152"/>
      <c r="I102" s="153"/>
      <c r="J102" s="154"/>
      <c r="K102" s="154"/>
      <c r="M102" s="156"/>
    </row>
    <row r="103" spans="1:13" x14ac:dyDescent="0.3">
      <c r="A103">
        <v>70</v>
      </c>
      <c r="B103" t="s">
        <v>5293</v>
      </c>
      <c r="C103" t="s">
        <v>5294</v>
      </c>
      <c r="D103" s="152" t="s">
        <v>5292</v>
      </c>
      <c r="E103">
        <v>479.2</v>
      </c>
      <c r="G103" t="s">
        <v>5311</v>
      </c>
      <c r="I103" s="153">
        <v>0</v>
      </c>
      <c r="J103" s="154">
        <v>0</v>
      </c>
      <c r="K103" s="154">
        <v>0</v>
      </c>
      <c r="L103" t="s">
        <v>4891</v>
      </c>
      <c r="M103" s="156" t="s">
        <v>5408</v>
      </c>
    </row>
    <row r="104" spans="1:13" x14ac:dyDescent="0.3">
      <c r="A104" s="155" t="s">
        <v>5205</v>
      </c>
      <c r="D104" s="152"/>
      <c r="I104" s="153"/>
      <c r="J104" s="154"/>
      <c r="K104" s="154"/>
      <c r="M104" s="156"/>
    </row>
    <row r="105" spans="1:13" x14ac:dyDescent="0.3">
      <c r="A105">
        <v>71</v>
      </c>
      <c r="B105" t="s">
        <v>5204</v>
      </c>
      <c r="C105" t="s">
        <v>5205</v>
      </c>
      <c r="D105" s="152" t="s">
        <v>5203</v>
      </c>
      <c r="E105">
        <v>960</v>
      </c>
      <c r="G105" t="s">
        <v>5311</v>
      </c>
      <c r="I105" s="153">
        <v>0</v>
      </c>
      <c r="J105" s="154">
        <v>0</v>
      </c>
      <c r="K105" s="154">
        <v>0</v>
      </c>
      <c r="L105" t="s">
        <v>4891</v>
      </c>
      <c r="M105" s="156" t="s">
        <v>5409</v>
      </c>
    </row>
    <row r="106" spans="1:13" x14ac:dyDescent="0.3">
      <c r="A106" s="155" t="s">
        <v>5210</v>
      </c>
      <c r="D106" s="152"/>
      <c r="I106" s="153"/>
      <c r="J106" s="154"/>
      <c r="K106" s="154"/>
      <c r="M106" s="156"/>
    </row>
    <row r="107" spans="1:13" x14ac:dyDescent="0.3">
      <c r="A107">
        <v>72</v>
      </c>
      <c r="B107" t="s">
        <v>5209</v>
      </c>
      <c r="C107" t="s">
        <v>5210</v>
      </c>
      <c r="D107" s="152" t="s">
        <v>5208</v>
      </c>
      <c r="E107">
        <v>360</v>
      </c>
      <c r="G107" t="s">
        <v>5311</v>
      </c>
      <c r="I107" s="153">
        <v>0</v>
      </c>
      <c r="J107" s="154">
        <v>0</v>
      </c>
      <c r="K107" s="154">
        <v>0</v>
      </c>
      <c r="L107" t="s">
        <v>4891</v>
      </c>
      <c r="M107" s="156" t="s">
        <v>5410</v>
      </c>
    </row>
    <row r="108" spans="1:13" x14ac:dyDescent="0.3">
      <c r="A108">
        <v>73</v>
      </c>
      <c r="B108" t="s">
        <v>5209</v>
      </c>
      <c r="C108" t="s">
        <v>5210</v>
      </c>
      <c r="D108" s="152" t="s">
        <v>5215</v>
      </c>
      <c r="E108">
        <v>288</v>
      </c>
      <c r="G108" t="s">
        <v>5311</v>
      </c>
      <c r="I108" s="153">
        <v>0</v>
      </c>
      <c r="J108" s="154">
        <v>0</v>
      </c>
      <c r="K108" s="154">
        <v>0</v>
      </c>
      <c r="L108" t="s">
        <v>4891</v>
      </c>
      <c r="M108" s="156" t="s">
        <v>5411</v>
      </c>
    </row>
    <row r="109" spans="1:13" x14ac:dyDescent="0.3">
      <c r="A109" s="155" t="s">
        <v>5220</v>
      </c>
      <c r="D109" s="152"/>
      <c r="I109" s="153"/>
      <c r="J109" s="154"/>
      <c r="K109" s="154"/>
      <c r="M109" s="156"/>
    </row>
    <row r="110" spans="1:13" x14ac:dyDescent="0.3">
      <c r="A110">
        <v>74</v>
      </c>
      <c r="B110" t="s">
        <v>5219</v>
      </c>
      <c r="C110" t="s">
        <v>5220</v>
      </c>
      <c r="D110" s="152" t="s">
        <v>5218</v>
      </c>
      <c r="E110">
        <v>941.1</v>
      </c>
      <c r="G110" t="s">
        <v>5347</v>
      </c>
      <c r="H110" t="s">
        <v>3380</v>
      </c>
      <c r="I110" s="153">
        <v>0</v>
      </c>
      <c r="J110" s="154">
        <v>5710896</v>
      </c>
      <c r="K110" s="154">
        <v>0</v>
      </c>
      <c r="L110" t="s">
        <v>4891</v>
      </c>
      <c r="M110" s="156" t="s">
        <v>5412</v>
      </c>
    </row>
    <row r="111" spans="1:13" x14ac:dyDescent="0.3">
      <c r="A111">
        <v>75</v>
      </c>
      <c r="B111" t="s">
        <v>5219</v>
      </c>
      <c r="C111" t="s">
        <v>5220</v>
      </c>
      <c r="D111" s="152" t="s">
        <v>5218</v>
      </c>
      <c r="E111">
        <v>941.1</v>
      </c>
      <c r="G111" t="s">
        <v>5348</v>
      </c>
      <c r="H111" t="s">
        <v>9</v>
      </c>
      <c r="I111" s="153">
        <v>0</v>
      </c>
      <c r="J111" s="154">
        <v>871000</v>
      </c>
      <c r="K111" s="154">
        <v>0</v>
      </c>
      <c r="L111" t="s">
        <v>4891</v>
      </c>
      <c r="M111" s="156" t="s">
        <v>5412</v>
      </c>
    </row>
    <row r="112" spans="1:13" x14ac:dyDescent="0.3">
      <c r="A112">
        <v>76</v>
      </c>
      <c r="B112" t="s">
        <v>5219</v>
      </c>
      <c r="C112" t="s">
        <v>5220</v>
      </c>
      <c r="D112" s="152" t="s">
        <v>5218</v>
      </c>
      <c r="E112">
        <v>941.1</v>
      </c>
      <c r="G112" t="s">
        <v>5325</v>
      </c>
      <c r="H112" t="s">
        <v>9</v>
      </c>
      <c r="I112" s="153">
        <v>0</v>
      </c>
      <c r="J112" s="154">
        <v>200000</v>
      </c>
      <c r="K112" s="154">
        <v>0</v>
      </c>
      <c r="L112" t="s">
        <v>4891</v>
      </c>
      <c r="M112" s="156" t="s">
        <v>5412</v>
      </c>
    </row>
    <row r="113" spans="1:13" x14ac:dyDescent="0.3">
      <c r="A113">
        <v>77</v>
      </c>
      <c r="B113" t="s">
        <v>5219</v>
      </c>
      <c r="C113" t="s">
        <v>5220</v>
      </c>
      <c r="D113" s="152" t="s">
        <v>5218</v>
      </c>
      <c r="E113">
        <v>941.1</v>
      </c>
      <c r="G113" t="s">
        <v>5349</v>
      </c>
      <c r="H113" t="s">
        <v>9</v>
      </c>
      <c r="I113" s="153">
        <v>0</v>
      </c>
      <c r="J113" s="154">
        <v>70000</v>
      </c>
      <c r="K113" s="154">
        <v>0</v>
      </c>
      <c r="L113" t="s">
        <v>4891</v>
      </c>
      <c r="M113" s="156" t="s">
        <v>5412</v>
      </c>
    </row>
    <row r="114" spans="1:13" x14ac:dyDescent="0.3">
      <c r="A114">
        <v>78</v>
      </c>
      <c r="B114" t="s">
        <v>5219</v>
      </c>
      <c r="C114" t="s">
        <v>5220</v>
      </c>
      <c r="D114" s="152" t="s">
        <v>5218</v>
      </c>
      <c r="E114">
        <v>941.1</v>
      </c>
      <c r="G114" t="s">
        <v>5350</v>
      </c>
      <c r="H114" t="s">
        <v>9</v>
      </c>
      <c r="I114" s="153">
        <v>0</v>
      </c>
      <c r="J114" s="154">
        <v>40000</v>
      </c>
      <c r="K114" s="154">
        <v>0</v>
      </c>
      <c r="L114" t="s">
        <v>4891</v>
      </c>
      <c r="M114" s="156" t="s">
        <v>5412</v>
      </c>
    </row>
    <row r="115" spans="1:13" x14ac:dyDescent="0.3">
      <c r="A115">
        <v>79</v>
      </c>
      <c r="B115" t="s">
        <v>5219</v>
      </c>
      <c r="C115" t="s">
        <v>5220</v>
      </c>
      <c r="D115" s="152" t="s">
        <v>5218</v>
      </c>
      <c r="E115">
        <v>941.1</v>
      </c>
      <c r="G115" t="s">
        <v>5329</v>
      </c>
      <c r="H115" t="s">
        <v>9</v>
      </c>
      <c r="I115" s="153">
        <v>0</v>
      </c>
      <c r="J115" s="154">
        <v>20000</v>
      </c>
      <c r="K115" s="154">
        <v>0</v>
      </c>
      <c r="L115" t="s">
        <v>4891</v>
      </c>
      <c r="M115" s="156" t="s">
        <v>5412</v>
      </c>
    </row>
    <row r="116" spans="1:13" x14ac:dyDescent="0.3">
      <c r="A116">
        <v>80</v>
      </c>
      <c r="B116" t="s">
        <v>5219</v>
      </c>
      <c r="C116" t="s">
        <v>5220</v>
      </c>
      <c r="D116" s="152" t="s">
        <v>5218</v>
      </c>
      <c r="E116">
        <v>941.1</v>
      </c>
      <c r="G116" t="s">
        <v>5351</v>
      </c>
      <c r="H116" t="s">
        <v>9</v>
      </c>
      <c r="I116" s="153">
        <v>0</v>
      </c>
      <c r="J116" s="154">
        <v>269000</v>
      </c>
      <c r="K116" s="154">
        <v>0</v>
      </c>
      <c r="L116" t="s">
        <v>4891</v>
      </c>
      <c r="M116" s="156" t="s">
        <v>5412</v>
      </c>
    </row>
    <row r="117" spans="1:13" x14ac:dyDescent="0.3">
      <c r="A117">
        <v>81</v>
      </c>
      <c r="B117" t="s">
        <v>5219</v>
      </c>
      <c r="C117" t="s">
        <v>5220</v>
      </c>
      <c r="D117" s="152" t="s">
        <v>5218</v>
      </c>
      <c r="E117">
        <v>941.1</v>
      </c>
      <c r="G117" t="s">
        <v>5352</v>
      </c>
      <c r="H117" t="s">
        <v>1726</v>
      </c>
      <c r="I117" s="153">
        <v>0</v>
      </c>
      <c r="J117" s="154">
        <v>103000</v>
      </c>
      <c r="K117" s="154">
        <v>0</v>
      </c>
      <c r="L117" t="s">
        <v>4891</v>
      </c>
      <c r="M117" s="156" t="s">
        <v>5412</v>
      </c>
    </row>
    <row r="118" spans="1:13" x14ac:dyDescent="0.3">
      <c r="A118">
        <v>82</v>
      </c>
      <c r="B118" t="s">
        <v>5219</v>
      </c>
      <c r="C118" t="s">
        <v>5220</v>
      </c>
      <c r="D118" s="152" t="s">
        <v>5218</v>
      </c>
      <c r="E118">
        <v>941.1</v>
      </c>
      <c r="G118" t="s">
        <v>5353</v>
      </c>
      <c r="H118" t="s">
        <v>3380</v>
      </c>
      <c r="I118" s="153">
        <v>0</v>
      </c>
      <c r="J118" s="154">
        <v>9223622</v>
      </c>
      <c r="K118" s="154">
        <v>0</v>
      </c>
      <c r="L118" t="s">
        <v>4891</v>
      </c>
      <c r="M118" s="156" t="s">
        <v>5412</v>
      </c>
    </row>
    <row r="119" spans="1:13" x14ac:dyDescent="0.3">
      <c r="A119" s="155" t="s">
        <v>5230</v>
      </c>
      <c r="D119" s="152"/>
      <c r="I119" s="153"/>
      <c r="J119" s="154"/>
      <c r="K119" s="154"/>
      <c r="M119" s="156"/>
    </row>
    <row r="120" spans="1:13" x14ac:dyDescent="0.3">
      <c r="A120">
        <v>83</v>
      </c>
      <c r="B120" t="s">
        <v>5229</v>
      </c>
      <c r="C120" t="s">
        <v>5230</v>
      </c>
      <c r="D120" s="152" t="s">
        <v>5228</v>
      </c>
      <c r="E120">
        <v>86.6</v>
      </c>
      <c r="G120" t="s">
        <v>5311</v>
      </c>
      <c r="I120" s="153">
        <v>0</v>
      </c>
      <c r="J120" s="154">
        <v>0</v>
      </c>
      <c r="K120" s="154">
        <v>0</v>
      </c>
      <c r="L120" t="s">
        <v>4891</v>
      </c>
      <c r="M120" s="156" t="s">
        <v>5413</v>
      </c>
    </row>
    <row r="121" spans="1:13" x14ac:dyDescent="0.3">
      <c r="A121">
        <v>84</v>
      </c>
      <c r="B121" t="s">
        <v>5229</v>
      </c>
      <c r="C121" t="s">
        <v>5230</v>
      </c>
      <c r="D121" s="152" t="s">
        <v>5234</v>
      </c>
      <c r="E121">
        <v>0</v>
      </c>
    </row>
    <row r="122" spans="1:13" x14ac:dyDescent="0.3">
      <c r="A122">
        <v>85</v>
      </c>
      <c r="B122" t="s">
        <v>5229</v>
      </c>
      <c r="C122" t="s">
        <v>5230</v>
      </c>
      <c r="D122" s="152" t="s">
        <v>5238</v>
      </c>
      <c r="E122">
        <v>0</v>
      </c>
    </row>
    <row r="123" spans="1:13" x14ac:dyDescent="0.3">
      <c r="A123">
        <v>86</v>
      </c>
      <c r="B123" t="s">
        <v>5229</v>
      </c>
      <c r="C123" t="s">
        <v>5230</v>
      </c>
      <c r="D123" s="152" t="s">
        <v>5241</v>
      </c>
      <c r="E123">
        <v>0</v>
      </c>
    </row>
    <row r="124" spans="1:13" x14ac:dyDescent="0.3">
      <c r="A124">
        <v>87</v>
      </c>
      <c r="B124" t="s">
        <v>5229</v>
      </c>
      <c r="C124" t="s">
        <v>5230</v>
      </c>
      <c r="D124" s="152" t="s">
        <v>5243</v>
      </c>
      <c r="E124">
        <v>0</v>
      </c>
    </row>
    <row r="125" spans="1:13" x14ac:dyDescent="0.3">
      <c r="A125">
        <v>88</v>
      </c>
      <c r="B125" t="s">
        <v>5229</v>
      </c>
      <c r="C125" t="s">
        <v>5230</v>
      </c>
      <c r="D125" s="152" t="s">
        <v>5245</v>
      </c>
      <c r="E125">
        <v>0</v>
      </c>
    </row>
    <row r="126" spans="1:13" x14ac:dyDescent="0.3">
      <c r="A126">
        <v>89</v>
      </c>
      <c r="B126" t="s">
        <v>5229</v>
      </c>
      <c r="C126" t="s">
        <v>5230</v>
      </c>
      <c r="D126" s="152" t="s">
        <v>5247</v>
      </c>
      <c r="E126">
        <v>0</v>
      </c>
    </row>
    <row r="127" spans="1:13" x14ac:dyDescent="0.3">
      <c r="A127">
        <v>90</v>
      </c>
      <c r="B127" t="s">
        <v>5229</v>
      </c>
      <c r="C127" t="s">
        <v>5230</v>
      </c>
      <c r="D127" s="152" t="s">
        <v>5250</v>
      </c>
      <c r="E127">
        <v>0</v>
      </c>
    </row>
    <row r="128" spans="1:13" x14ac:dyDescent="0.3">
      <c r="A128">
        <v>91</v>
      </c>
      <c r="B128" t="s">
        <v>5229</v>
      </c>
      <c r="C128" t="s">
        <v>5230</v>
      </c>
      <c r="D128" s="152" t="s">
        <v>5252</v>
      </c>
      <c r="E128">
        <v>0</v>
      </c>
    </row>
    <row r="129" spans="1:5" x14ac:dyDescent="0.3">
      <c r="A129">
        <v>92</v>
      </c>
      <c r="B129" t="s">
        <v>5229</v>
      </c>
      <c r="C129" t="s">
        <v>5230</v>
      </c>
      <c r="D129" s="152" t="s">
        <v>5254</v>
      </c>
      <c r="E129">
        <v>0</v>
      </c>
    </row>
    <row r="130" spans="1:5" x14ac:dyDescent="0.3">
      <c r="A130">
        <v>93</v>
      </c>
      <c r="B130" t="s">
        <v>5229</v>
      </c>
      <c r="C130" t="s">
        <v>5230</v>
      </c>
      <c r="D130" s="152" t="s">
        <v>5256</v>
      </c>
      <c r="E130">
        <v>0</v>
      </c>
    </row>
    <row r="131" spans="1:5" x14ac:dyDescent="0.3">
      <c r="A131">
        <v>94</v>
      </c>
      <c r="B131" t="s">
        <v>5229</v>
      </c>
      <c r="C131" t="s">
        <v>5230</v>
      </c>
      <c r="D131" s="152" t="s">
        <v>5258</v>
      </c>
      <c r="E131">
        <v>0</v>
      </c>
    </row>
    <row r="132" spans="1:5" x14ac:dyDescent="0.3">
      <c r="A132">
        <v>95</v>
      </c>
      <c r="B132" t="s">
        <v>5229</v>
      </c>
      <c r="C132" t="s">
        <v>5230</v>
      </c>
      <c r="D132" s="152" t="s">
        <v>5260</v>
      </c>
      <c r="E132">
        <v>0</v>
      </c>
    </row>
    <row r="133" spans="1:5" x14ac:dyDescent="0.3">
      <c r="A133">
        <v>96</v>
      </c>
      <c r="B133" t="s">
        <v>5229</v>
      </c>
      <c r="C133" t="s">
        <v>5230</v>
      </c>
      <c r="D133" s="152" t="s">
        <v>5262</v>
      </c>
      <c r="E133">
        <v>0</v>
      </c>
    </row>
    <row r="134" spans="1:5" x14ac:dyDescent="0.3">
      <c r="A134">
        <v>97</v>
      </c>
      <c r="B134" t="s">
        <v>5229</v>
      </c>
      <c r="C134" t="s">
        <v>5230</v>
      </c>
      <c r="D134" s="152" t="s">
        <v>5264</v>
      </c>
      <c r="E134">
        <v>0</v>
      </c>
    </row>
    <row r="135" spans="1:5" x14ac:dyDescent="0.3">
      <c r="A135">
        <v>98</v>
      </c>
      <c r="B135" t="s">
        <v>5229</v>
      </c>
      <c r="C135" t="s">
        <v>5230</v>
      </c>
      <c r="D135" s="152" t="s">
        <v>5266</v>
      </c>
      <c r="E135">
        <v>0</v>
      </c>
    </row>
    <row r="136" spans="1:5" x14ac:dyDescent="0.3">
      <c r="A136">
        <v>99</v>
      </c>
      <c r="B136" t="s">
        <v>5229</v>
      </c>
      <c r="C136" t="s">
        <v>5230</v>
      </c>
      <c r="D136" s="152" t="s">
        <v>5268</v>
      </c>
      <c r="E136">
        <v>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EC472-E4ED-4E39-8BB4-3D11C01E86F8}">
  <sheetPr>
    <tabColor rgb="FFFFFF00"/>
  </sheetPr>
  <dimension ref="A1:K218"/>
  <sheetViews>
    <sheetView view="pageBreakPreview" topLeftCell="A20" zoomScaleSheetLayoutView="100" workbookViewId="0">
      <selection activeCell="D14" sqref="D14:D41"/>
    </sheetView>
  </sheetViews>
  <sheetFormatPr defaultColWidth="9.109375" defaultRowHeight="15.6" x14ac:dyDescent="0.3"/>
  <cols>
    <col min="1" max="1" width="7.109375" style="4" customWidth="1"/>
    <col min="2" max="2" width="68.33203125" style="8" customWidth="1"/>
    <col min="3" max="3" width="6.88671875" style="6" customWidth="1"/>
    <col min="4" max="4" width="9.109375" style="7"/>
    <col min="5" max="5" width="14.44140625" style="6" bestFit="1" customWidth="1"/>
    <col min="6" max="6" width="11.33203125" style="108" customWidth="1"/>
    <col min="7" max="7" width="7" style="109" customWidth="1"/>
    <col min="8" max="8" width="6.109375" style="98" bestFit="1" customWidth="1"/>
    <col min="9" max="9" width="16.88671875" style="108" bestFit="1" customWidth="1"/>
    <col min="10" max="10" width="14.5546875" style="6" bestFit="1" customWidth="1"/>
    <col min="11" max="11" width="19.5546875" style="8" customWidth="1"/>
    <col min="12" max="16384" width="9.109375" style="8"/>
  </cols>
  <sheetData>
    <row r="1" spans="1:11" x14ac:dyDescent="0.3">
      <c r="B1" s="5" t="s">
        <v>4884</v>
      </c>
      <c r="F1" s="497" t="s">
        <v>4723</v>
      </c>
      <c r="G1" s="497"/>
      <c r="H1" s="497"/>
      <c r="I1" s="497"/>
      <c r="J1" s="497"/>
    </row>
    <row r="2" spans="1:11" x14ac:dyDescent="0.3">
      <c r="B2" s="9" t="s">
        <v>4885</v>
      </c>
      <c r="F2" s="498" t="s">
        <v>4724</v>
      </c>
      <c r="G2" s="498"/>
      <c r="H2" s="498"/>
      <c r="I2" s="498"/>
      <c r="J2" s="498"/>
    </row>
    <row r="4" spans="1:11" x14ac:dyDescent="0.3">
      <c r="A4" s="11"/>
      <c r="B4" s="12"/>
      <c r="C4" s="13"/>
      <c r="D4" s="14"/>
      <c r="E4" s="15"/>
      <c r="F4" s="499" t="s">
        <v>4933</v>
      </c>
      <c r="G4" s="499"/>
      <c r="H4" s="499"/>
      <c r="I4" s="499"/>
      <c r="J4" s="499"/>
    </row>
    <row r="5" spans="1:11" x14ac:dyDescent="0.3">
      <c r="A5" s="498" t="s">
        <v>4729</v>
      </c>
      <c r="B5" s="498"/>
      <c r="C5" s="498"/>
      <c r="D5" s="498"/>
      <c r="E5" s="498"/>
      <c r="F5" s="498"/>
      <c r="G5" s="498"/>
      <c r="H5" s="498"/>
      <c r="I5" s="498"/>
      <c r="J5" s="498"/>
    </row>
    <row r="6" spans="1:11" ht="15.75" customHeight="1" x14ac:dyDescent="0.3">
      <c r="A6" s="500" t="s">
        <v>4931</v>
      </c>
      <c r="B6" s="498"/>
      <c r="C6" s="498"/>
      <c r="D6" s="498"/>
      <c r="E6" s="498"/>
      <c r="F6" s="498"/>
      <c r="G6" s="498"/>
      <c r="H6" s="498"/>
      <c r="I6" s="498"/>
      <c r="J6" s="498"/>
    </row>
    <row r="7" spans="1:11" ht="15.75" customHeight="1" x14ac:dyDescent="0.3">
      <c r="A7" s="498" t="s">
        <v>4932</v>
      </c>
      <c r="B7" s="498"/>
      <c r="C7" s="498"/>
      <c r="D7" s="498"/>
      <c r="E7" s="498"/>
      <c r="F7" s="498"/>
      <c r="G7" s="498"/>
      <c r="H7" s="498"/>
      <c r="I7" s="498"/>
      <c r="J7" s="498"/>
    </row>
    <row r="8" spans="1:11" ht="16.8" x14ac:dyDescent="0.3">
      <c r="A8" s="16"/>
      <c r="B8" s="17" t="s">
        <v>4730</v>
      </c>
      <c r="C8" s="507" t="s">
        <v>4920</v>
      </c>
      <c r="D8" s="507"/>
      <c r="E8" s="507"/>
      <c r="F8" s="507"/>
      <c r="G8" s="507"/>
      <c r="H8" s="507"/>
      <c r="I8" s="507"/>
      <c r="J8" s="18"/>
    </row>
    <row r="9" spans="1:11" ht="15" customHeight="1" x14ac:dyDescent="0.3">
      <c r="A9" s="19"/>
      <c r="B9" s="17" t="s">
        <v>4731</v>
      </c>
      <c r="C9" s="548" t="s">
        <v>11</v>
      </c>
      <c r="D9" s="508"/>
      <c r="E9" s="20" t="s">
        <v>4732</v>
      </c>
      <c r="F9" s="549" t="s">
        <v>11</v>
      </c>
      <c r="G9" s="509"/>
      <c r="H9" s="511" t="s">
        <v>4733</v>
      </c>
      <c r="I9" s="511"/>
      <c r="J9" s="162" t="s">
        <v>11</v>
      </c>
    </row>
    <row r="10" spans="1:11" x14ac:dyDescent="0.3">
      <c r="A10" s="21"/>
      <c r="B10" s="17" t="s">
        <v>4734</v>
      </c>
      <c r="C10" s="510" t="s">
        <v>4897</v>
      </c>
      <c r="D10" s="510"/>
      <c r="E10" s="510"/>
      <c r="F10" s="510"/>
      <c r="G10" s="510"/>
      <c r="H10" s="510"/>
      <c r="I10" s="510"/>
      <c r="J10" s="510"/>
    </row>
    <row r="11" spans="1:11" x14ac:dyDescent="0.3">
      <c r="A11" s="22"/>
      <c r="B11" s="17" t="s">
        <v>4735</v>
      </c>
      <c r="C11" s="547" t="s">
        <v>11</v>
      </c>
      <c r="D11" s="512"/>
      <c r="E11" s="512"/>
      <c r="F11" s="512"/>
      <c r="G11" s="512"/>
      <c r="H11" s="512"/>
      <c r="I11" s="512"/>
      <c r="J11" s="512"/>
    </row>
    <row r="12" spans="1:11" ht="30.6" x14ac:dyDescent="0.3">
      <c r="A12" s="23" t="s">
        <v>0</v>
      </c>
      <c r="B12" s="24" t="s">
        <v>4736</v>
      </c>
      <c r="C12" s="24" t="s">
        <v>4737</v>
      </c>
      <c r="D12" s="25" t="s">
        <v>4738</v>
      </c>
      <c r="E12" s="24" t="s">
        <v>4739</v>
      </c>
      <c r="F12" s="26" t="s">
        <v>4740</v>
      </c>
      <c r="G12" s="27" t="s">
        <v>4741</v>
      </c>
      <c r="H12" s="28" t="s">
        <v>4742</v>
      </c>
      <c r="I12" s="26" t="s">
        <v>4743</v>
      </c>
      <c r="J12" s="29" t="s">
        <v>4726</v>
      </c>
      <c r="K12" s="269" t="str">
        <f ca="1">HYPERLINK("#" &amp; CELL("address",TH!A9),"Link tới sheet: " &amp; REPLACE(CELL("filename",TH!A9),1,FIND("]",CELL("filename",TH!A9)),""))</f>
        <v>Link tới sheet: TH</v>
      </c>
    </row>
    <row r="13" spans="1:11" s="34" customFormat="1" ht="13.8" x14ac:dyDescent="0.3">
      <c r="A13" s="30">
        <v>1</v>
      </c>
      <c r="B13" s="31" t="s">
        <v>4744</v>
      </c>
      <c r="C13" s="32"/>
      <c r="D13" s="32"/>
      <c r="E13" s="32"/>
      <c r="F13" s="32"/>
      <c r="G13" s="32"/>
      <c r="H13" s="174"/>
      <c r="I13" s="32"/>
      <c r="J13" s="33"/>
    </row>
    <row r="14" spans="1:11" s="40" customFormat="1" ht="13.8" x14ac:dyDescent="0.3">
      <c r="A14" s="35"/>
      <c r="B14" s="36" t="s">
        <v>4745</v>
      </c>
      <c r="C14" s="37" t="s">
        <v>1726</v>
      </c>
      <c r="D14" s="317">
        <f>SUBTOTAL(9,D15:D23)</f>
        <v>341</v>
      </c>
      <c r="E14" s="37"/>
      <c r="F14" s="38"/>
      <c r="G14" s="39"/>
      <c r="H14" s="175"/>
      <c r="I14" s="110">
        <f>SUBTOTAL(9,I15:I23)</f>
        <v>44330000</v>
      </c>
      <c r="J14" s="37"/>
    </row>
    <row r="15" spans="1:11" s="40" customFormat="1" ht="13.8" x14ac:dyDescent="0.3">
      <c r="A15" s="41" t="s">
        <v>4746</v>
      </c>
      <c r="B15" s="42" t="s">
        <v>5421</v>
      </c>
      <c r="C15" s="43"/>
      <c r="D15" s="318"/>
      <c r="E15" s="43"/>
      <c r="F15" s="44"/>
      <c r="G15" s="45"/>
      <c r="H15" s="176"/>
      <c r="I15" s="44"/>
      <c r="J15" s="43"/>
    </row>
    <row r="16" spans="1:11" s="40" customFormat="1" ht="27.6" x14ac:dyDescent="0.3">
      <c r="A16" s="41"/>
      <c r="B16" s="46" t="s">
        <v>4925</v>
      </c>
      <c r="C16" s="43"/>
      <c r="D16" s="318"/>
      <c r="E16" s="43"/>
      <c r="F16" s="44"/>
      <c r="G16" s="45"/>
      <c r="H16" s="176"/>
      <c r="I16" s="44"/>
      <c r="J16" s="47"/>
    </row>
    <row r="17" spans="1:10" s="40" customFormat="1" ht="40.5" customHeight="1" x14ac:dyDescent="0.3">
      <c r="A17" s="41" t="s">
        <v>4747</v>
      </c>
      <c r="B17" s="163" t="s">
        <v>4887</v>
      </c>
      <c r="C17" s="43" t="s">
        <v>1726</v>
      </c>
      <c r="D17" s="318">
        <v>341</v>
      </c>
      <c r="E17" s="43"/>
      <c r="F17" s="44">
        <v>130000</v>
      </c>
      <c r="G17" s="45"/>
      <c r="H17" s="176">
        <v>1</v>
      </c>
      <c r="I17" s="44">
        <f>ROUND(D17*H17*F17,0)</f>
        <v>44330000</v>
      </c>
      <c r="J17" s="48"/>
    </row>
    <row r="18" spans="1:10" s="40" customFormat="1" ht="41.4" x14ac:dyDescent="0.3">
      <c r="A18" s="49" t="s">
        <v>4748</v>
      </c>
      <c r="B18" s="157" t="s">
        <v>4888</v>
      </c>
      <c r="C18" s="50" t="s">
        <v>1726</v>
      </c>
      <c r="D18" s="319"/>
      <c r="E18" s="50"/>
      <c r="F18" s="3"/>
      <c r="G18" s="51"/>
      <c r="H18" s="177">
        <v>1</v>
      </c>
      <c r="I18" s="3">
        <f t="shared" ref="I18:I23" si="0">ROUND(D18*H18*F18,0)</f>
        <v>0</v>
      </c>
      <c r="J18" s="52"/>
    </row>
    <row r="19" spans="1:10" s="40" customFormat="1" ht="41.4" x14ac:dyDescent="0.3">
      <c r="A19" s="49" t="s">
        <v>4749</v>
      </c>
      <c r="B19" s="158" t="s">
        <v>4889</v>
      </c>
      <c r="C19" s="50" t="s">
        <v>1726</v>
      </c>
      <c r="D19" s="319"/>
      <c r="E19" s="50"/>
      <c r="F19" s="3"/>
      <c r="G19" s="51"/>
      <c r="H19" s="177">
        <v>1</v>
      </c>
      <c r="I19" s="3">
        <f t="shared" si="0"/>
        <v>0</v>
      </c>
      <c r="J19" s="52"/>
    </row>
    <row r="20" spans="1:10" s="40" customFormat="1" ht="41.4" x14ac:dyDescent="0.3">
      <c r="A20" s="49" t="s">
        <v>4750</v>
      </c>
      <c r="B20" s="158" t="s">
        <v>4890</v>
      </c>
      <c r="C20" s="50" t="s">
        <v>1726</v>
      </c>
      <c r="D20" s="319"/>
      <c r="E20" s="50"/>
      <c r="F20" s="3"/>
      <c r="G20" s="51"/>
      <c r="H20" s="177">
        <v>1</v>
      </c>
      <c r="I20" s="3">
        <f t="shared" si="0"/>
        <v>0</v>
      </c>
      <c r="J20" s="52"/>
    </row>
    <row r="21" spans="1:10" s="40" customFormat="1" ht="35.1" customHeight="1" x14ac:dyDescent="0.3">
      <c r="A21" s="49" t="s">
        <v>4751</v>
      </c>
      <c r="B21" s="159" t="s">
        <v>4787</v>
      </c>
      <c r="C21" s="43" t="s">
        <v>1726</v>
      </c>
      <c r="D21" s="318"/>
      <c r="E21" s="43"/>
      <c r="F21" s="44"/>
      <c r="G21" s="45"/>
      <c r="H21" s="176">
        <v>1</v>
      </c>
      <c r="I21" s="44">
        <f t="shared" si="0"/>
        <v>0</v>
      </c>
      <c r="J21" s="47"/>
    </row>
    <row r="22" spans="1:10" s="40" customFormat="1" ht="35.1" customHeight="1" x14ac:dyDescent="0.3">
      <c r="A22" s="49" t="s">
        <v>4752</v>
      </c>
      <c r="B22" s="159" t="s">
        <v>4788</v>
      </c>
      <c r="C22" s="43" t="s">
        <v>1726</v>
      </c>
      <c r="D22" s="319"/>
      <c r="E22" s="50"/>
      <c r="F22" s="3"/>
      <c r="G22" s="51"/>
      <c r="H22" s="177">
        <v>1</v>
      </c>
      <c r="I22" s="3">
        <f t="shared" si="0"/>
        <v>0</v>
      </c>
      <c r="J22" s="52"/>
    </row>
    <row r="23" spans="1:10" s="40" customFormat="1" ht="13.8" x14ac:dyDescent="0.3">
      <c r="A23" s="49" t="s">
        <v>4753</v>
      </c>
      <c r="B23" s="160" t="s">
        <v>4754</v>
      </c>
      <c r="C23" s="53" t="s">
        <v>1726</v>
      </c>
      <c r="D23" s="320"/>
      <c r="E23" s="53"/>
      <c r="F23" s="54"/>
      <c r="G23" s="55"/>
      <c r="H23" s="178">
        <v>0</v>
      </c>
      <c r="I23" s="54">
        <f t="shared" si="0"/>
        <v>0</v>
      </c>
      <c r="J23" s="56"/>
    </row>
    <row r="24" spans="1:10" s="117" customFormat="1" ht="13.8" x14ac:dyDescent="0.3">
      <c r="A24" s="111" t="s">
        <v>2304</v>
      </c>
      <c r="B24" s="112" t="s">
        <v>4755</v>
      </c>
      <c r="C24" s="113"/>
      <c r="D24" s="321"/>
      <c r="E24" s="113"/>
      <c r="F24" s="114"/>
      <c r="G24" s="115"/>
      <c r="H24" s="179"/>
      <c r="I24" s="116">
        <f>SUBTOTAL(9, I25:I28)</f>
        <v>0</v>
      </c>
      <c r="J24" s="113"/>
    </row>
    <row r="25" spans="1:10" s="117" customFormat="1" ht="13.8" x14ac:dyDescent="0.3">
      <c r="A25" s="118" t="s">
        <v>4756</v>
      </c>
      <c r="B25" s="119" t="s">
        <v>4757</v>
      </c>
      <c r="C25" s="120"/>
      <c r="D25" s="322"/>
      <c r="E25" s="120"/>
      <c r="F25" s="121"/>
      <c r="G25" s="122"/>
      <c r="H25" s="180"/>
      <c r="I25" s="123">
        <f>SUBTOTAL(9, I26:I28)</f>
        <v>0</v>
      </c>
      <c r="J25" s="120"/>
    </row>
    <row r="26" spans="1:10" s="117" customFormat="1" ht="13.8" x14ac:dyDescent="0.3">
      <c r="A26" s="118"/>
      <c r="B26" s="335" t="s">
        <v>5422</v>
      </c>
      <c r="C26" s="120"/>
      <c r="D26" s="322"/>
      <c r="E26" s="120"/>
      <c r="F26" s="121"/>
      <c r="G26" s="122"/>
      <c r="H26" s="180"/>
      <c r="I26" s="336">
        <f>SUBTOTAL(9, I27:I27)</f>
        <v>0</v>
      </c>
      <c r="J26" s="120"/>
    </row>
    <row r="27" spans="1:10" s="117" customFormat="1" ht="13.8" x14ac:dyDescent="0.3">
      <c r="A27" s="118"/>
      <c r="B27" s="342" t="s">
        <v>5311</v>
      </c>
      <c r="C27" s="337"/>
      <c r="D27" s="338">
        <v>0</v>
      </c>
      <c r="E27" s="337"/>
      <c r="F27" s="339">
        <v>0</v>
      </c>
      <c r="G27" s="340"/>
      <c r="H27" s="341">
        <v>0</v>
      </c>
      <c r="I27" s="343">
        <f>ROUND(D27*H27*F27,0)</f>
        <v>0</v>
      </c>
      <c r="J27" s="120"/>
    </row>
    <row r="28" spans="1:10" s="127" customFormat="1" ht="13.8" x14ac:dyDescent="0.3">
      <c r="A28" s="128"/>
      <c r="B28" s="171"/>
      <c r="C28" s="125"/>
      <c r="D28" s="323"/>
      <c r="E28" s="125"/>
      <c r="F28" s="172"/>
      <c r="G28" s="173"/>
      <c r="H28" s="181"/>
      <c r="I28" s="126"/>
      <c r="J28" s="125"/>
    </row>
    <row r="29" spans="1:10" s="40" customFormat="1" ht="13.8" x14ac:dyDescent="0.3">
      <c r="A29" s="61" t="s">
        <v>4758</v>
      </c>
      <c r="B29" s="62" t="s">
        <v>4759</v>
      </c>
      <c r="C29" s="63"/>
      <c r="D29" s="324"/>
      <c r="E29" s="63"/>
      <c r="F29" s="64"/>
      <c r="G29" s="65"/>
      <c r="H29" s="182"/>
      <c r="I29" s="66">
        <f>(I30)</f>
        <v>0</v>
      </c>
      <c r="J29" s="63"/>
    </row>
    <row r="30" spans="1:10" s="67" customFormat="1" ht="13.8" x14ac:dyDescent="0.3">
      <c r="A30" s="49"/>
      <c r="B30" s="68"/>
      <c r="C30" s="69"/>
      <c r="D30" s="325"/>
      <c r="E30" s="69"/>
      <c r="F30" s="70"/>
      <c r="G30" s="71"/>
      <c r="H30" s="183"/>
      <c r="I30" s="70"/>
      <c r="J30" s="69"/>
    </row>
    <row r="31" spans="1:10" s="117" customFormat="1" ht="13.8" x14ac:dyDescent="0.3">
      <c r="A31" s="111" t="s">
        <v>2307</v>
      </c>
      <c r="B31" s="132" t="s">
        <v>4760</v>
      </c>
      <c r="C31" s="113"/>
      <c r="D31" s="326"/>
      <c r="E31" s="113"/>
      <c r="F31" s="133"/>
      <c r="G31" s="134"/>
      <c r="H31" s="184"/>
      <c r="I31" s="116">
        <f>SUBTOTAL(9,I32:I41)</f>
        <v>236974000</v>
      </c>
      <c r="J31" s="161"/>
    </row>
    <row r="32" spans="1:10" s="40" customFormat="1" ht="41.4" x14ac:dyDescent="0.3">
      <c r="A32" s="124" t="s">
        <v>4762</v>
      </c>
      <c r="B32" s="135" t="s">
        <v>4761</v>
      </c>
      <c r="C32" s="124"/>
      <c r="D32" s="327"/>
      <c r="E32" s="129"/>
      <c r="F32" s="137"/>
      <c r="G32" s="136"/>
      <c r="H32" s="185"/>
      <c r="I32" s="130">
        <f>SUBTOTAL(9,I33:I37)</f>
        <v>236974000</v>
      </c>
      <c r="J32" s="43"/>
    </row>
    <row r="33" spans="1:10" s="40" customFormat="1" ht="13.8" x14ac:dyDescent="0.3">
      <c r="A33" s="72" t="s">
        <v>4790</v>
      </c>
      <c r="B33" s="73" t="s">
        <v>4763</v>
      </c>
      <c r="C33" s="43" t="s">
        <v>4764</v>
      </c>
      <c r="D33" s="328">
        <v>1</v>
      </c>
      <c r="E33" s="43"/>
      <c r="F33" s="74">
        <v>2025000</v>
      </c>
      <c r="G33" s="75"/>
      <c r="H33" s="186">
        <v>1</v>
      </c>
      <c r="I33" s="2">
        <f>ROUND(D33*F33*H33,0)</f>
        <v>2025000</v>
      </c>
      <c r="J33" s="43"/>
    </row>
    <row r="34" spans="1:10" s="131" customFormat="1" ht="13.8" x14ac:dyDescent="0.3">
      <c r="A34" s="76"/>
      <c r="B34" s="138" t="s">
        <v>11</v>
      </c>
      <c r="C34" s="43"/>
      <c r="D34" s="328"/>
      <c r="E34" s="43"/>
      <c r="F34" s="74"/>
      <c r="G34" s="75"/>
      <c r="H34" s="186"/>
      <c r="I34" s="2"/>
      <c r="J34" s="129"/>
    </row>
    <row r="35" spans="1:10" s="96" customFormat="1" ht="27.6" x14ac:dyDescent="0.3">
      <c r="A35" s="164" t="s">
        <v>4791</v>
      </c>
      <c r="B35" s="165" t="s">
        <v>4789</v>
      </c>
      <c r="C35" s="166" t="s">
        <v>1726</v>
      </c>
      <c r="D35" s="329">
        <v>341</v>
      </c>
      <c r="E35" s="166"/>
      <c r="F35" s="167">
        <v>130000</v>
      </c>
      <c r="G35" s="168"/>
      <c r="H35" s="187">
        <v>0.3</v>
      </c>
      <c r="I35" s="169">
        <f t="shared" ref="I35" si="1">ROUND(D35*H35*F35,0)</f>
        <v>13299000</v>
      </c>
      <c r="J35" s="170"/>
    </row>
    <row r="36" spans="1:10" s="40" customFormat="1" ht="27.6" x14ac:dyDescent="0.3">
      <c r="A36" s="76" t="s">
        <v>4792</v>
      </c>
      <c r="B36" s="77" t="s">
        <v>4768</v>
      </c>
      <c r="C36" s="76" t="s">
        <v>1726</v>
      </c>
      <c r="D36" s="328">
        <v>341</v>
      </c>
      <c r="E36" s="43"/>
      <c r="F36" s="74">
        <v>130000</v>
      </c>
      <c r="G36" s="75"/>
      <c r="H36" s="332">
        <v>5</v>
      </c>
      <c r="I36" s="2">
        <f>D36*F36*H36</f>
        <v>221650000</v>
      </c>
      <c r="J36" s="43"/>
    </row>
    <row r="37" spans="1:10" s="40" customFormat="1" ht="55.2" x14ac:dyDescent="0.3">
      <c r="A37" s="76"/>
      <c r="B37" s="191" t="s">
        <v>4793</v>
      </c>
      <c r="C37" s="76"/>
      <c r="D37" s="328"/>
      <c r="E37" s="43"/>
      <c r="F37" s="74"/>
      <c r="G37" s="75"/>
      <c r="H37" s="186"/>
      <c r="I37" s="2"/>
      <c r="J37" s="43"/>
    </row>
    <row r="38" spans="1:10" s="145" customFormat="1" ht="41.4" x14ac:dyDescent="0.3">
      <c r="A38" s="139" t="s">
        <v>4765</v>
      </c>
      <c r="B38" s="140" t="s">
        <v>4769</v>
      </c>
      <c r="C38" s="139"/>
      <c r="D38" s="330"/>
      <c r="E38" s="142"/>
      <c r="F38" s="143"/>
      <c r="G38" s="141"/>
      <c r="H38" s="188"/>
      <c r="I38" s="144">
        <f>SUBTOTAL(9,I39:I41)</f>
        <v>0</v>
      </c>
      <c r="J38" s="142"/>
    </row>
    <row r="39" spans="1:10" s="40" customFormat="1" ht="27.6" x14ac:dyDescent="0.3">
      <c r="A39" s="76" t="s">
        <v>4766</v>
      </c>
      <c r="B39" s="79" t="s">
        <v>4789</v>
      </c>
      <c r="C39" s="76" t="s">
        <v>1726</v>
      </c>
      <c r="D39" s="328">
        <v>0</v>
      </c>
      <c r="E39" s="43"/>
      <c r="F39" s="74">
        <v>130000</v>
      </c>
      <c r="G39" s="75"/>
      <c r="H39" s="186">
        <v>0.3</v>
      </c>
      <c r="I39" s="2">
        <f t="shared" ref="I39:I40" si="2">ROUND(D39*H39*F39,0)</f>
        <v>0</v>
      </c>
      <c r="J39" s="78"/>
    </row>
    <row r="40" spans="1:10" s="40" customFormat="1" ht="27.6" x14ac:dyDescent="0.3">
      <c r="A40" s="76" t="s">
        <v>4767</v>
      </c>
      <c r="B40" s="77" t="s">
        <v>4768</v>
      </c>
      <c r="C40" s="76" t="s">
        <v>1726</v>
      </c>
      <c r="D40" s="328">
        <v>0</v>
      </c>
      <c r="E40" s="43"/>
      <c r="F40" s="74">
        <v>130000</v>
      </c>
      <c r="G40" s="75"/>
      <c r="H40" s="332">
        <v>5</v>
      </c>
      <c r="I40" s="2">
        <f t="shared" si="2"/>
        <v>0</v>
      </c>
      <c r="J40" s="43"/>
    </row>
    <row r="41" spans="1:10" s="40" customFormat="1" ht="55.2" x14ac:dyDescent="0.3">
      <c r="A41" s="80"/>
      <c r="B41" s="192" t="s">
        <v>4793</v>
      </c>
      <c r="C41" s="80"/>
      <c r="D41" s="331"/>
      <c r="E41" s="50"/>
      <c r="F41" s="81"/>
      <c r="G41" s="82"/>
      <c r="H41" s="189"/>
      <c r="I41" s="83"/>
      <c r="J41" s="50"/>
    </row>
    <row r="42" spans="1:10" s="40" customFormat="1" ht="13.8" x14ac:dyDescent="0.3">
      <c r="A42" s="57" t="s">
        <v>2310</v>
      </c>
      <c r="B42" s="58" t="s">
        <v>4770</v>
      </c>
      <c r="C42" s="59"/>
      <c r="D42" s="333"/>
      <c r="E42" s="59"/>
      <c r="F42" s="60"/>
      <c r="G42" s="59"/>
      <c r="H42" s="190"/>
      <c r="I42" s="59"/>
      <c r="J42" s="84"/>
    </row>
    <row r="43" spans="1:10" s="117" customFormat="1" ht="13.8" x14ac:dyDescent="0.3">
      <c r="A43" s="146"/>
      <c r="B43" s="147" t="s">
        <v>4771</v>
      </c>
      <c r="C43" s="148"/>
      <c r="D43" s="334"/>
      <c r="E43" s="148"/>
      <c r="F43" s="149"/>
      <c r="G43" s="150"/>
      <c r="H43" s="148"/>
      <c r="I43" s="110">
        <f>SUBTOTAL(9,I14:I41)</f>
        <v>281304000</v>
      </c>
      <c r="J43" s="148"/>
    </row>
    <row r="44" spans="1:10" s="40" customFormat="1" ht="14.4" x14ac:dyDescent="0.3">
      <c r="A44" s="85"/>
      <c r="B44" s="501" t="s">
        <v>5423</v>
      </c>
      <c r="C44" s="502"/>
      <c r="D44" s="502"/>
      <c r="E44" s="502"/>
      <c r="F44" s="502"/>
      <c r="G44" s="502"/>
      <c r="H44" s="502"/>
      <c r="I44" s="502"/>
      <c r="J44" s="503"/>
    </row>
    <row r="45" spans="1:10" s="40" customFormat="1" ht="14.4" x14ac:dyDescent="0.3">
      <c r="A45" s="86"/>
      <c r="B45" s="506"/>
      <c r="C45" s="506"/>
      <c r="D45" s="506"/>
      <c r="E45" s="506"/>
      <c r="F45" s="506"/>
      <c r="G45" s="506"/>
      <c r="H45" s="506"/>
      <c r="I45" s="506"/>
      <c r="J45" s="506"/>
    </row>
    <row r="46" spans="1:10" s="89" customFormat="1" x14ac:dyDescent="0.3">
      <c r="A46" s="87"/>
      <c r="B46" s="88"/>
      <c r="C46" s="88"/>
      <c r="D46" s="88"/>
      <c r="E46" s="88"/>
      <c r="F46" s="88"/>
      <c r="G46" s="88"/>
      <c r="H46" s="88"/>
      <c r="I46" s="88"/>
      <c r="J46" s="88"/>
    </row>
    <row r="47" spans="1:10" s="89" customFormat="1" x14ac:dyDescent="0.3">
      <c r="A47" s="90"/>
      <c r="B47" s="90"/>
      <c r="C47" s="504" t="s">
        <v>4773</v>
      </c>
      <c r="D47" s="504"/>
      <c r="E47" s="504"/>
      <c r="F47" s="504" t="s">
        <v>4885</v>
      </c>
      <c r="G47" s="504"/>
      <c r="H47" s="504"/>
      <c r="I47" s="504"/>
      <c r="J47" s="504"/>
    </row>
    <row r="48" spans="1:10" s="96" customFormat="1" x14ac:dyDescent="0.3">
      <c r="A48" s="91"/>
      <c r="B48" s="93"/>
      <c r="C48" s="94"/>
      <c r="D48" s="92"/>
      <c r="E48" s="91"/>
      <c r="F48" s="95"/>
      <c r="G48" s="91"/>
      <c r="H48" s="91"/>
      <c r="I48" s="95"/>
    </row>
    <row r="49" spans="1:10" s="96" customFormat="1" x14ac:dyDescent="0.3">
      <c r="A49" s="91"/>
      <c r="B49" s="93"/>
      <c r="C49" s="94"/>
      <c r="D49" s="92"/>
      <c r="E49" s="91"/>
      <c r="F49" s="95"/>
      <c r="G49" s="91"/>
      <c r="H49" s="91"/>
      <c r="I49" s="91"/>
    </row>
    <row r="50" spans="1:10" s="96" customFormat="1" x14ac:dyDescent="0.3">
      <c r="A50" s="91"/>
      <c r="B50" s="93"/>
      <c r="C50" s="94"/>
      <c r="D50" s="92"/>
      <c r="E50" s="91"/>
      <c r="F50" s="95"/>
      <c r="G50" s="91"/>
      <c r="H50" s="91"/>
      <c r="I50" s="95"/>
    </row>
    <row r="51" spans="1:10" s="96" customFormat="1" x14ac:dyDescent="0.3">
      <c r="A51" s="91"/>
      <c r="B51" s="93"/>
      <c r="C51" s="94"/>
      <c r="D51" s="92"/>
      <c r="E51" s="91"/>
      <c r="F51" s="95"/>
      <c r="G51" s="91"/>
      <c r="H51" s="91"/>
      <c r="I51" s="91"/>
    </row>
    <row r="52" spans="1:10" s="96" customFormat="1" x14ac:dyDescent="0.3">
      <c r="A52" s="91"/>
      <c r="B52" s="93"/>
      <c r="C52" s="94"/>
      <c r="D52" s="92"/>
      <c r="E52" s="91"/>
      <c r="F52" s="95"/>
      <c r="G52" s="91"/>
      <c r="H52" s="91"/>
      <c r="I52" s="91"/>
    </row>
    <row r="53" spans="1:10" s="89" customFormat="1" x14ac:dyDescent="0.3">
      <c r="A53" s="91"/>
      <c r="C53" s="505" t="s">
        <v>4886</v>
      </c>
      <c r="D53" s="505"/>
      <c r="E53" s="505"/>
      <c r="F53" s="316"/>
      <c r="G53" s="91"/>
      <c r="H53" s="91"/>
      <c r="I53" s="91"/>
    </row>
    <row r="54" spans="1:10" x14ac:dyDescent="0.3">
      <c r="A54" s="97"/>
      <c r="C54" s="98"/>
      <c r="D54" s="99"/>
      <c r="E54" s="10"/>
      <c r="F54" s="100"/>
      <c r="G54" s="97"/>
      <c r="H54" s="10"/>
      <c r="I54" s="100"/>
      <c r="J54" s="97"/>
    </row>
    <row r="55" spans="1:10" ht="47.1" customHeight="1" x14ac:dyDescent="0.3">
      <c r="A55" s="101"/>
      <c r="B55" s="102" t="s">
        <v>4703</v>
      </c>
      <c r="D55" s="103"/>
      <c r="F55" s="104"/>
      <c r="G55" s="105"/>
      <c r="H55" s="106"/>
      <c r="I55" s="107"/>
    </row>
    <row r="56" spans="1:10" ht="47.1" customHeight="1" x14ac:dyDescent="0.3">
      <c r="A56" s="101"/>
      <c r="B56" s="102" t="s">
        <v>4704</v>
      </c>
      <c r="D56" s="103"/>
      <c r="F56" s="104"/>
      <c r="G56" s="105"/>
      <c r="H56" s="106"/>
      <c r="I56" s="107"/>
    </row>
    <row r="57" spans="1:10" ht="61.5" customHeight="1" x14ac:dyDescent="0.3">
      <c r="A57" s="101"/>
      <c r="B57" s="102" t="s">
        <v>4705</v>
      </c>
      <c r="D57" s="103"/>
      <c r="F57" s="104"/>
      <c r="G57" s="105"/>
      <c r="H57" s="106"/>
      <c r="I57" s="107"/>
    </row>
    <row r="58" spans="1:10" x14ac:dyDescent="0.3">
      <c r="A58" s="97"/>
      <c r="C58" s="98"/>
      <c r="D58" s="99"/>
      <c r="E58" s="10"/>
      <c r="F58" s="100"/>
      <c r="G58" s="97"/>
      <c r="H58" s="10"/>
      <c r="I58" s="100"/>
      <c r="J58" s="97"/>
    </row>
    <row r="59" spans="1:10" x14ac:dyDescent="0.3">
      <c r="A59" s="97"/>
      <c r="C59" s="98"/>
      <c r="D59" s="99"/>
      <c r="E59" s="10"/>
      <c r="F59" s="100"/>
      <c r="G59" s="97"/>
      <c r="H59" s="10"/>
      <c r="I59" s="100"/>
      <c r="J59" s="97"/>
    </row>
    <row r="62" spans="1:10" x14ac:dyDescent="0.3">
      <c r="A62" s="8"/>
      <c r="C62" s="8"/>
      <c r="D62" s="98"/>
      <c r="E62" s="98"/>
      <c r="F62" s="8"/>
      <c r="G62" s="8"/>
      <c r="H62" s="8"/>
      <c r="I62" s="8"/>
      <c r="J62" s="8"/>
    </row>
    <row r="63" spans="1:10" x14ac:dyDescent="0.3">
      <c r="A63" s="8"/>
      <c r="C63" s="8"/>
      <c r="D63" s="98"/>
      <c r="E63" s="98"/>
      <c r="F63" s="8"/>
      <c r="G63" s="8"/>
      <c r="H63" s="8"/>
      <c r="I63" s="8"/>
      <c r="J63" s="8"/>
    </row>
    <row r="64" spans="1:10" x14ac:dyDescent="0.3">
      <c r="A64" s="8"/>
      <c r="C64" s="8"/>
      <c r="D64" s="98"/>
      <c r="E64" s="98"/>
      <c r="F64" s="8"/>
      <c r="G64" s="8"/>
      <c r="H64" s="8"/>
      <c r="I64" s="8"/>
      <c r="J64" s="8"/>
    </row>
    <row r="65" spans="4:5" s="8" customFormat="1" x14ac:dyDescent="0.3">
      <c r="D65" s="98"/>
      <c r="E65" s="98"/>
    </row>
    <row r="66" spans="4:5" s="8" customFormat="1" x14ac:dyDescent="0.3">
      <c r="D66" s="98"/>
      <c r="E66" s="98"/>
    </row>
    <row r="67" spans="4:5" s="8" customFormat="1" x14ac:dyDescent="0.3">
      <c r="D67" s="98"/>
      <c r="E67" s="98"/>
    </row>
    <row r="68" spans="4:5" s="8" customFormat="1" x14ac:dyDescent="0.3">
      <c r="D68" s="98"/>
      <c r="E68" s="98"/>
    </row>
    <row r="69" spans="4:5" s="8" customFormat="1" x14ac:dyDescent="0.3">
      <c r="D69" s="98"/>
      <c r="E69" s="98"/>
    </row>
    <row r="70" spans="4:5" s="8" customFormat="1" x14ac:dyDescent="0.3">
      <c r="D70" s="98"/>
      <c r="E70" s="98"/>
    </row>
    <row r="71" spans="4:5" s="8" customFormat="1" x14ac:dyDescent="0.3">
      <c r="D71" s="98"/>
      <c r="E71" s="98"/>
    </row>
    <row r="72" spans="4:5" s="8" customFormat="1" x14ac:dyDescent="0.3">
      <c r="D72" s="98"/>
      <c r="E72" s="98"/>
    </row>
    <row r="73" spans="4:5" s="8" customFormat="1" x14ac:dyDescent="0.3">
      <c r="D73" s="98"/>
      <c r="E73" s="98"/>
    </row>
    <row r="74" spans="4:5" s="8" customFormat="1" x14ac:dyDescent="0.3">
      <c r="D74" s="98"/>
      <c r="E74" s="98"/>
    </row>
    <row r="75" spans="4:5" s="8" customFormat="1" x14ac:dyDescent="0.3">
      <c r="D75" s="98"/>
      <c r="E75" s="98"/>
    </row>
    <row r="76" spans="4:5" s="40" customFormat="1" ht="13.8" x14ac:dyDescent="0.3">
      <c r="D76" s="5"/>
      <c r="E76" s="5"/>
    </row>
    <row r="77" spans="4:5" s="40" customFormat="1" ht="13.8" x14ac:dyDescent="0.3">
      <c r="D77" s="5"/>
      <c r="E77" s="5"/>
    </row>
    <row r="78" spans="4:5" s="8" customFormat="1" x14ac:dyDescent="0.3">
      <c r="D78" s="98"/>
      <c r="E78" s="98"/>
    </row>
    <row r="79" spans="4:5" s="8" customFormat="1" x14ac:dyDescent="0.3">
      <c r="D79" s="98"/>
      <c r="E79" s="98"/>
    </row>
    <row r="80" spans="4:5" s="8" customFormat="1" x14ac:dyDescent="0.3">
      <c r="D80" s="98"/>
      <c r="E80" s="98"/>
    </row>
    <row r="81" spans="4:5" s="40" customFormat="1" ht="13.8" x14ac:dyDescent="0.3">
      <c r="D81" s="5"/>
      <c r="E81" s="5"/>
    </row>
    <row r="82" spans="4:5" s="8" customFormat="1" x14ac:dyDescent="0.3">
      <c r="D82" s="98"/>
      <c r="E82" s="98"/>
    </row>
    <row r="83" spans="4:5" s="8" customFormat="1" x14ac:dyDescent="0.3">
      <c r="D83" s="98"/>
      <c r="E83" s="98"/>
    </row>
    <row r="84" spans="4:5" s="40" customFormat="1" ht="13.8" x14ac:dyDescent="0.3">
      <c r="D84" s="5"/>
      <c r="E84" s="5"/>
    </row>
    <row r="85" spans="4:5" s="8" customFormat="1" x14ac:dyDescent="0.3">
      <c r="D85" s="98"/>
      <c r="E85" s="98"/>
    </row>
    <row r="86" spans="4:5" s="8" customFormat="1" x14ac:dyDescent="0.3">
      <c r="D86" s="98"/>
      <c r="E86" s="98"/>
    </row>
    <row r="87" spans="4:5" s="8" customFormat="1" x14ac:dyDescent="0.3">
      <c r="D87" s="98"/>
      <c r="E87" s="98"/>
    </row>
    <row r="88" spans="4:5" s="8" customFormat="1" x14ac:dyDescent="0.3">
      <c r="D88" s="98"/>
      <c r="E88" s="98"/>
    </row>
    <row r="89" spans="4:5" s="8" customFormat="1" x14ac:dyDescent="0.3">
      <c r="D89" s="98"/>
      <c r="E89" s="98"/>
    </row>
    <row r="90" spans="4:5" s="8" customFormat="1" x14ac:dyDescent="0.3">
      <c r="D90" s="98"/>
      <c r="E90" s="98"/>
    </row>
    <row r="91" spans="4:5" s="8" customFormat="1" x14ac:dyDescent="0.3">
      <c r="D91" s="98"/>
      <c r="E91" s="98"/>
    </row>
    <row r="92" spans="4:5" s="8" customFormat="1" x14ac:dyDescent="0.3">
      <c r="D92" s="98"/>
      <c r="E92" s="98"/>
    </row>
    <row r="93" spans="4:5" s="8" customFormat="1" x14ac:dyDescent="0.3">
      <c r="D93" s="98"/>
      <c r="E93" s="98"/>
    </row>
    <row r="94" spans="4:5" s="8" customFormat="1" x14ac:dyDescent="0.3">
      <c r="D94" s="98"/>
      <c r="E94" s="98"/>
    </row>
    <row r="95" spans="4:5" s="8" customFormat="1" x14ac:dyDescent="0.3">
      <c r="D95" s="98"/>
      <c r="E95" s="98"/>
    </row>
    <row r="96" spans="4:5" s="8" customFormat="1" x14ac:dyDescent="0.3">
      <c r="D96" s="98"/>
      <c r="E96" s="98"/>
    </row>
    <row r="97" spans="4:5" s="8" customFormat="1" x14ac:dyDescent="0.3">
      <c r="D97" s="98"/>
      <c r="E97" s="98"/>
    </row>
    <row r="98" spans="4:5" s="8" customFormat="1" x14ac:dyDescent="0.3">
      <c r="D98" s="98"/>
      <c r="E98" s="98"/>
    </row>
    <row r="99" spans="4:5" s="8" customFormat="1" x14ac:dyDescent="0.3">
      <c r="D99" s="98"/>
      <c r="E99" s="98"/>
    </row>
    <row r="100" spans="4:5" s="8" customFormat="1" x14ac:dyDescent="0.3">
      <c r="D100" s="98"/>
      <c r="E100" s="98"/>
    </row>
    <row r="101" spans="4:5" s="8" customFormat="1" x14ac:dyDescent="0.3">
      <c r="D101" s="98"/>
      <c r="E101" s="98"/>
    </row>
    <row r="102" spans="4:5" s="8" customFormat="1" x14ac:dyDescent="0.3">
      <c r="D102" s="98"/>
      <c r="E102" s="98"/>
    </row>
    <row r="103" spans="4:5" s="8" customFormat="1" x14ac:dyDescent="0.3">
      <c r="D103" s="98"/>
      <c r="E103" s="98"/>
    </row>
    <row r="104" spans="4:5" s="8" customFormat="1" x14ac:dyDescent="0.3">
      <c r="D104" s="98"/>
      <c r="E104" s="98"/>
    </row>
    <row r="105" spans="4:5" s="8" customFormat="1" x14ac:dyDescent="0.3">
      <c r="D105" s="98"/>
      <c r="E105" s="98"/>
    </row>
    <row r="106" spans="4:5" s="8" customFormat="1" x14ac:dyDescent="0.3">
      <c r="D106" s="98"/>
      <c r="E106" s="98"/>
    </row>
    <row r="107" spans="4:5" s="8" customFormat="1" x14ac:dyDescent="0.3">
      <c r="D107" s="98"/>
      <c r="E107" s="98"/>
    </row>
    <row r="108" spans="4:5" s="8" customFormat="1" x14ac:dyDescent="0.3">
      <c r="D108" s="98"/>
      <c r="E108" s="98"/>
    </row>
    <row r="109" spans="4:5" s="8" customFormat="1" x14ac:dyDescent="0.3">
      <c r="D109" s="98"/>
      <c r="E109" s="98"/>
    </row>
    <row r="110" spans="4:5" s="8" customFormat="1" x14ac:dyDescent="0.3">
      <c r="D110" s="98"/>
      <c r="E110" s="98"/>
    </row>
    <row r="111" spans="4:5" s="8" customFormat="1" x14ac:dyDescent="0.3">
      <c r="D111" s="98"/>
      <c r="E111" s="98"/>
    </row>
    <row r="112" spans="4:5" s="8" customFormat="1" x14ac:dyDescent="0.3">
      <c r="D112" s="98"/>
      <c r="E112" s="98"/>
    </row>
    <row r="113" spans="4:5" s="8" customFormat="1" x14ac:dyDescent="0.3">
      <c r="D113" s="98"/>
      <c r="E113" s="98"/>
    </row>
    <row r="114" spans="4:5" s="8" customFormat="1" x14ac:dyDescent="0.3">
      <c r="D114" s="98"/>
      <c r="E114" s="98"/>
    </row>
    <row r="115" spans="4:5" s="8" customFormat="1" x14ac:dyDescent="0.3">
      <c r="D115" s="98"/>
      <c r="E115" s="98"/>
    </row>
    <row r="116" spans="4:5" s="8" customFormat="1" x14ac:dyDescent="0.3">
      <c r="D116" s="98"/>
      <c r="E116" s="98"/>
    </row>
    <row r="117" spans="4:5" s="8" customFormat="1" x14ac:dyDescent="0.3">
      <c r="D117" s="98"/>
      <c r="E117" s="98"/>
    </row>
    <row r="118" spans="4:5" s="8" customFormat="1" x14ac:dyDescent="0.3">
      <c r="D118" s="98"/>
      <c r="E118" s="98"/>
    </row>
    <row r="119" spans="4:5" s="8" customFormat="1" x14ac:dyDescent="0.3">
      <c r="D119" s="98"/>
      <c r="E119" s="98"/>
    </row>
    <row r="120" spans="4:5" s="8" customFormat="1" x14ac:dyDescent="0.3">
      <c r="D120" s="98"/>
      <c r="E120" s="98"/>
    </row>
    <row r="121" spans="4:5" s="8" customFormat="1" x14ac:dyDescent="0.3">
      <c r="D121" s="98"/>
      <c r="E121" s="98"/>
    </row>
    <row r="122" spans="4:5" s="8" customFormat="1" x14ac:dyDescent="0.3">
      <c r="D122" s="98"/>
      <c r="E122" s="98"/>
    </row>
    <row r="123" spans="4:5" s="8" customFormat="1" x14ac:dyDescent="0.3">
      <c r="D123" s="98"/>
      <c r="E123" s="98"/>
    </row>
    <row r="124" spans="4:5" s="8" customFormat="1" x14ac:dyDescent="0.3">
      <c r="D124" s="98"/>
      <c r="E124" s="98"/>
    </row>
    <row r="125" spans="4:5" s="8" customFormat="1" x14ac:dyDescent="0.3">
      <c r="D125" s="98"/>
      <c r="E125" s="98"/>
    </row>
    <row r="126" spans="4:5" s="8" customFormat="1" x14ac:dyDescent="0.3">
      <c r="D126" s="98"/>
      <c r="E126" s="98"/>
    </row>
    <row r="127" spans="4:5" s="8" customFormat="1" x14ac:dyDescent="0.3">
      <c r="D127" s="98"/>
      <c r="E127" s="98"/>
    </row>
    <row r="128" spans="4:5" s="8" customFormat="1" x14ac:dyDescent="0.3">
      <c r="D128" s="98"/>
      <c r="E128" s="98"/>
    </row>
    <row r="129" spans="4:5" s="8" customFormat="1" x14ac:dyDescent="0.3">
      <c r="D129" s="98"/>
      <c r="E129" s="98"/>
    </row>
    <row r="130" spans="4:5" s="8" customFormat="1" x14ac:dyDescent="0.3">
      <c r="D130" s="98"/>
      <c r="E130" s="98"/>
    </row>
    <row r="131" spans="4:5" s="8" customFormat="1" x14ac:dyDescent="0.3">
      <c r="D131" s="98"/>
      <c r="E131" s="98"/>
    </row>
    <row r="132" spans="4:5" s="8" customFormat="1" x14ac:dyDescent="0.3">
      <c r="D132" s="98"/>
      <c r="E132" s="98"/>
    </row>
    <row r="133" spans="4:5" s="8" customFormat="1" x14ac:dyDescent="0.3">
      <c r="D133" s="98"/>
      <c r="E133" s="98"/>
    </row>
    <row r="134" spans="4:5" s="8" customFormat="1" x14ac:dyDescent="0.3">
      <c r="D134" s="98"/>
      <c r="E134" s="98"/>
    </row>
    <row r="135" spans="4:5" s="8" customFormat="1" x14ac:dyDescent="0.3">
      <c r="D135" s="98"/>
      <c r="E135" s="98"/>
    </row>
    <row r="136" spans="4:5" s="8" customFormat="1" x14ac:dyDescent="0.3">
      <c r="D136" s="98"/>
      <c r="E136" s="98"/>
    </row>
    <row r="137" spans="4:5" s="8" customFormat="1" x14ac:dyDescent="0.3">
      <c r="D137" s="98"/>
      <c r="E137" s="98"/>
    </row>
    <row r="138" spans="4:5" s="8" customFormat="1" x14ac:dyDescent="0.3">
      <c r="D138" s="98"/>
      <c r="E138" s="98"/>
    </row>
    <row r="139" spans="4:5" s="8" customFormat="1" x14ac:dyDescent="0.3">
      <c r="D139" s="98"/>
      <c r="E139" s="98"/>
    </row>
    <row r="140" spans="4:5" s="8" customFormat="1" x14ac:dyDescent="0.3">
      <c r="D140" s="98"/>
      <c r="E140" s="98"/>
    </row>
    <row r="141" spans="4:5" s="8" customFormat="1" x14ac:dyDescent="0.3">
      <c r="D141" s="98"/>
      <c r="E141" s="98"/>
    </row>
    <row r="142" spans="4:5" s="8" customFormat="1" x14ac:dyDescent="0.3">
      <c r="D142" s="98"/>
      <c r="E142" s="98"/>
    </row>
    <row r="143" spans="4:5" s="8" customFormat="1" x14ac:dyDescent="0.3">
      <c r="D143" s="98"/>
      <c r="E143" s="98"/>
    </row>
    <row r="144" spans="4:5" s="8" customFormat="1" x14ac:dyDescent="0.3">
      <c r="D144" s="98"/>
      <c r="E144" s="98"/>
    </row>
    <row r="145" spans="4:5" s="8" customFormat="1" x14ac:dyDescent="0.3">
      <c r="D145" s="98"/>
      <c r="E145" s="98"/>
    </row>
    <row r="146" spans="4:5" s="8" customFormat="1" x14ac:dyDescent="0.3">
      <c r="D146" s="98"/>
      <c r="E146" s="98"/>
    </row>
    <row r="147" spans="4:5" s="8" customFormat="1" x14ac:dyDescent="0.3">
      <c r="D147" s="98"/>
      <c r="E147" s="98"/>
    </row>
    <row r="148" spans="4:5" s="8" customFormat="1" x14ac:dyDescent="0.3">
      <c r="D148" s="98"/>
      <c r="E148" s="98"/>
    </row>
    <row r="149" spans="4:5" s="8" customFormat="1" x14ac:dyDescent="0.3">
      <c r="D149" s="98"/>
      <c r="E149" s="98"/>
    </row>
    <row r="150" spans="4:5" s="8" customFormat="1" x14ac:dyDescent="0.3">
      <c r="D150" s="98"/>
      <c r="E150" s="98"/>
    </row>
    <row r="151" spans="4:5" s="8" customFormat="1" x14ac:dyDescent="0.3">
      <c r="D151" s="98"/>
      <c r="E151" s="98"/>
    </row>
    <row r="152" spans="4:5" s="8" customFormat="1" x14ac:dyDescent="0.3">
      <c r="D152" s="98"/>
      <c r="E152" s="98"/>
    </row>
    <row r="153" spans="4:5" s="8" customFormat="1" x14ac:dyDescent="0.3">
      <c r="D153" s="98"/>
      <c r="E153" s="98"/>
    </row>
    <row r="154" spans="4:5" s="8" customFormat="1" x14ac:dyDescent="0.3">
      <c r="D154" s="98"/>
      <c r="E154" s="98"/>
    </row>
    <row r="155" spans="4:5" s="8" customFormat="1" x14ac:dyDescent="0.3">
      <c r="D155" s="98"/>
      <c r="E155" s="98"/>
    </row>
    <row r="156" spans="4:5" s="8" customFormat="1" x14ac:dyDescent="0.3">
      <c r="D156" s="98"/>
      <c r="E156" s="98"/>
    </row>
    <row r="157" spans="4:5" s="8" customFormat="1" x14ac:dyDescent="0.3">
      <c r="D157" s="98"/>
      <c r="E157" s="98"/>
    </row>
    <row r="158" spans="4:5" s="8" customFormat="1" x14ac:dyDescent="0.3">
      <c r="D158" s="98"/>
      <c r="E158" s="98"/>
    </row>
    <row r="159" spans="4:5" s="8" customFormat="1" x14ac:dyDescent="0.3">
      <c r="D159" s="98"/>
      <c r="E159" s="98"/>
    </row>
    <row r="160" spans="4:5" s="8" customFormat="1" x14ac:dyDescent="0.3">
      <c r="D160" s="98"/>
      <c r="E160" s="98"/>
    </row>
    <row r="161" spans="4:5" s="8" customFormat="1" x14ac:dyDescent="0.3">
      <c r="D161" s="98"/>
      <c r="E161" s="98"/>
    </row>
    <row r="162" spans="4:5" s="8" customFormat="1" x14ac:dyDescent="0.3">
      <c r="D162" s="98"/>
      <c r="E162" s="98"/>
    </row>
    <row r="163" spans="4:5" s="8" customFormat="1" x14ac:dyDescent="0.3">
      <c r="D163" s="98"/>
      <c r="E163" s="98"/>
    </row>
    <row r="164" spans="4:5" s="8" customFormat="1" x14ac:dyDescent="0.3">
      <c r="D164" s="98"/>
      <c r="E164" s="98"/>
    </row>
    <row r="165" spans="4:5" s="8" customFormat="1" x14ac:dyDescent="0.3">
      <c r="D165" s="98"/>
      <c r="E165" s="98"/>
    </row>
    <row r="166" spans="4:5" s="8" customFormat="1" x14ac:dyDescent="0.3">
      <c r="D166" s="98"/>
      <c r="E166" s="98"/>
    </row>
    <row r="167" spans="4:5" s="8" customFormat="1" x14ac:dyDescent="0.3">
      <c r="D167" s="98"/>
      <c r="E167" s="98"/>
    </row>
    <row r="168" spans="4:5" s="8" customFormat="1" x14ac:dyDescent="0.3">
      <c r="D168" s="98"/>
      <c r="E168" s="98"/>
    </row>
    <row r="169" spans="4:5" s="8" customFormat="1" x14ac:dyDescent="0.3">
      <c r="D169" s="98"/>
      <c r="E169" s="98"/>
    </row>
    <row r="170" spans="4:5" s="8" customFormat="1" x14ac:dyDescent="0.3">
      <c r="D170" s="98"/>
      <c r="E170" s="98"/>
    </row>
    <row r="171" spans="4:5" s="8" customFormat="1" x14ac:dyDescent="0.3">
      <c r="D171" s="98"/>
      <c r="E171" s="98"/>
    </row>
    <row r="172" spans="4:5" s="8" customFormat="1" x14ac:dyDescent="0.3">
      <c r="D172" s="98"/>
      <c r="E172" s="98"/>
    </row>
    <row r="173" spans="4:5" s="8" customFormat="1" x14ac:dyDescent="0.3">
      <c r="D173" s="98"/>
      <c r="E173" s="98"/>
    </row>
    <row r="174" spans="4:5" s="8" customFormat="1" x14ac:dyDescent="0.3">
      <c r="D174" s="98"/>
      <c r="E174" s="98"/>
    </row>
    <row r="175" spans="4:5" s="8" customFormat="1" x14ac:dyDescent="0.3">
      <c r="D175" s="98"/>
      <c r="E175" s="98"/>
    </row>
    <row r="176" spans="4:5" s="8" customFormat="1" x14ac:dyDescent="0.3">
      <c r="D176" s="98"/>
      <c r="E176" s="98"/>
    </row>
    <row r="177" spans="4:5" s="8" customFormat="1" x14ac:dyDescent="0.3">
      <c r="D177" s="98"/>
      <c r="E177" s="98"/>
    </row>
    <row r="178" spans="4:5" s="8" customFormat="1" x14ac:dyDescent="0.3">
      <c r="D178" s="98"/>
      <c r="E178" s="98"/>
    </row>
    <row r="179" spans="4:5" s="8" customFormat="1" x14ac:dyDescent="0.3">
      <c r="D179" s="98"/>
      <c r="E179" s="98"/>
    </row>
    <row r="180" spans="4:5" s="8" customFormat="1" x14ac:dyDescent="0.3">
      <c r="D180" s="98"/>
      <c r="E180" s="98"/>
    </row>
    <row r="181" spans="4:5" s="8" customFormat="1" x14ac:dyDescent="0.3">
      <c r="D181" s="98"/>
      <c r="E181" s="98"/>
    </row>
    <row r="182" spans="4:5" s="8" customFormat="1" x14ac:dyDescent="0.3">
      <c r="D182" s="98"/>
      <c r="E182" s="98"/>
    </row>
    <row r="183" spans="4:5" s="8" customFormat="1" x14ac:dyDescent="0.3">
      <c r="D183" s="98"/>
      <c r="E183" s="98"/>
    </row>
    <row r="184" spans="4:5" s="8" customFormat="1" x14ac:dyDescent="0.3">
      <c r="D184" s="98"/>
      <c r="E184" s="98"/>
    </row>
    <row r="185" spans="4:5" s="8" customFormat="1" x14ac:dyDescent="0.3">
      <c r="D185" s="98"/>
      <c r="E185" s="98"/>
    </row>
    <row r="186" spans="4:5" s="8" customFormat="1" x14ac:dyDescent="0.3">
      <c r="D186" s="98"/>
      <c r="E186" s="98"/>
    </row>
    <row r="187" spans="4:5" s="8" customFormat="1" x14ac:dyDescent="0.3">
      <c r="D187" s="98"/>
      <c r="E187" s="98"/>
    </row>
    <row r="188" spans="4:5" s="8" customFormat="1" x14ac:dyDescent="0.3">
      <c r="D188" s="98"/>
      <c r="E188" s="98"/>
    </row>
    <row r="189" spans="4:5" s="8" customFormat="1" x14ac:dyDescent="0.3">
      <c r="D189" s="98"/>
      <c r="E189" s="98"/>
    </row>
    <row r="190" spans="4:5" s="8" customFormat="1" x14ac:dyDescent="0.3">
      <c r="D190" s="98"/>
      <c r="E190" s="98"/>
    </row>
    <row r="191" spans="4:5" s="8" customFormat="1" x14ac:dyDescent="0.3">
      <c r="D191" s="98"/>
      <c r="E191" s="98"/>
    </row>
    <row r="192" spans="4:5" s="8" customFormat="1" x14ac:dyDescent="0.3">
      <c r="D192" s="98"/>
      <c r="E192" s="98"/>
    </row>
    <row r="193" spans="4:5" s="8" customFormat="1" x14ac:dyDescent="0.3">
      <c r="D193" s="98"/>
      <c r="E193" s="98"/>
    </row>
    <row r="194" spans="4:5" s="8" customFormat="1" x14ac:dyDescent="0.3">
      <c r="D194" s="98"/>
      <c r="E194" s="98"/>
    </row>
    <row r="195" spans="4:5" s="8" customFormat="1" x14ac:dyDescent="0.3">
      <c r="D195" s="98"/>
      <c r="E195" s="98"/>
    </row>
    <row r="196" spans="4:5" s="8" customFormat="1" x14ac:dyDescent="0.3">
      <c r="D196" s="98"/>
      <c r="E196" s="98"/>
    </row>
    <row r="197" spans="4:5" s="8" customFormat="1" x14ac:dyDescent="0.3">
      <c r="D197" s="98"/>
      <c r="E197" s="98"/>
    </row>
    <row r="198" spans="4:5" s="8" customFormat="1" x14ac:dyDescent="0.3">
      <c r="D198" s="98"/>
      <c r="E198" s="98"/>
    </row>
    <row r="199" spans="4:5" s="8" customFormat="1" x14ac:dyDescent="0.3">
      <c r="D199" s="98"/>
      <c r="E199" s="98"/>
    </row>
    <row r="200" spans="4:5" s="8" customFormat="1" x14ac:dyDescent="0.3">
      <c r="D200" s="98"/>
      <c r="E200" s="98"/>
    </row>
    <row r="201" spans="4:5" s="8" customFormat="1" x14ac:dyDescent="0.3">
      <c r="D201" s="98"/>
      <c r="E201" s="98"/>
    </row>
    <row r="202" spans="4:5" s="8" customFormat="1" x14ac:dyDescent="0.3">
      <c r="D202" s="98"/>
      <c r="E202" s="98"/>
    </row>
    <row r="203" spans="4:5" s="8" customFormat="1" x14ac:dyDescent="0.3">
      <c r="D203" s="98"/>
      <c r="E203" s="98"/>
    </row>
    <row r="204" spans="4:5" s="8" customFormat="1" x14ac:dyDescent="0.3">
      <c r="D204" s="98"/>
      <c r="E204" s="98"/>
    </row>
    <row r="205" spans="4:5" s="8" customFormat="1" x14ac:dyDescent="0.3">
      <c r="D205" s="98"/>
      <c r="E205" s="98"/>
    </row>
    <row r="206" spans="4:5" s="8" customFormat="1" x14ac:dyDescent="0.3">
      <c r="D206" s="98"/>
      <c r="E206" s="98"/>
    </row>
    <row r="207" spans="4:5" s="8" customFormat="1" x14ac:dyDescent="0.3">
      <c r="D207" s="98"/>
      <c r="E207" s="98"/>
    </row>
    <row r="208" spans="4:5" s="8" customFormat="1" x14ac:dyDescent="0.3">
      <c r="D208" s="98"/>
      <c r="E208" s="98"/>
    </row>
    <row r="209" spans="4:5" s="8" customFormat="1" x14ac:dyDescent="0.3">
      <c r="D209" s="98"/>
      <c r="E209" s="98"/>
    </row>
    <row r="210" spans="4:5" s="8" customFormat="1" x14ac:dyDescent="0.3">
      <c r="D210" s="98"/>
      <c r="E210" s="98"/>
    </row>
    <row r="211" spans="4:5" s="8" customFormat="1" x14ac:dyDescent="0.3">
      <c r="D211" s="98"/>
      <c r="E211" s="98"/>
    </row>
    <row r="212" spans="4:5" s="8" customFormat="1" x14ac:dyDescent="0.3">
      <c r="D212" s="98"/>
      <c r="E212" s="98"/>
    </row>
    <row r="213" spans="4:5" s="8" customFormat="1" x14ac:dyDescent="0.3">
      <c r="D213" s="98"/>
      <c r="E213" s="98"/>
    </row>
    <row r="214" spans="4:5" s="8" customFormat="1" x14ac:dyDescent="0.3">
      <c r="D214" s="98"/>
      <c r="E214" s="98"/>
    </row>
    <row r="215" spans="4:5" s="8" customFormat="1" x14ac:dyDescent="0.3">
      <c r="D215" s="98"/>
      <c r="E215" s="98"/>
    </row>
    <row r="216" spans="4:5" s="8" customFormat="1" x14ac:dyDescent="0.3">
      <c r="D216" s="98"/>
      <c r="E216" s="98"/>
    </row>
    <row r="217" spans="4:5" s="8" customFormat="1" x14ac:dyDescent="0.3">
      <c r="D217" s="98"/>
      <c r="E217" s="98"/>
    </row>
    <row r="218" spans="4:5" s="8" customFormat="1" x14ac:dyDescent="0.3">
      <c r="D218" s="98"/>
      <c r="E218" s="98"/>
    </row>
  </sheetData>
  <mergeCells count="17">
    <mergeCell ref="C11:J11"/>
    <mergeCell ref="F1:J1"/>
    <mergeCell ref="F2:J2"/>
    <mergeCell ref="F4:J4"/>
    <mergeCell ref="A5:J5"/>
    <mergeCell ref="A6:J6"/>
    <mergeCell ref="A7:J7"/>
    <mergeCell ref="C8:I8"/>
    <mergeCell ref="C9:D9"/>
    <mergeCell ref="F9:G9"/>
    <mergeCell ref="H9:I9"/>
    <mergeCell ref="C10:J10"/>
    <mergeCell ref="B44:J44"/>
    <mergeCell ref="B45:J45"/>
    <mergeCell ref="C47:E47"/>
    <mergeCell ref="F47:J47"/>
    <mergeCell ref="C53:E53"/>
  </mergeCells>
  <printOptions horizontalCentered="1"/>
  <pageMargins left="0.11811023622047245" right="0.11811023622047245" top="0.19685039370078741" bottom="0.19685039370078741" header="0.19685039370078741" footer="0.19685039370078741"/>
  <pageSetup paperSize="9" scale="89" orientation="landscape" r:id="rId1"/>
  <headerFooter alignWithMargins="0">
    <oddFooter>Page &amp;P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C4444-09CD-49FA-B232-8EE74A3663E6}">
  <sheetPr>
    <tabColor rgb="FFFFFF00"/>
  </sheetPr>
  <dimension ref="A1:K222"/>
  <sheetViews>
    <sheetView view="pageBreakPreview" topLeftCell="A21" zoomScaleSheetLayoutView="100" workbookViewId="0">
      <selection activeCell="D14" sqref="D14:D41"/>
    </sheetView>
  </sheetViews>
  <sheetFormatPr defaultColWidth="9.109375" defaultRowHeight="15.6" x14ac:dyDescent="0.3"/>
  <cols>
    <col min="1" max="1" width="7.109375" style="4" customWidth="1"/>
    <col min="2" max="2" width="68.33203125" style="8" customWidth="1"/>
    <col min="3" max="3" width="6.88671875" style="6" customWidth="1"/>
    <col min="4" max="4" width="9.109375" style="7"/>
    <col min="5" max="5" width="14.44140625" style="6" bestFit="1" customWidth="1"/>
    <col min="6" max="6" width="11.33203125" style="108" customWidth="1"/>
    <col min="7" max="7" width="7" style="109" customWidth="1"/>
    <col min="8" max="8" width="6.109375" style="98" bestFit="1" customWidth="1"/>
    <col min="9" max="9" width="16.88671875" style="108" bestFit="1" customWidth="1"/>
    <col min="10" max="10" width="14.5546875" style="6" bestFit="1" customWidth="1"/>
    <col min="11" max="11" width="19.5546875" style="8" customWidth="1"/>
    <col min="12" max="16384" width="9.109375" style="8"/>
  </cols>
  <sheetData>
    <row r="1" spans="1:11" x14ac:dyDescent="0.3">
      <c r="B1" s="5" t="s">
        <v>4884</v>
      </c>
      <c r="F1" s="497" t="s">
        <v>4723</v>
      </c>
      <c r="G1" s="497"/>
      <c r="H1" s="497"/>
      <c r="I1" s="497"/>
      <c r="J1" s="497"/>
    </row>
    <row r="2" spans="1:11" x14ac:dyDescent="0.3">
      <c r="B2" s="9" t="s">
        <v>4885</v>
      </c>
      <c r="F2" s="498" t="s">
        <v>4724</v>
      </c>
      <c r="G2" s="498"/>
      <c r="H2" s="498"/>
      <c r="I2" s="498"/>
      <c r="J2" s="498"/>
    </row>
    <row r="4" spans="1:11" x14ac:dyDescent="0.3">
      <c r="A4" s="11"/>
      <c r="B4" s="12"/>
      <c r="C4" s="13"/>
      <c r="D4" s="14"/>
      <c r="E4" s="15"/>
      <c r="F4" s="499" t="s">
        <v>4933</v>
      </c>
      <c r="G4" s="499"/>
      <c r="H4" s="499"/>
      <c r="I4" s="499"/>
      <c r="J4" s="499"/>
    </row>
    <row r="5" spans="1:11" x14ac:dyDescent="0.3">
      <c r="A5" s="498" t="s">
        <v>4729</v>
      </c>
      <c r="B5" s="498"/>
      <c r="C5" s="498"/>
      <c r="D5" s="498"/>
      <c r="E5" s="498"/>
      <c r="F5" s="498"/>
      <c r="G5" s="498"/>
      <c r="H5" s="498"/>
      <c r="I5" s="498"/>
      <c r="J5" s="498"/>
    </row>
    <row r="6" spans="1:11" ht="15.75" customHeight="1" x14ac:dyDescent="0.3">
      <c r="A6" s="500" t="s">
        <v>4931</v>
      </c>
      <c r="B6" s="498"/>
      <c r="C6" s="498"/>
      <c r="D6" s="498"/>
      <c r="E6" s="498"/>
      <c r="F6" s="498"/>
      <c r="G6" s="498"/>
      <c r="H6" s="498"/>
      <c r="I6" s="498"/>
      <c r="J6" s="498"/>
    </row>
    <row r="7" spans="1:11" ht="15.75" customHeight="1" x14ac:dyDescent="0.3">
      <c r="A7" s="498" t="s">
        <v>4932</v>
      </c>
      <c r="B7" s="498"/>
      <c r="C7" s="498"/>
      <c r="D7" s="498"/>
      <c r="E7" s="498"/>
      <c r="F7" s="498"/>
      <c r="G7" s="498"/>
      <c r="H7" s="498"/>
      <c r="I7" s="498"/>
      <c r="J7" s="498"/>
    </row>
    <row r="8" spans="1:11" ht="16.8" x14ac:dyDescent="0.3">
      <c r="A8" s="16"/>
      <c r="B8" s="17" t="s">
        <v>4730</v>
      </c>
      <c r="C8" s="507" t="s">
        <v>4937</v>
      </c>
      <c r="D8" s="507"/>
      <c r="E8" s="507"/>
      <c r="F8" s="507"/>
      <c r="G8" s="507"/>
      <c r="H8" s="507"/>
      <c r="I8" s="507"/>
      <c r="J8" s="18"/>
    </row>
    <row r="9" spans="1:11" ht="15" customHeight="1" x14ac:dyDescent="0.3">
      <c r="A9" s="19"/>
      <c r="B9" s="17" t="s">
        <v>4731</v>
      </c>
      <c r="C9" s="548" t="s">
        <v>4938</v>
      </c>
      <c r="D9" s="508"/>
      <c r="E9" s="20" t="s">
        <v>4732</v>
      </c>
      <c r="F9" s="549" t="s">
        <v>4939</v>
      </c>
      <c r="G9" s="509"/>
      <c r="H9" s="511" t="s">
        <v>4733</v>
      </c>
      <c r="I9" s="511"/>
      <c r="J9" s="162" t="s">
        <v>4940</v>
      </c>
    </row>
    <row r="10" spans="1:11" x14ac:dyDescent="0.3">
      <c r="A10" s="21"/>
      <c r="B10" s="17" t="s">
        <v>4734</v>
      </c>
      <c r="C10" s="510" t="s">
        <v>4897</v>
      </c>
      <c r="D10" s="510"/>
      <c r="E10" s="510"/>
      <c r="F10" s="510"/>
      <c r="G10" s="510"/>
      <c r="H10" s="510"/>
      <c r="I10" s="510"/>
      <c r="J10" s="510"/>
    </row>
    <row r="11" spans="1:11" x14ac:dyDescent="0.3">
      <c r="A11" s="22"/>
      <c r="B11" s="17" t="s">
        <v>4735</v>
      </c>
      <c r="C11" s="547" t="s">
        <v>4897</v>
      </c>
      <c r="D11" s="512"/>
      <c r="E11" s="512"/>
      <c r="F11" s="512"/>
      <c r="G11" s="512"/>
      <c r="H11" s="512"/>
      <c r="I11" s="512"/>
      <c r="J11" s="512"/>
    </row>
    <row r="12" spans="1:11" ht="30.6" x14ac:dyDescent="0.3">
      <c r="A12" s="23" t="s">
        <v>0</v>
      </c>
      <c r="B12" s="24" t="s">
        <v>4736</v>
      </c>
      <c r="C12" s="24" t="s">
        <v>4737</v>
      </c>
      <c r="D12" s="25" t="s">
        <v>4738</v>
      </c>
      <c r="E12" s="24" t="s">
        <v>4739</v>
      </c>
      <c r="F12" s="26" t="s">
        <v>4740</v>
      </c>
      <c r="G12" s="27" t="s">
        <v>4741</v>
      </c>
      <c r="H12" s="28" t="s">
        <v>4742</v>
      </c>
      <c r="I12" s="26" t="s">
        <v>4743</v>
      </c>
      <c r="J12" s="29" t="s">
        <v>4726</v>
      </c>
      <c r="K12" s="269" t="str">
        <f ca="1">HYPERLINK("#" &amp; CELL("address",TH!A9),"Link tới sheet: " &amp; REPLACE(CELL("filename",TH!A9),1,FIND("]",CELL("filename",TH!A9)),""))</f>
        <v>Link tới sheet: TH</v>
      </c>
    </row>
    <row r="13" spans="1:11" s="34" customFormat="1" ht="13.8" x14ac:dyDescent="0.3">
      <c r="A13" s="30">
        <v>1</v>
      </c>
      <c r="B13" s="31" t="s">
        <v>4744</v>
      </c>
      <c r="C13" s="32"/>
      <c r="D13" s="32"/>
      <c r="E13" s="32"/>
      <c r="F13" s="32"/>
      <c r="G13" s="32"/>
      <c r="H13" s="174"/>
      <c r="I13" s="32"/>
      <c r="J13" s="33"/>
    </row>
    <row r="14" spans="1:11" s="40" customFormat="1" ht="13.8" x14ac:dyDescent="0.3">
      <c r="A14" s="35"/>
      <c r="B14" s="36" t="s">
        <v>4745</v>
      </c>
      <c r="C14" s="37" t="s">
        <v>1726</v>
      </c>
      <c r="D14" s="317">
        <f>SUBTOTAL(9,D15:D23)</f>
        <v>874</v>
      </c>
      <c r="E14" s="37"/>
      <c r="F14" s="38"/>
      <c r="G14" s="39"/>
      <c r="H14" s="175"/>
      <c r="I14" s="110">
        <f>SUBTOTAL(9,I15:I23)</f>
        <v>113620000</v>
      </c>
      <c r="J14" s="37"/>
    </row>
    <row r="15" spans="1:11" s="40" customFormat="1" ht="13.8" x14ac:dyDescent="0.3">
      <c r="A15" s="41" t="s">
        <v>4746</v>
      </c>
      <c r="B15" s="42" t="s">
        <v>5424</v>
      </c>
      <c r="C15" s="43"/>
      <c r="D15" s="318"/>
      <c r="E15" s="43"/>
      <c r="F15" s="44"/>
      <c r="G15" s="45"/>
      <c r="H15" s="176"/>
      <c r="I15" s="44"/>
      <c r="J15" s="43"/>
    </row>
    <row r="16" spans="1:11" s="40" customFormat="1" ht="41.4" x14ac:dyDescent="0.3">
      <c r="A16" s="41"/>
      <c r="B16" s="46" t="s">
        <v>4945</v>
      </c>
      <c r="C16" s="43"/>
      <c r="D16" s="318"/>
      <c r="E16" s="43"/>
      <c r="F16" s="44"/>
      <c r="G16" s="45"/>
      <c r="H16" s="176"/>
      <c r="I16" s="44"/>
      <c r="J16" s="47"/>
    </row>
    <row r="17" spans="1:10" s="40" customFormat="1" ht="40.5" customHeight="1" x14ac:dyDescent="0.3">
      <c r="A17" s="41" t="s">
        <v>4747</v>
      </c>
      <c r="B17" s="163" t="s">
        <v>4887</v>
      </c>
      <c r="C17" s="43" t="s">
        <v>1726</v>
      </c>
      <c r="D17" s="318">
        <v>874</v>
      </c>
      <c r="E17" s="43"/>
      <c r="F17" s="44">
        <v>130000</v>
      </c>
      <c r="G17" s="45"/>
      <c r="H17" s="176">
        <v>1</v>
      </c>
      <c r="I17" s="44">
        <f>ROUND(D17*H17*F17,0)</f>
        <v>113620000</v>
      </c>
      <c r="J17" s="48"/>
    </row>
    <row r="18" spans="1:10" s="40" customFormat="1" ht="41.4" x14ac:dyDescent="0.3">
      <c r="A18" s="49" t="s">
        <v>4748</v>
      </c>
      <c r="B18" s="157" t="s">
        <v>4888</v>
      </c>
      <c r="C18" s="50" t="s">
        <v>1726</v>
      </c>
      <c r="D18" s="319"/>
      <c r="E18" s="50"/>
      <c r="F18" s="3"/>
      <c r="G18" s="51"/>
      <c r="H18" s="177">
        <v>1</v>
      </c>
      <c r="I18" s="3">
        <f t="shared" ref="I18:I23" si="0">ROUND(D18*H18*F18,0)</f>
        <v>0</v>
      </c>
      <c r="J18" s="52"/>
    </row>
    <row r="19" spans="1:10" s="40" customFormat="1" ht="41.4" x14ac:dyDescent="0.3">
      <c r="A19" s="49" t="s">
        <v>4749</v>
      </c>
      <c r="B19" s="158" t="s">
        <v>4889</v>
      </c>
      <c r="C19" s="50" t="s">
        <v>1726</v>
      </c>
      <c r="D19" s="319"/>
      <c r="E19" s="50"/>
      <c r="F19" s="3"/>
      <c r="G19" s="51"/>
      <c r="H19" s="177">
        <v>1</v>
      </c>
      <c r="I19" s="3">
        <f t="shared" si="0"/>
        <v>0</v>
      </c>
      <c r="J19" s="52"/>
    </row>
    <row r="20" spans="1:10" s="40" customFormat="1" ht="41.4" x14ac:dyDescent="0.3">
      <c r="A20" s="49" t="s">
        <v>4750</v>
      </c>
      <c r="B20" s="158" t="s">
        <v>4890</v>
      </c>
      <c r="C20" s="50" t="s">
        <v>1726</v>
      </c>
      <c r="D20" s="319"/>
      <c r="E20" s="50"/>
      <c r="F20" s="3"/>
      <c r="G20" s="51"/>
      <c r="H20" s="177">
        <v>1</v>
      </c>
      <c r="I20" s="3">
        <f t="shared" si="0"/>
        <v>0</v>
      </c>
      <c r="J20" s="52"/>
    </row>
    <row r="21" spans="1:10" s="40" customFormat="1" ht="35.1" customHeight="1" x14ac:dyDescent="0.3">
      <c r="A21" s="49" t="s">
        <v>4751</v>
      </c>
      <c r="B21" s="159" t="s">
        <v>4787</v>
      </c>
      <c r="C21" s="43" t="s">
        <v>1726</v>
      </c>
      <c r="D21" s="318"/>
      <c r="E21" s="43"/>
      <c r="F21" s="44"/>
      <c r="G21" s="45"/>
      <c r="H21" s="176">
        <v>1</v>
      </c>
      <c r="I21" s="44">
        <f t="shared" si="0"/>
        <v>0</v>
      </c>
      <c r="J21" s="47"/>
    </row>
    <row r="22" spans="1:10" s="40" customFormat="1" ht="35.1" customHeight="1" x14ac:dyDescent="0.3">
      <c r="A22" s="49" t="s">
        <v>4752</v>
      </c>
      <c r="B22" s="159" t="s">
        <v>4788</v>
      </c>
      <c r="C22" s="43" t="s">
        <v>1726</v>
      </c>
      <c r="D22" s="319"/>
      <c r="E22" s="50"/>
      <c r="F22" s="3"/>
      <c r="G22" s="51"/>
      <c r="H22" s="177">
        <v>1</v>
      </c>
      <c r="I22" s="3">
        <f t="shared" si="0"/>
        <v>0</v>
      </c>
      <c r="J22" s="52"/>
    </row>
    <row r="23" spans="1:10" s="40" customFormat="1" ht="13.8" x14ac:dyDescent="0.3">
      <c r="A23" s="49" t="s">
        <v>4753</v>
      </c>
      <c r="B23" s="160" t="s">
        <v>4754</v>
      </c>
      <c r="C23" s="53" t="s">
        <v>1726</v>
      </c>
      <c r="D23" s="320"/>
      <c r="E23" s="53"/>
      <c r="F23" s="54"/>
      <c r="G23" s="55"/>
      <c r="H23" s="178">
        <v>0</v>
      </c>
      <c r="I23" s="54">
        <f t="shared" si="0"/>
        <v>0</v>
      </c>
      <c r="J23" s="56"/>
    </row>
    <row r="24" spans="1:10" s="117" customFormat="1" ht="13.8" x14ac:dyDescent="0.3">
      <c r="A24" s="111" t="s">
        <v>2304</v>
      </c>
      <c r="B24" s="112" t="s">
        <v>4755</v>
      </c>
      <c r="C24" s="113"/>
      <c r="D24" s="321"/>
      <c r="E24" s="113"/>
      <c r="F24" s="114"/>
      <c r="G24" s="115"/>
      <c r="H24" s="179"/>
      <c r="I24" s="116">
        <f>SUBTOTAL(9, I25:I32)</f>
        <v>0</v>
      </c>
      <c r="J24" s="113"/>
    </row>
    <row r="25" spans="1:10" s="117" customFormat="1" ht="13.8" x14ac:dyDescent="0.3">
      <c r="A25" s="118" t="s">
        <v>4756</v>
      </c>
      <c r="B25" s="119" t="s">
        <v>4757</v>
      </c>
      <c r="C25" s="120"/>
      <c r="D25" s="322"/>
      <c r="E25" s="120"/>
      <c r="F25" s="121"/>
      <c r="G25" s="122"/>
      <c r="H25" s="180"/>
      <c r="I25" s="123">
        <f>SUBTOTAL(9, I26:I32)</f>
        <v>0</v>
      </c>
      <c r="J25" s="120"/>
    </row>
    <row r="26" spans="1:10" s="117" customFormat="1" ht="13.8" x14ac:dyDescent="0.3">
      <c r="A26" s="118"/>
      <c r="B26" s="335" t="s">
        <v>5425</v>
      </c>
      <c r="C26" s="120"/>
      <c r="D26" s="322"/>
      <c r="E26" s="120"/>
      <c r="F26" s="121"/>
      <c r="G26" s="122"/>
      <c r="H26" s="180"/>
      <c r="I26" s="336">
        <f>SUBTOTAL(9, I27:I27)</f>
        <v>0</v>
      </c>
      <c r="J26" s="120"/>
    </row>
    <row r="27" spans="1:10" s="117" customFormat="1" ht="13.8" x14ac:dyDescent="0.3">
      <c r="A27" s="118"/>
      <c r="B27" s="342" t="s">
        <v>5309</v>
      </c>
      <c r="C27" s="337" t="s">
        <v>1726</v>
      </c>
      <c r="D27" s="338">
        <v>0</v>
      </c>
      <c r="E27" s="337"/>
      <c r="F27" s="339">
        <v>9300</v>
      </c>
      <c r="G27" s="340"/>
      <c r="H27" s="341">
        <v>1</v>
      </c>
      <c r="I27" s="343">
        <f>ROUND(D27*H27*F27,0)</f>
        <v>0</v>
      </c>
      <c r="J27" s="120"/>
    </row>
    <row r="28" spans="1:10" s="117" customFormat="1" ht="13.8" x14ac:dyDescent="0.3">
      <c r="A28" s="118"/>
      <c r="B28" s="335" t="s">
        <v>5426</v>
      </c>
      <c r="C28" s="337"/>
      <c r="D28" s="338"/>
      <c r="E28" s="337"/>
      <c r="F28" s="339"/>
      <c r="G28" s="340"/>
      <c r="H28" s="341"/>
      <c r="I28" s="336">
        <f>SUBTOTAL(9, I29:I29)</f>
        <v>0</v>
      </c>
      <c r="J28" s="120"/>
    </row>
    <row r="29" spans="1:10" s="117" customFormat="1" ht="13.8" x14ac:dyDescent="0.3">
      <c r="A29" s="118"/>
      <c r="B29" s="342" t="s">
        <v>5309</v>
      </c>
      <c r="C29" s="337" t="s">
        <v>1726</v>
      </c>
      <c r="D29" s="338">
        <v>0</v>
      </c>
      <c r="E29" s="337"/>
      <c r="F29" s="339">
        <v>9300</v>
      </c>
      <c r="G29" s="340"/>
      <c r="H29" s="341">
        <v>1</v>
      </c>
      <c r="I29" s="343">
        <f>ROUND(D29*H29*F29,0)</f>
        <v>0</v>
      </c>
      <c r="J29" s="120"/>
    </row>
    <row r="30" spans="1:10" s="117" customFormat="1" ht="13.8" x14ac:dyDescent="0.3">
      <c r="A30" s="118"/>
      <c r="B30" s="335" t="s">
        <v>5427</v>
      </c>
      <c r="C30" s="337"/>
      <c r="D30" s="338"/>
      <c r="E30" s="337"/>
      <c r="F30" s="339"/>
      <c r="G30" s="340"/>
      <c r="H30" s="341"/>
      <c r="I30" s="336">
        <f>SUBTOTAL(9, I31:I31)</f>
        <v>0</v>
      </c>
      <c r="J30" s="120"/>
    </row>
    <row r="31" spans="1:10" s="117" customFormat="1" ht="13.8" x14ac:dyDescent="0.3">
      <c r="A31" s="118"/>
      <c r="B31" s="342" t="s">
        <v>5311</v>
      </c>
      <c r="C31" s="337"/>
      <c r="D31" s="338">
        <v>0</v>
      </c>
      <c r="E31" s="337"/>
      <c r="F31" s="339">
        <v>0</v>
      </c>
      <c r="G31" s="340"/>
      <c r="H31" s="341">
        <v>0</v>
      </c>
      <c r="I31" s="343">
        <f>ROUND(D31*H31*F31,0)</f>
        <v>0</v>
      </c>
      <c r="J31" s="120"/>
    </row>
    <row r="32" spans="1:10" s="127" customFormat="1" ht="13.8" x14ac:dyDescent="0.3">
      <c r="A32" s="128"/>
      <c r="B32" s="171"/>
      <c r="C32" s="125"/>
      <c r="D32" s="323"/>
      <c r="E32" s="125"/>
      <c r="F32" s="172"/>
      <c r="G32" s="173"/>
      <c r="H32" s="181"/>
      <c r="I32" s="126"/>
      <c r="J32" s="125"/>
    </row>
    <row r="33" spans="1:10" s="40" customFormat="1" ht="13.8" x14ac:dyDescent="0.3">
      <c r="A33" s="61" t="s">
        <v>4758</v>
      </c>
      <c r="B33" s="62" t="s">
        <v>4759</v>
      </c>
      <c r="C33" s="63"/>
      <c r="D33" s="324"/>
      <c r="E33" s="63"/>
      <c r="F33" s="64"/>
      <c r="G33" s="65"/>
      <c r="H33" s="182"/>
      <c r="I33" s="66">
        <f>(I34)</f>
        <v>0</v>
      </c>
      <c r="J33" s="63"/>
    </row>
    <row r="34" spans="1:10" s="67" customFormat="1" ht="13.8" x14ac:dyDescent="0.3">
      <c r="A34" s="49"/>
      <c r="B34" s="68"/>
      <c r="C34" s="69"/>
      <c r="D34" s="325"/>
      <c r="E34" s="69"/>
      <c r="F34" s="70"/>
      <c r="G34" s="71"/>
      <c r="H34" s="183"/>
      <c r="I34" s="70"/>
      <c r="J34" s="69"/>
    </row>
    <row r="35" spans="1:10" s="117" customFormat="1" ht="13.8" x14ac:dyDescent="0.3">
      <c r="A35" s="111" t="s">
        <v>2307</v>
      </c>
      <c r="B35" s="132" t="s">
        <v>4760</v>
      </c>
      <c r="C35" s="113"/>
      <c r="D35" s="326"/>
      <c r="E35" s="113"/>
      <c r="F35" s="133"/>
      <c r="G35" s="134"/>
      <c r="H35" s="184"/>
      <c r="I35" s="116">
        <f>SUBTOTAL(9,I36:I45)</f>
        <v>618386000</v>
      </c>
      <c r="J35" s="161"/>
    </row>
    <row r="36" spans="1:10" s="40" customFormat="1" ht="41.4" x14ac:dyDescent="0.3">
      <c r="A36" s="124" t="s">
        <v>4762</v>
      </c>
      <c r="B36" s="135" t="s">
        <v>4761</v>
      </c>
      <c r="C36" s="124"/>
      <c r="D36" s="327"/>
      <c r="E36" s="129"/>
      <c r="F36" s="137"/>
      <c r="G36" s="136"/>
      <c r="H36" s="185"/>
      <c r="I36" s="130">
        <f>SUBTOTAL(9,I37:I41)</f>
        <v>618386000</v>
      </c>
      <c r="J36" s="43"/>
    </row>
    <row r="37" spans="1:10" s="40" customFormat="1" ht="13.8" x14ac:dyDescent="0.3">
      <c r="A37" s="72" t="s">
        <v>4790</v>
      </c>
      <c r="B37" s="73" t="s">
        <v>4763</v>
      </c>
      <c r="C37" s="43" t="s">
        <v>4764</v>
      </c>
      <c r="D37" s="328">
        <v>2</v>
      </c>
      <c r="E37" s="43"/>
      <c r="F37" s="74">
        <v>8100000</v>
      </c>
      <c r="G37" s="75"/>
      <c r="H37" s="186">
        <v>1</v>
      </c>
      <c r="I37" s="2">
        <f>ROUND(D37*F37*H37,0)</f>
        <v>16200000</v>
      </c>
      <c r="J37" s="43"/>
    </row>
    <row r="38" spans="1:10" s="131" customFormat="1" ht="13.8" x14ac:dyDescent="0.3">
      <c r="A38" s="76"/>
      <c r="B38" s="138" t="s">
        <v>11</v>
      </c>
      <c r="C38" s="43"/>
      <c r="D38" s="328"/>
      <c r="E38" s="43"/>
      <c r="F38" s="74"/>
      <c r="G38" s="75"/>
      <c r="H38" s="186"/>
      <c r="I38" s="2"/>
      <c r="J38" s="129"/>
    </row>
    <row r="39" spans="1:10" s="96" customFormat="1" ht="27.6" x14ac:dyDescent="0.3">
      <c r="A39" s="164" t="s">
        <v>4791</v>
      </c>
      <c r="B39" s="165" t="s">
        <v>4789</v>
      </c>
      <c r="C39" s="166" t="s">
        <v>1726</v>
      </c>
      <c r="D39" s="329">
        <v>874</v>
      </c>
      <c r="E39" s="166"/>
      <c r="F39" s="167">
        <v>130000</v>
      </c>
      <c r="G39" s="168"/>
      <c r="H39" s="187">
        <v>0.3</v>
      </c>
      <c r="I39" s="169">
        <f t="shared" ref="I39" si="1">ROUND(D39*H39*F39,0)</f>
        <v>34086000</v>
      </c>
      <c r="J39" s="170"/>
    </row>
    <row r="40" spans="1:10" s="40" customFormat="1" ht="27.6" x14ac:dyDescent="0.3">
      <c r="A40" s="76" t="s">
        <v>4792</v>
      </c>
      <c r="B40" s="77" t="s">
        <v>4768</v>
      </c>
      <c r="C40" s="76" t="s">
        <v>1726</v>
      </c>
      <c r="D40" s="328">
        <v>874</v>
      </c>
      <c r="E40" s="43"/>
      <c r="F40" s="74">
        <v>130000</v>
      </c>
      <c r="G40" s="75"/>
      <c r="H40" s="332">
        <v>5</v>
      </c>
      <c r="I40" s="2">
        <f>D40*F40*H40</f>
        <v>568100000</v>
      </c>
      <c r="J40" s="43"/>
    </row>
    <row r="41" spans="1:10" s="40" customFormat="1" ht="55.2" x14ac:dyDescent="0.3">
      <c r="A41" s="76"/>
      <c r="B41" s="191" t="s">
        <v>4793</v>
      </c>
      <c r="C41" s="76"/>
      <c r="D41" s="328"/>
      <c r="E41" s="43"/>
      <c r="F41" s="74"/>
      <c r="G41" s="75"/>
      <c r="H41" s="186"/>
      <c r="I41" s="2"/>
      <c r="J41" s="43"/>
    </row>
    <row r="42" spans="1:10" s="145" customFormat="1" ht="41.4" x14ac:dyDescent="0.3">
      <c r="A42" s="139" t="s">
        <v>4765</v>
      </c>
      <c r="B42" s="140" t="s">
        <v>4769</v>
      </c>
      <c r="C42" s="139"/>
      <c r="D42" s="330"/>
      <c r="E42" s="142"/>
      <c r="F42" s="143"/>
      <c r="G42" s="141"/>
      <c r="H42" s="188"/>
      <c r="I42" s="144">
        <f>SUBTOTAL(9,I43:I45)</f>
        <v>0</v>
      </c>
      <c r="J42" s="142"/>
    </row>
    <row r="43" spans="1:10" s="40" customFormat="1" ht="27.6" x14ac:dyDescent="0.3">
      <c r="A43" s="76" t="s">
        <v>4766</v>
      </c>
      <c r="B43" s="79" t="s">
        <v>4789</v>
      </c>
      <c r="C43" s="76" t="s">
        <v>1726</v>
      </c>
      <c r="D43" s="328">
        <v>0</v>
      </c>
      <c r="E43" s="43"/>
      <c r="F43" s="74">
        <v>130000</v>
      </c>
      <c r="G43" s="75"/>
      <c r="H43" s="186">
        <v>0.3</v>
      </c>
      <c r="I43" s="2">
        <f t="shared" ref="I43:I44" si="2">ROUND(D43*H43*F43,0)</f>
        <v>0</v>
      </c>
      <c r="J43" s="78"/>
    </row>
    <row r="44" spans="1:10" s="40" customFormat="1" ht="27.6" x14ac:dyDescent="0.3">
      <c r="A44" s="76" t="s">
        <v>4767</v>
      </c>
      <c r="B44" s="77" t="s">
        <v>4768</v>
      </c>
      <c r="C44" s="76" t="s">
        <v>1726</v>
      </c>
      <c r="D44" s="328">
        <v>0</v>
      </c>
      <c r="E44" s="43"/>
      <c r="F44" s="74">
        <v>130000</v>
      </c>
      <c r="G44" s="75"/>
      <c r="H44" s="332">
        <v>5</v>
      </c>
      <c r="I44" s="2">
        <f t="shared" si="2"/>
        <v>0</v>
      </c>
      <c r="J44" s="43"/>
    </row>
    <row r="45" spans="1:10" s="40" customFormat="1" ht="55.2" x14ac:dyDescent="0.3">
      <c r="A45" s="80"/>
      <c r="B45" s="192" t="s">
        <v>4793</v>
      </c>
      <c r="C45" s="80"/>
      <c r="D45" s="331"/>
      <c r="E45" s="50"/>
      <c r="F45" s="81"/>
      <c r="G45" s="82"/>
      <c r="H45" s="189"/>
      <c r="I45" s="83"/>
      <c r="J45" s="50"/>
    </row>
    <row r="46" spans="1:10" s="40" customFormat="1" ht="13.8" x14ac:dyDescent="0.3">
      <c r="A46" s="57" t="s">
        <v>2310</v>
      </c>
      <c r="B46" s="58" t="s">
        <v>4770</v>
      </c>
      <c r="C46" s="59"/>
      <c r="D46" s="333"/>
      <c r="E46" s="59"/>
      <c r="F46" s="60"/>
      <c r="G46" s="59"/>
      <c r="H46" s="190"/>
      <c r="I46" s="59"/>
      <c r="J46" s="84"/>
    </row>
    <row r="47" spans="1:10" s="117" customFormat="1" ht="13.8" x14ac:dyDescent="0.3">
      <c r="A47" s="146"/>
      <c r="B47" s="147" t="s">
        <v>4771</v>
      </c>
      <c r="C47" s="148"/>
      <c r="D47" s="334"/>
      <c r="E47" s="148"/>
      <c r="F47" s="149"/>
      <c r="G47" s="150"/>
      <c r="H47" s="148"/>
      <c r="I47" s="110">
        <f>SUBTOTAL(9,I14:I45)</f>
        <v>732006000</v>
      </c>
      <c r="J47" s="148"/>
    </row>
    <row r="48" spans="1:10" s="40" customFormat="1" ht="14.4" x14ac:dyDescent="0.3">
      <c r="A48" s="85"/>
      <c r="B48" s="501" t="s">
        <v>5428</v>
      </c>
      <c r="C48" s="502"/>
      <c r="D48" s="502"/>
      <c r="E48" s="502"/>
      <c r="F48" s="502"/>
      <c r="G48" s="502"/>
      <c r="H48" s="502"/>
      <c r="I48" s="502"/>
      <c r="J48" s="503"/>
    </row>
    <row r="49" spans="1:10" s="40" customFormat="1" ht="14.4" x14ac:dyDescent="0.3">
      <c r="A49" s="86"/>
      <c r="B49" s="506"/>
      <c r="C49" s="506"/>
      <c r="D49" s="506"/>
      <c r="E49" s="506"/>
      <c r="F49" s="506"/>
      <c r="G49" s="506"/>
      <c r="H49" s="506"/>
      <c r="I49" s="506"/>
      <c r="J49" s="506"/>
    </row>
    <row r="50" spans="1:10" s="89" customFormat="1" x14ac:dyDescent="0.3">
      <c r="A50" s="87"/>
      <c r="B50" s="88"/>
      <c r="C50" s="88"/>
      <c r="D50" s="88"/>
      <c r="E50" s="88"/>
      <c r="F50" s="88"/>
      <c r="G50" s="88"/>
      <c r="H50" s="88"/>
      <c r="I50" s="88"/>
      <c r="J50" s="88"/>
    </row>
    <row r="51" spans="1:10" s="89" customFormat="1" x14ac:dyDescent="0.3">
      <c r="A51" s="90"/>
      <c r="B51" s="90"/>
      <c r="C51" s="504" t="s">
        <v>4773</v>
      </c>
      <c r="D51" s="504"/>
      <c r="E51" s="504"/>
      <c r="F51" s="504" t="s">
        <v>4885</v>
      </c>
      <c r="G51" s="504"/>
      <c r="H51" s="504"/>
      <c r="I51" s="504"/>
      <c r="J51" s="504"/>
    </row>
    <row r="52" spans="1:10" s="96" customFormat="1" x14ac:dyDescent="0.3">
      <c r="A52" s="91"/>
      <c r="B52" s="93"/>
      <c r="C52" s="94"/>
      <c r="D52" s="92"/>
      <c r="E52" s="91"/>
      <c r="F52" s="95"/>
      <c r="G52" s="91"/>
      <c r="H52" s="91"/>
      <c r="I52" s="95"/>
    </row>
    <row r="53" spans="1:10" s="96" customFormat="1" x14ac:dyDescent="0.3">
      <c r="A53" s="91"/>
      <c r="B53" s="93"/>
      <c r="C53" s="94"/>
      <c r="D53" s="92"/>
      <c r="E53" s="91"/>
      <c r="F53" s="95"/>
      <c r="G53" s="91"/>
      <c r="H53" s="91"/>
      <c r="I53" s="91"/>
    </row>
    <row r="54" spans="1:10" s="96" customFormat="1" x14ac:dyDescent="0.3">
      <c r="A54" s="91"/>
      <c r="B54" s="93"/>
      <c r="C54" s="94"/>
      <c r="D54" s="92"/>
      <c r="E54" s="91"/>
      <c r="F54" s="95"/>
      <c r="G54" s="91"/>
      <c r="H54" s="91"/>
      <c r="I54" s="95"/>
    </row>
    <row r="55" spans="1:10" s="96" customFormat="1" x14ac:dyDescent="0.3">
      <c r="A55" s="91"/>
      <c r="B55" s="93"/>
      <c r="C55" s="94"/>
      <c r="D55" s="92"/>
      <c r="E55" s="91"/>
      <c r="F55" s="95"/>
      <c r="G55" s="91"/>
      <c r="H55" s="91"/>
      <c r="I55" s="91"/>
    </row>
    <row r="56" spans="1:10" s="96" customFormat="1" x14ac:dyDescent="0.3">
      <c r="A56" s="91"/>
      <c r="B56" s="93"/>
      <c r="C56" s="94"/>
      <c r="D56" s="92"/>
      <c r="E56" s="91"/>
      <c r="F56" s="95"/>
      <c r="G56" s="91"/>
      <c r="H56" s="91"/>
      <c r="I56" s="91"/>
    </row>
    <row r="57" spans="1:10" s="89" customFormat="1" x14ac:dyDescent="0.3">
      <c r="A57" s="91"/>
      <c r="C57" s="505" t="s">
        <v>4886</v>
      </c>
      <c r="D57" s="505"/>
      <c r="E57" s="505"/>
      <c r="F57" s="316"/>
      <c r="G57" s="91"/>
      <c r="H57" s="91"/>
      <c r="I57" s="91"/>
    </row>
    <row r="58" spans="1:10" x14ac:dyDescent="0.3">
      <c r="A58" s="97"/>
      <c r="C58" s="98"/>
      <c r="D58" s="99"/>
      <c r="E58" s="10"/>
      <c r="F58" s="100"/>
      <c r="G58" s="97"/>
      <c r="H58" s="10"/>
      <c r="I58" s="100"/>
      <c r="J58" s="97"/>
    </row>
    <row r="59" spans="1:10" ht="47.1" customHeight="1" x14ac:dyDescent="0.3">
      <c r="A59" s="101"/>
      <c r="B59" s="102" t="s">
        <v>4703</v>
      </c>
      <c r="D59" s="103"/>
      <c r="F59" s="104"/>
      <c r="G59" s="105"/>
      <c r="H59" s="106"/>
      <c r="I59" s="107"/>
    </row>
    <row r="60" spans="1:10" ht="47.1" customHeight="1" x14ac:dyDescent="0.3">
      <c r="A60" s="101"/>
      <c r="B60" s="102" t="s">
        <v>4704</v>
      </c>
      <c r="D60" s="103"/>
      <c r="F60" s="104"/>
      <c r="G60" s="105"/>
      <c r="H60" s="106"/>
      <c r="I60" s="107"/>
    </row>
    <row r="61" spans="1:10" ht="61.5" customHeight="1" x14ac:dyDescent="0.3">
      <c r="A61" s="101"/>
      <c r="B61" s="102" t="s">
        <v>4705</v>
      </c>
      <c r="D61" s="103"/>
      <c r="F61" s="104"/>
      <c r="G61" s="105"/>
      <c r="H61" s="106"/>
      <c r="I61" s="107"/>
    </row>
    <row r="62" spans="1:10" x14ac:dyDescent="0.3">
      <c r="A62" s="97"/>
      <c r="C62" s="98"/>
      <c r="D62" s="99"/>
      <c r="E62" s="10"/>
      <c r="F62" s="100"/>
      <c r="G62" s="97"/>
      <c r="H62" s="10"/>
      <c r="I62" s="100"/>
      <c r="J62" s="97"/>
    </row>
    <row r="63" spans="1:10" x14ac:dyDescent="0.3">
      <c r="A63" s="97"/>
      <c r="C63" s="98"/>
      <c r="D63" s="99"/>
      <c r="E63" s="10"/>
      <c r="F63" s="100"/>
      <c r="G63" s="97"/>
      <c r="H63" s="10"/>
      <c r="I63" s="100"/>
      <c r="J63" s="97"/>
    </row>
    <row r="66" spans="4:5" s="8" customFormat="1" x14ac:dyDescent="0.3">
      <c r="D66" s="98"/>
      <c r="E66" s="98"/>
    </row>
    <row r="67" spans="4:5" s="8" customFormat="1" x14ac:dyDescent="0.3">
      <c r="D67" s="98"/>
      <c r="E67" s="98"/>
    </row>
    <row r="68" spans="4:5" s="8" customFormat="1" x14ac:dyDescent="0.3">
      <c r="D68" s="98"/>
      <c r="E68" s="98"/>
    </row>
    <row r="69" spans="4:5" s="8" customFormat="1" x14ac:dyDescent="0.3">
      <c r="D69" s="98"/>
      <c r="E69" s="98"/>
    </row>
    <row r="70" spans="4:5" s="8" customFormat="1" x14ac:dyDescent="0.3">
      <c r="D70" s="98"/>
      <c r="E70" s="98"/>
    </row>
    <row r="71" spans="4:5" s="8" customFormat="1" x14ac:dyDescent="0.3">
      <c r="D71" s="98"/>
      <c r="E71" s="98"/>
    </row>
    <row r="72" spans="4:5" s="8" customFormat="1" x14ac:dyDescent="0.3">
      <c r="D72" s="98"/>
      <c r="E72" s="98"/>
    </row>
    <row r="73" spans="4:5" s="8" customFormat="1" x14ac:dyDescent="0.3">
      <c r="D73" s="98"/>
      <c r="E73" s="98"/>
    </row>
    <row r="74" spans="4:5" s="8" customFormat="1" x14ac:dyDescent="0.3">
      <c r="D74" s="98"/>
      <c r="E74" s="98"/>
    </row>
    <row r="75" spans="4:5" s="8" customFormat="1" x14ac:dyDescent="0.3">
      <c r="D75" s="98"/>
      <c r="E75" s="98"/>
    </row>
    <row r="76" spans="4:5" s="8" customFormat="1" x14ac:dyDescent="0.3">
      <c r="D76" s="98"/>
      <c r="E76" s="98"/>
    </row>
    <row r="77" spans="4:5" s="8" customFormat="1" x14ac:dyDescent="0.3">
      <c r="D77" s="98"/>
      <c r="E77" s="98"/>
    </row>
    <row r="78" spans="4:5" s="8" customFormat="1" x14ac:dyDescent="0.3">
      <c r="D78" s="98"/>
      <c r="E78" s="98"/>
    </row>
    <row r="79" spans="4:5" s="8" customFormat="1" x14ac:dyDescent="0.3">
      <c r="D79" s="98"/>
      <c r="E79" s="98"/>
    </row>
    <row r="80" spans="4:5" s="40" customFormat="1" ht="13.8" x14ac:dyDescent="0.3">
      <c r="D80" s="5"/>
      <c r="E80" s="5"/>
    </row>
    <row r="81" spans="4:5" s="40" customFormat="1" ht="13.8" x14ac:dyDescent="0.3">
      <c r="D81" s="5"/>
      <c r="E81" s="5"/>
    </row>
    <row r="82" spans="4:5" s="8" customFormat="1" x14ac:dyDescent="0.3">
      <c r="D82" s="98"/>
      <c r="E82" s="98"/>
    </row>
    <row r="83" spans="4:5" s="8" customFormat="1" x14ac:dyDescent="0.3">
      <c r="D83" s="98"/>
      <c r="E83" s="98"/>
    </row>
    <row r="84" spans="4:5" s="8" customFormat="1" x14ac:dyDescent="0.3">
      <c r="D84" s="98"/>
      <c r="E84" s="98"/>
    </row>
    <row r="85" spans="4:5" s="40" customFormat="1" ht="13.8" x14ac:dyDescent="0.3">
      <c r="D85" s="5"/>
      <c r="E85" s="5"/>
    </row>
    <row r="86" spans="4:5" s="8" customFormat="1" x14ac:dyDescent="0.3">
      <c r="D86" s="98"/>
      <c r="E86" s="98"/>
    </row>
    <row r="87" spans="4:5" s="8" customFormat="1" x14ac:dyDescent="0.3">
      <c r="D87" s="98"/>
      <c r="E87" s="98"/>
    </row>
    <row r="88" spans="4:5" s="40" customFormat="1" ht="13.8" x14ac:dyDescent="0.3">
      <c r="D88" s="5"/>
      <c r="E88" s="5"/>
    </row>
    <row r="89" spans="4:5" s="8" customFormat="1" x14ac:dyDescent="0.3">
      <c r="D89" s="98"/>
      <c r="E89" s="98"/>
    </row>
    <row r="90" spans="4:5" s="8" customFormat="1" x14ac:dyDescent="0.3">
      <c r="D90" s="98"/>
      <c r="E90" s="98"/>
    </row>
    <row r="91" spans="4:5" s="8" customFormat="1" x14ac:dyDescent="0.3">
      <c r="D91" s="98"/>
      <c r="E91" s="98"/>
    </row>
    <row r="92" spans="4:5" s="8" customFormat="1" x14ac:dyDescent="0.3">
      <c r="D92" s="98"/>
      <c r="E92" s="98"/>
    </row>
    <row r="93" spans="4:5" s="8" customFormat="1" x14ac:dyDescent="0.3">
      <c r="D93" s="98"/>
      <c r="E93" s="98"/>
    </row>
    <row r="94" spans="4:5" s="8" customFormat="1" x14ac:dyDescent="0.3">
      <c r="D94" s="98"/>
      <c r="E94" s="98"/>
    </row>
    <row r="95" spans="4:5" s="8" customFormat="1" x14ac:dyDescent="0.3">
      <c r="D95" s="98"/>
      <c r="E95" s="98"/>
    </row>
    <row r="96" spans="4:5" s="8" customFormat="1" x14ac:dyDescent="0.3">
      <c r="D96" s="98"/>
      <c r="E96" s="98"/>
    </row>
    <row r="97" spans="4:5" s="8" customFormat="1" x14ac:dyDescent="0.3">
      <c r="D97" s="98"/>
      <c r="E97" s="98"/>
    </row>
    <row r="98" spans="4:5" s="8" customFormat="1" x14ac:dyDescent="0.3">
      <c r="D98" s="98"/>
      <c r="E98" s="98"/>
    </row>
    <row r="99" spans="4:5" s="8" customFormat="1" x14ac:dyDescent="0.3">
      <c r="D99" s="98"/>
      <c r="E99" s="98"/>
    </row>
    <row r="100" spans="4:5" s="8" customFormat="1" x14ac:dyDescent="0.3">
      <c r="D100" s="98"/>
      <c r="E100" s="98"/>
    </row>
    <row r="101" spans="4:5" s="8" customFormat="1" x14ac:dyDescent="0.3">
      <c r="D101" s="98"/>
      <c r="E101" s="98"/>
    </row>
    <row r="102" spans="4:5" s="8" customFormat="1" x14ac:dyDescent="0.3">
      <c r="D102" s="98"/>
      <c r="E102" s="98"/>
    </row>
    <row r="103" spans="4:5" s="8" customFormat="1" x14ac:dyDescent="0.3">
      <c r="D103" s="98"/>
      <c r="E103" s="98"/>
    </row>
    <row r="104" spans="4:5" s="8" customFormat="1" x14ac:dyDescent="0.3">
      <c r="D104" s="98"/>
      <c r="E104" s="98"/>
    </row>
    <row r="105" spans="4:5" s="8" customFormat="1" x14ac:dyDescent="0.3">
      <c r="D105" s="98"/>
      <c r="E105" s="98"/>
    </row>
    <row r="106" spans="4:5" s="8" customFormat="1" x14ac:dyDescent="0.3">
      <c r="D106" s="98"/>
      <c r="E106" s="98"/>
    </row>
    <row r="107" spans="4:5" s="8" customFormat="1" x14ac:dyDescent="0.3">
      <c r="D107" s="98"/>
      <c r="E107" s="98"/>
    </row>
    <row r="108" spans="4:5" s="8" customFormat="1" x14ac:dyDescent="0.3">
      <c r="D108" s="98"/>
      <c r="E108" s="98"/>
    </row>
    <row r="109" spans="4:5" s="8" customFormat="1" x14ac:dyDescent="0.3">
      <c r="D109" s="98"/>
      <c r="E109" s="98"/>
    </row>
    <row r="110" spans="4:5" s="8" customFormat="1" x14ac:dyDescent="0.3">
      <c r="D110" s="98"/>
      <c r="E110" s="98"/>
    </row>
    <row r="111" spans="4:5" s="8" customFormat="1" x14ac:dyDescent="0.3">
      <c r="D111" s="98"/>
      <c r="E111" s="98"/>
    </row>
    <row r="112" spans="4:5" s="8" customFormat="1" x14ac:dyDescent="0.3">
      <c r="D112" s="98"/>
      <c r="E112" s="98"/>
    </row>
    <row r="113" spans="4:5" s="8" customFormat="1" x14ac:dyDescent="0.3">
      <c r="D113" s="98"/>
      <c r="E113" s="98"/>
    </row>
    <row r="114" spans="4:5" s="8" customFormat="1" x14ac:dyDescent="0.3">
      <c r="D114" s="98"/>
      <c r="E114" s="98"/>
    </row>
    <row r="115" spans="4:5" s="8" customFormat="1" x14ac:dyDescent="0.3">
      <c r="D115" s="98"/>
      <c r="E115" s="98"/>
    </row>
    <row r="116" spans="4:5" s="8" customFormat="1" x14ac:dyDescent="0.3">
      <c r="D116" s="98"/>
      <c r="E116" s="98"/>
    </row>
    <row r="117" spans="4:5" s="8" customFormat="1" x14ac:dyDescent="0.3">
      <c r="D117" s="98"/>
      <c r="E117" s="98"/>
    </row>
    <row r="118" spans="4:5" s="8" customFormat="1" x14ac:dyDescent="0.3">
      <c r="D118" s="98"/>
      <c r="E118" s="98"/>
    </row>
    <row r="119" spans="4:5" s="8" customFormat="1" x14ac:dyDescent="0.3">
      <c r="D119" s="98"/>
      <c r="E119" s="98"/>
    </row>
    <row r="120" spans="4:5" s="8" customFormat="1" x14ac:dyDescent="0.3">
      <c r="D120" s="98"/>
      <c r="E120" s="98"/>
    </row>
    <row r="121" spans="4:5" s="8" customFormat="1" x14ac:dyDescent="0.3">
      <c r="D121" s="98"/>
      <c r="E121" s="98"/>
    </row>
    <row r="122" spans="4:5" s="8" customFormat="1" x14ac:dyDescent="0.3">
      <c r="D122" s="98"/>
      <c r="E122" s="98"/>
    </row>
    <row r="123" spans="4:5" s="8" customFormat="1" x14ac:dyDescent="0.3">
      <c r="D123" s="98"/>
      <c r="E123" s="98"/>
    </row>
    <row r="124" spans="4:5" s="8" customFormat="1" x14ac:dyDescent="0.3">
      <c r="D124" s="98"/>
      <c r="E124" s="98"/>
    </row>
    <row r="125" spans="4:5" s="8" customFormat="1" x14ac:dyDescent="0.3">
      <c r="D125" s="98"/>
      <c r="E125" s="98"/>
    </row>
    <row r="126" spans="4:5" s="8" customFormat="1" x14ac:dyDescent="0.3">
      <c r="D126" s="98"/>
      <c r="E126" s="98"/>
    </row>
    <row r="127" spans="4:5" s="8" customFormat="1" x14ac:dyDescent="0.3">
      <c r="D127" s="98"/>
      <c r="E127" s="98"/>
    </row>
    <row r="128" spans="4:5" s="8" customFormat="1" x14ac:dyDescent="0.3">
      <c r="D128" s="98"/>
      <c r="E128" s="98"/>
    </row>
    <row r="129" spans="4:5" s="8" customFormat="1" x14ac:dyDescent="0.3">
      <c r="D129" s="98"/>
      <c r="E129" s="98"/>
    </row>
    <row r="130" spans="4:5" s="8" customFormat="1" x14ac:dyDescent="0.3">
      <c r="D130" s="98"/>
      <c r="E130" s="98"/>
    </row>
    <row r="131" spans="4:5" s="8" customFormat="1" x14ac:dyDescent="0.3">
      <c r="D131" s="98"/>
      <c r="E131" s="98"/>
    </row>
    <row r="132" spans="4:5" s="8" customFormat="1" x14ac:dyDescent="0.3">
      <c r="D132" s="98"/>
      <c r="E132" s="98"/>
    </row>
    <row r="133" spans="4:5" s="8" customFormat="1" x14ac:dyDescent="0.3">
      <c r="D133" s="98"/>
      <c r="E133" s="98"/>
    </row>
    <row r="134" spans="4:5" s="8" customFormat="1" x14ac:dyDescent="0.3">
      <c r="D134" s="98"/>
      <c r="E134" s="98"/>
    </row>
    <row r="135" spans="4:5" s="8" customFormat="1" x14ac:dyDescent="0.3">
      <c r="D135" s="98"/>
      <c r="E135" s="98"/>
    </row>
    <row r="136" spans="4:5" s="8" customFormat="1" x14ac:dyDescent="0.3">
      <c r="D136" s="98"/>
      <c r="E136" s="98"/>
    </row>
    <row r="137" spans="4:5" s="8" customFormat="1" x14ac:dyDescent="0.3">
      <c r="D137" s="98"/>
      <c r="E137" s="98"/>
    </row>
    <row r="138" spans="4:5" s="8" customFormat="1" x14ac:dyDescent="0.3">
      <c r="D138" s="98"/>
      <c r="E138" s="98"/>
    </row>
    <row r="139" spans="4:5" s="8" customFormat="1" x14ac:dyDescent="0.3">
      <c r="D139" s="98"/>
      <c r="E139" s="98"/>
    </row>
    <row r="140" spans="4:5" s="8" customFormat="1" x14ac:dyDescent="0.3">
      <c r="D140" s="98"/>
      <c r="E140" s="98"/>
    </row>
    <row r="141" spans="4:5" s="8" customFormat="1" x14ac:dyDescent="0.3">
      <c r="D141" s="98"/>
      <c r="E141" s="98"/>
    </row>
    <row r="142" spans="4:5" s="8" customFormat="1" x14ac:dyDescent="0.3">
      <c r="D142" s="98"/>
      <c r="E142" s="98"/>
    </row>
    <row r="143" spans="4:5" s="8" customFormat="1" x14ac:dyDescent="0.3">
      <c r="D143" s="98"/>
      <c r="E143" s="98"/>
    </row>
    <row r="144" spans="4:5" s="8" customFormat="1" x14ac:dyDescent="0.3">
      <c r="D144" s="98"/>
      <c r="E144" s="98"/>
    </row>
    <row r="145" spans="4:5" s="8" customFormat="1" x14ac:dyDescent="0.3">
      <c r="D145" s="98"/>
      <c r="E145" s="98"/>
    </row>
    <row r="146" spans="4:5" s="8" customFormat="1" x14ac:dyDescent="0.3">
      <c r="D146" s="98"/>
      <c r="E146" s="98"/>
    </row>
    <row r="147" spans="4:5" s="8" customFormat="1" x14ac:dyDescent="0.3">
      <c r="D147" s="98"/>
      <c r="E147" s="98"/>
    </row>
    <row r="148" spans="4:5" s="8" customFormat="1" x14ac:dyDescent="0.3">
      <c r="D148" s="98"/>
      <c r="E148" s="98"/>
    </row>
    <row r="149" spans="4:5" s="8" customFormat="1" x14ac:dyDescent="0.3">
      <c r="D149" s="98"/>
      <c r="E149" s="98"/>
    </row>
    <row r="150" spans="4:5" s="8" customFormat="1" x14ac:dyDescent="0.3">
      <c r="D150" s="98"/>
      <c r="E150" s="98"/>
    </row>
    <row r="151" spans="4:5" s="8" customFormat="1" x14ac:dyDescent="0.3">
      <c r="D151" s="98"/>
      <c r="E151" s="98"/>
    </row>
    <row r="152" spans="4:5" s="8" customFormat="1" x14ac:dyDescent="0.3">
      <c r="D152" s="98"/>
      <c r="E152" s="98"/>
    </row>
    <row r="153" spans="4:5" s="8" customFormat="1" x14ac:dyDescent="0.3">
      <c r="D153" s="98"/>
      <c r="E153" s="98"/>
    </row>
    <row r="154" spans="4:5" s="8" customFormat="1" x14ac:dyDescent="0.3">
      <c r="D154" s="98"/>
      <c r="E154" s="98"/>
    </row>
    <row r="155" spans="4:5" s="8" customFormat="1" x14ac:dyDescent="0.3">
      <c r="D155" s="98"/>
      <c r="E155" s="98"/>
    </row>
    <row r="156" spans="4:5" s="8" customFormat="1" x14ac:dyDescent="0.3">
      <c r="D156" s="98"/>
      <c r="E156" s="98"/>
    </row>
    <row r="157" spans="4:5" s="8" customFormat="1" x14ac:dyDescent="0.3">
      <c r="D157" s="98"/>
      <c r="E157" s="98"/>
    </row>
    <row r="158" spans="4:5" s="8" customFormat="1" x14ac:dyDescent="0.3">
      <c r="D158" s="98"/>
      <c r="E158" s="98"/>
    </row>
    <row r="159" spans="4:5" s="8" customFormat="1" x14ac:dyDescent="0.3">
      <c r="D159" s="98"/>
      <c r="E159" s="98"/>
    </row>
    <row r="160" spans="4:5" s="8" customFormat="1" x14ac:dyDescent="0.3">
      <c r="D160" s="98"/>
      <c r="E160" s="98"/>
    </row>
    <row r="161" spans="4:5" s="8" customFormat="1" x14ac:dyDescent="0.3">
      <c r="D161" s="98"/>
      <c r="E161" s="98"/>
    </row>
    <row r="162" spans="4:5" s="8" customFormat="1" x14ac:dyDescent="0.3">
      <c r="D162" s="98"/>
      <c r="E162" s="98"/>
    </row>
    <row r="163" spans="4:5" s="8" customFormat="1" x14ac:dyDescent="0.3">
      <c r="D163" s="98"/>
      <c r="E163" s="98"/>
    </row>
    <row r="164" spans="4:5" s="8" customFormat="1" x14ac:dyDescent="0.3">
      <c r="D164" s="98"/>
      <c r="E164" s="98"/>
    </row>
    <row r="165" spans="4:5" s="8" customFormat="1" x14ac:dyDescent="0.3">
      <c r="D165" s="98"/>
      <c r="E165" s="98"/>
    </row>
    <row r="166" spans="4:5" s="8" customFormat="1" x14ac:dyDescent="0.3">
      <c r="D166" s="98"/>
      <c r="E166" s="98"/>
    </row>
    <row r="167" spans="4:5" s="8" customFormat="1" x14ac:dyDescent="0.3">
      <c r="D167" s="98"/>
      <c r="E167" s="98"/>
    </row>
    <row r="168" spans="4:5" s="8" customFormat="1" x14ac:dyDescent="0.3">
      <c r="D168" s="98"/>
      <c r="E168" s="98"/>
    </row>
    <row r="169" spans="4:5" s="8" customFormat="1" x14ac:dyDescent="0.3">
      <c r="D169" s="98"/>
      <c r="E169" s="98"/>
    </row>
    <row r="170" spans="4:5" s="8" customFormat="1" x14ac:dyDescent="0.3">
      <c r="D170" s="98"/>
      <c r="E170" s="98"/>
    </row>
    <row r="171" spans="4:5" s="8" customFormat="1" x14ac:dyDescent="0.3">
      <c r="D171" s="98"/>
      <c r="E171" s="98"/>
    </row>
    <row r="172" spans="4:5" s="8" customFormat="1" x14ac:dyDescent="0.3">
      <c r="D172" s="98"/>
      <c r="E172" s="98"/>
    </row>
    <row r="173" spans="4:5" s="8" customFormat="1" x14ac:dyDescent="0.3">
      <c r="D173" s="98"/>
      <c r="E173" s="98"/>
    </row>
    <row r="174" spans="4:5" s="8" customFormat="1" x14ac:dyDescent="0.3">
      <c r="D174" s="98"/>
      <c r="E174" s="98"/>
    </row>
    <row r="175" spans="4:5" s="8" customFormat="1" x14ac:dyDescent="0.3">
      <c r="D175" s="98"/>
      <c r="E175" s="98"/>
    </row>
    <row r="176" spans="4:5" s="8" customFormat="1" x14ac:dyDescent="0.3">
      <c r="D176" s="98"/>
      <c r="E176" s="98"/>
    </row>
    <row r="177" spans="4:5" s="8" customFormat="1" x14ac:dyDescent="0.3">
      <c r="D177" s="98"/>
      <c r="E177" s="98"/>
    </row>
    <row r="178" spans="4:5" s="8" customFormat="1" x14ac:dyDescent="0.3">
      <c r="D178" s="98"/>
      <c r="E178" s="98"/>
    </row>
    <row r="179" spans="4:5" s="8" customFormat="1" x14ac:dyDescent="0.3">
      <c r="D179" s="98"/>
      <c r="E179" s="98"/>
    </row>
    <row r="180" spans="4:5" s="8" customFormat="1" x14ac:dyDescent="0.3">
      <c r="D180" s="98"/>
      <c r="E180" s="98"/>
    </row>
    <row r="181" spans="4:5" s="8" customFormat="1" x14ac:dyDescent="0.3">
      <c r="D181" s="98"/>
      <c r="E181" s="98"/>
    </row>
    <row r="182" spans="4:5" s="8" customFormat="1" x14ac:dyDescent="0.3">
      <c r="D182" s="98"/>
      <c r="E182" s="98"/>
    </row>
    <row r="183" spans="4:5" s="8" customFormat="1" x14ac:dyDescent="0.3">
      <c r="D183" s="98"/>
      <c r="E183" s="98"/>
    </row>
    <row r="184" spans="4:5" s="8" customFormat="1" x14ac:dyDescent="0.3">
      <c r="D184" s="98"/>
      <c r="E184" s="98"/>
    </row>
    <row r="185" spans="4:5" s="8" customFormat="1" x14ac:dyDescent="0.3">
      <c r="D185" s="98"/>
      <c r="E185" s="98"/>
    </row>
    <row r="186" spans="4:5" s="8" customFormat="1" x14ac:dyDescent="0.3">
      <c r="D186" s="98"/>
      <c r="E186" s="98"/>
    </row>
    <row r="187" spans="4:5" s="8" customFormat="1" x14ac:dyDescent="0.3">
      <c r="D187" s="98"/>
      <c r="E187" s="98"/>
    </row>
    <row r="188" spans="4:5" s="8" customFormat="1" x14ac:dyDescent="0.3">
      <c r="D188" s="98"/>
      <c r="E188" s="98"/>
    </row>
    <row r="189" spans="4:5" s="8" customFormat="1" x14ac:dyDescent="0.3">
      <c r="D189" s="98"/>
      <c r="E189" s="98"/>
    </row>
    <row r="190" spans="4:5" s="8" customFormat="1" x14ac:dyDescent="0.3">
      <c r="D190" s="98"/>
      <c r="E190" s="98"/>
    </row>
    <row r="191" spans="4:5" s="8" customFormat="1" x14ac:dyDescent="0.3">
      <c r="D191" s="98"/>
      <c r="E191" s="98"/>
    </row>
    <row r="192" spans="4:5" s="8" customFormat="1" x14ac:dyDescent="0.3">
      <c r="D192" s="98"/>
      <c r="E192" s="98"/>
    </row>
    <row r="193" spans="4:5" s="8" customFormat="1" x14ac:dyDescent="0.3">
      <c r="D193" s="98"/>
      <c r="E193" s="98"/>
    </row>
    <row r="194" spans="4:5" s="8" customFormat="1" x14ac:dyDescent="0.3">
      <c r="D194" s="98"/>
      <c r="E194" s="98"/>
    </row>
    <row r="195" spans="4:5" s="8" customFormat="1" x14ac:dyDescent="0.3">
      <c r="D195" s="98"/>
      <c r="E195" s="98"/>
    </row>
    <row r="196" spans="4:5" s="8" customFormat="1" x14ac:dyDescent="0.3">
      <c r="D196" s="98"/>
      <c r="E196" s="98"/>
    </row>
    <row r="197" spans="4:5" s="8" customFormat="1" x14ac:dyDescent="0.3">
      <c r="D197" s="98"/>
      <c r="E197" s="98"/>
    </row>
    <row r="198" spans="4:5" s="8" customFormat="1" x14ac:dyDescent="0.3">
      <c r="D198" s="98"/>
      <c r="E198" s="98"/>
    </row>
    <row r="199" spans="4:5" s="8" customFormat="1" x14ac:dyDescent="0.3">
      <c r="D199" s="98"/>
      <c r="E199" s="98"/>
    </row>
    <row r="200" spans="4:5" s="8" customFormat="1" x14ac:dyDescent="0.3">
      <c r="D200" s="98"/>
      <c r="E200" s="98"/>
    </row>
    <row r="201" spans="4:5" s="8" customFormat="1" x14ac:dyDescent="0.3">
      <c r="D201" s="98"/>
      <c r="E201" s="98"/>
    </row>
    <row r="202" spans="4:5" s="8" customFormat="1" x14ac:dyDescent="0.3">
      <c r="D202" s="98"/>
      <c r="E202" s="98"/>
    </row>
    <row r="203" spans="4:5" s="8" customFormat="1" x14ac:dyDescent="0.3">
      <c r="D203" s="98"/>
      <c r="E203" s="98"/>
    </row>
    <row r="204" spans="4:5" s="8" customFormat="1" x14ac:dyDescent="0.3">
      <c r="D204" s="98"/>
      <c r="E204" s="98"/>
    </row>
    <row r="205" spans="4:5" s="8" customFormat="1" x14ac:dyDescent="0.3">
      <c r="D205" s="98"/>
      <c r="E205" s="98"/>
    </row>
    <row r="206" spans="4:5" s="8" customFormat="1" x14ac:dyDescent="0.3">
      <c r="D206" s="98"/>
      <c r="E206" s="98"/>
    </row>
    <row r="207" spans="4:5" s="8" customFormat="1" x14ac:dyDescent="0.3">
      <c r="D207" s="98"/>
      <c r="E207" s="98"/>
    </row>
    <row r="208" spans="4:5" s="8" customFormat="1" x14ac:dyDescent="0.3">
      <c r="D208" s="98"/>
      <c r="E208" s="98"/>
    </row>
    <row r="209" spans="4:5" s="8" customFormat="1" x14ac:dyDescent="0.3">
      <c r="D209" s="98"/>
      <c r="E209" s="98"/>
    </row>
    <row r="210" spans="4:5" s="8" customFormat="1" x14ac:dyDescent="0.3">
      <c r="D210" s="98"/>
      <c r="E210" s="98"/>
    </row>
    <row r="211" spans="4:5" s="8" customFormat="1" x14ac:dyDescent="0.3">
      <c r="D211" s="98"/>
      <c r="E211" s="98"/>
    </row>
    <row r="212" spans="4:5" s="8" customFormat="1" x14ac:dyDescent="0.3">
      <c r="D212" s="98"/>
      <c r="E212" s="98"/>
    </row>
    <row r="213" spans="4:5" s="8" customFormat="1" x14ac:dyDescent="0.3">
      <c r="D213" s="98"/>
      <c r="E213" s="98"/>
    </row>
    <row r="214" spans="4:5" s="8" customFormat="1" x14ac:dyDescent="0.3">
      <c r="D214" s="98"/>
      <c r="E214" s="98"/>
    </row>
    <row r="215" spans="4:5" s="8" customFormat="1" x14ac:dyDescent="0.3">
      <c r="D215" s="98"/>
      <c r="E215" s="98"/>
    </row>
    <row r="216" spans="4:5" s="8" customFormat="1" x14ac:dyDescent="0.3">
      <c r="D216" s="98"/>
      <c r="E216" s="98"/>
    </row>
    <row r="217" spans="4:5" s="8" customFormat="1" x14ac:dyDescent="0.3">
      <c r="D217" s="98"/>
      <c r="E217" s="98"/>
    </row>
    <row r="218" spans="4:5" s="8" customFormat="1" x14ac:dyDescent="0.3">
      <c r="D218" s="98"/>
      <c r="E218" s="98"/>
    </row>
    <row r="219" spans="4:5" s="8" customFormat="1" x14ac:dyDescent="0.3">
      <c r="D219" s="98"/>
      <c r="E219" s="98"/>
    </row>
    <row r="220" spans="4:5" s="8" customFormat="1" x14ac:dyDescent="0.3">
      <c r="D220" s="98"/>
      <c r="E220" s="98"/>
    </row>
    <row r="221" spans="4:5" s="8" customFormat="1" x14ac:dyDescent="0.3">
      <c r="D221" s="98"/>
      <c r="E221" s="98"/>
    </row>
    <row r="222" spans="4:5" s="8" customFormat="1" x14ac:dyDescent="0.3">
      <c r="D222" s="98"/>
      <c r="E222" s="98"/>
    </row>
  </sheetData>
  <mergeCells count="17">
    <mergeCell ref="C11:J11"/>
    <mergeCell ref="F1:J1"/>
    <mergeCell ref="F2:J2"/>
    <mergeCell ref="F4:J4"/>
    <mergeCell ref="A5:J5"/>
    <mergeCell ref="A6:J6"/>
    <mergeCell ref="A7:J7"/>
    <mergeCell ref="C8:I8"/>
    <mergeCell ref="C9:D9"/>
    <mergeCell ref="F9:G9"/>
    <mergeCell ref="H9:I9"/>
    <mergeCell ref="C10:J10"/>
    <mergeCell ref="B48:J48"/>
    <mergeCell ref="B49:J49"/>
    <mergeCell ref="C51:E51"/>
    <mergeCell ref="F51:J51"/>
    <mergeCell ref="C57:E57"/>
  </mergeCells>
  <printOptions horizontalCentered="1"/>
  <pageMargins left="0.11811023622047245" right="0.11811023622047245" top="0.19685039370078741" bottom="0.19685039370078741" header="0.19685039370078741" footer="0.19685039370078741"/>
  <pageSetup paperSize="9" scale="89" orientation="landscape" r:id="rId1"/>
  <headerFooter alignWithMargins="0">
    <oddFooter>Page &amp;P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89297-3601-4C48-9242-2C7D36B21E23}">
  <sheetPr>
    <tabColor rgb="FFFFFF00"/>
  </sheetPr>
  <dimension ref="A1:K218"/>
  <sheetViews>
    <sheetView view="pageBreakPreview" topLeftCell="A21" zoomScaleSheetLayoutView="100" workbookViewId="0">
      <selection activeCell="F17" sqref="F17"/>
    </sheetView>
  </sheetViews>
  <sheetFormatPr defaultColWidth="9.109375" defaultRowHeight="15.6" x14ac:dyDescent="0.3"/>
  <cols>
    <col min="1" max="1" width="7.109375" style="4" customWidth="1"/>
    <col min="2" max="2" width="68.33203125" style="8" customWidth="1"/>
    <col min="3" max="3" width="6.88671875" style="6" customWidth="1"/>
    <col min="4" max="4" width="9.109375" style="7"/>
    <col min="5" max="5" width="14.44140625" style="6" bestFit="1" customWidth="1"/>
    <col min="6" max="6" width="11.33203125" style="108" customWidth="1"/>
    <col min="7" max="7" width="7" style="109" customWidth="1"/>
    <col min="8" max="8" width="6.109375" style="98" bestFit="1" customWidth="1"/>
    <col min="9" max="9" width="16.88671875" style="108" bestFit="1" customWidth="1"/>
    <col min="10" max="10" width="14.5546875" style="6" bestFit="1" customWidth="1"/>
    <col min="11" max="11" width="19.5546875" style="8" customWidth="1"/>
    <col min="12" max="16384" width="9.109375" style="8"/>
  </cols>
  <sheetData>
    <row r="1" spans="1:11" x14ac:dyDescent="0.3">
      <c r="B1" s="5" t="s">
        <v>4884</v>
      </c>
      <c r="F1" s="497" t="s">
        <v>4723</v>
      </c>
      <c r="G1" s="497"/>
      <c r="H1" s="497"/>
      <c r="I1" s="497"/>
      <c r="J1" s="497"/>
    </row>
    <row r="2" spans="1:11" x14ac:dyDescent="0.3">
      <c r="B2" s="9" t="s">
        <v>4885</v>
      </c>
      <c r="F2" s="498" t="s">
        <v>4724</v>
      </c>
      <c r="G2" s="498"/>
      <c r="H2" s="498"/>
      <c r="I2" s="498"/>
      <c r="J2" s="498"/>
    </row>
    <row r="4" spans="1:11" x14ac:dyDescent="0.3">
      <c r="A4" s="11"/>
      <c r="B4" s="12"/>
      <c r="C4" s="13"/>
      <c r="D4" s="14"/>
      <c r="E4" s="15"/>
      <c r="F4" s="499" t="s">
        <v>4933</v>
      </c>
      <c r="G4" s="499"/>
      <c r="H4" s="499"/>
      <c r="I4" s="499"/>
      <c r="J4" s="499"/>
    </row>
    <row r="5" spans="1:11" x14ac:dyDescent="0.3">
      <c r="A5" s="498" t="s">
        <v>4729</v>
      </c>
      <c r="B5" s="498"/>
      <c r="C5" s="498"/>
      <c r="D5" s="498"/>
      <c r="E5" s="498"/>
      <c r="F5" s="498"/>
      <c r="G5" s="498"/>
      <c r="H5" s="498"/>
      <c r="I5" s="498"/>
      <c r="J5" s="498"/>
    </row>
    <row r="6" spans="1:11" ht="15.75" customHeight="1" x14ac:dyDescent="0.3">
      <c r="A6" s="500" t="s">
        <v>4931</v>
      </c>
      <c r="B6" s="498"/>
      <c r="C6" s="498"/>
      <c r="D6" s="498"/>
      <c r="E6" s="498"/>
      <c r="F6" s="498"/>
      <c r="G6" s="498"/>
      <c r="H6" s="498"/>
      <c r="I6" s="498"/>
      <c r="J6" s="498"/>
    </row>
    <row r="7" spans="1:11" ht="15.75" customHeight="1" x14ac:dyDescent="0.3">
      <c r="A7" s="498" t="s">
        <v>4932</v>
      </c>
      <c r="B7" s="498"/>
      <c r="C7" s="498"/>
      <c r="D7" s="498"/>
      <c r="E7" s="498"/>
      <c r="F7" s="498"/>
      <c r="G7" s="498"/>
      <c r="H7" s="498"/>
      <c r="I7" s="498"/>
      <c r="J7" s="498"/>
    </row>
    <row r="8" spans="1:11" ht="16.8" x14ac:dyDescent="0.3">
      <c r="A8" s="16"/>
      <c r="B8" s="17" t="s">
        <v>4730</v>
      </c>
      <c r="C8" s="507" t="s">
        <v>4959</v>
      </c>
      <c r="D8" s="507"/>
      <c r="E8" s="507"/>
      <c r="F8" s="507"/>
      <c r="G8" s="507"/>
      <c r="H8" s="507"/>
      <c r="I8" s="507"/>
      <c r="J8" s="18"/>
    </row>
    <row r="9" spans="1:11" ht="15" customHeight="1" x14ac:dyDescent="0.3">
      <c r="A9" s="19"/>
      <c r="B9" s="17" t="s">
        <v>4731</v>
      </c>
      <c r="C9" s="548" t="s">
        <v>11</v>
      </c>
      <c r="D9" s="508"/>
      <c r="E9" s="20" t="s">
        <v>4732</v>
      </c>
      <c r="F9" s="549" t="s">
        <v>11</v>
      </c>
      <c r="G9" s="509"/>
      <c r="H9" s="511" t="s">
        <v>4733</v>
      </c>
      <c r="I9" s="511"/>
      <c r="J9" s="162" t="s">
        <v>11</v>
      </c>
    </row>
    <row r="10" spans="1:11" x14ac:dyDescent="0.3">
      <c r="A10" s="21"/>
      <c r="B10" s="17" t="s">
        <v>4734</v>
      </c>
      <c r="C10" s="510" t="s">
        <v>4897</v>
      </c>
      <c r="D10" s="510"/>
      <c r="E10" s="510"/>
      <c r="F10" s="510"/>
      <c r="G10" s="510"/>
      <c r="H10" s="510"/>
      <c r="I10" s="510"/>
      <c r="J10" s="510"/>
    </row>
    <row r="11" spans="1:11" x14ac:dyDescent="0.3">
      <c r="A11" s="22"/>
      <c r="B11" s="17" t="s">
        <v>4735</v>
      </c>
      <c r="C11" s="547" t="s">
        <v>11</v>
      </c>
      <c r="D11" s="512"/>
      <c r="E11" s="512"/>
      <c r="F11" s="512"/>
      <c r="G11" s="512"/>
      <c r="H11" s="512"/>
      <c r="I11" s="512"/>
      <c r="J11" s="512"/>
    </row>
    <row r="12" spans="1:11" ht="30.6" x14ac:dyDescent="0.3">
      <c r="A12" s="23" t="s">
        <v>0</v>
      </c>
      <c r="B12" s="24" t="s">
        <v>4736</v>
      </c>
      <c r="C12" s="24" t="s">
        <v>4737</v>
      </c>
      <c r="D12" s="25" t="s">
        <v>4738</v>
      </c>
      <c r="E12" s="24" t="s">
        <v>4739</v>
      </c>
      <c r="F12" s="26" t="s">
        <v>4740</v>
      </c>
      <c r="G12" s="27" t="s">
        <v>4741</v>
      </c>
      <c r="H12" s="28" t="s">
        <v>4742</v>
      </c>
      <c r="I12" s="26" t="s">
        <v>4743</v>
      </c>
      <c r="J12" s="29" t="s">
        <v>4726</v>
      </c>
      <c r="K12" s="269" t="str">
        <f ca="1">HYPERLINK("#" &amp; CELL("address",TH!A9),"Link tới sheet: " &amp; REPLACE(CELL("filename",TH!A9),1,FIND("]",CELL("filename",TH!A9)),""))</f>
        <v>Link tới sheet: TH</v>
      </c>
    </row>
    <row r="13" spans="1:11" s="34" customFormat="1" ht="13.8" x14ac:dyDescent="0.3">
      <c r="A13" s="30">
        <v>1</v>
      </c>
      <c r="B13" s="31" t="s">
        <v>4744</v>
      </c>
      <c r="C13" s="32"/>
      <c r="D13" s="32"/>
      <c r="E13" s="32"/>
      <c r="F13" s="32"/>
      <c r="G13" s="32"/>
      <c r="H13" s="174"/>
      <c r="I13" s="32"/>
      <c r="J13" s="33"/>
    </row>
    <row r="14" spans="1:11" s="40" customFormat="1" ht="13.8" x14ac:dyDescent="0.3">
      <c r="A14" s="35"/>
      <c r="B14" s="36" t="s">
        <v>4745</v>
      </c>
      <c r="C14" s="37" t="s">
        <v>1726</v>
      </c>
      <c r="D14" s="317">
        <f>SUBTOTAL(9,D15:D23)</f>
        <v>288</v>
      </c>
      <c r="E14" s="37"/>
      <c r="F14" s="38"/>
      <c r="G14" s="39"/>
      <c r="H14" s="175"/>
      <c r="I14" s="110">
        <f>SUBTOTAL(9,I15:I23)</f>
        <v>37440000</v>
      </c>
      <c r="J14" s="37"/>
    </row>
    <row r="15" spans="1:11" s="40" customFormat="1" ht="13.8" x14ac:dyDescent="0.3">
      <c r="A15" s="41" t="s">
        <v>4746</v>
      </c>
      <c r="B15" s="42" t="s">
        <v>5429</v>
      </c>
      <c r="C15" s="43"/>
      <c r="D15" s="318"/>
      <c r="E15" s="43"/>
      <c r="F15" s="44"/>
      <c r="G15" s="45"/>
      <c r="H15" s="176"/>
      <c r="I15" s="44"/>
      <c r="J15" s="43"/>
    </row>
    <row r="16" spans="1:11" s="40" customFormat="1" ht="27.6" x14ac:dyDescent="0.3">
      <c r="A16" s="41"/>
      <c r="B16" s="46" t="s">
        <v>4964</v>
      </c>
      <c r="C16" s="43"/>
      <c r="D16" s="318"/>
      <c r="E16" s="43"/>
      <c r="F16" s="44"/>
      <c r="G16" s="45"/>
      <c r="H16" s="176"/>
      <c r="I16" s="44"/>
      <c r="J16" s="47"/>
    </row>
    <row r="17" spans="1:10" s="40" customFormat="1" ht="40.5" customHeight="1" x14ac:dyDescent="0.3">
      <c r="A17" s="41" t="s">
        <v>4747</v>
      </c>
      <c r="B17" s="163" t="s">
        <v>4887</v>
      </c>
      <c r="C17" s="43" t="s">
        <v>1726</v>
      </c>
      <c r="D17" s="318">
        <v>288</v>
      </c>
      <c r="E17" s="43"/>
      <c r="F17" s="44">
        <v>130000</v>
      </c>
      <c r="G17" s="45"/>
      <c r="H17" s="176">
        <v>1</v>
      </c>
      <c r="I17" s="44">
        <f>ROUND(D17*H17*F17,0)</f>
        <v>37440000</v>
      </c>
      <c r="J17" s="48"/>
    </row>
    <row r="18" spans="1:10" s="40" customFormat="1" ht="41.4" x14ac:dyDescent="0.3">
      <c r="A18" s="49" t="s">
        <v>4748</v>
      </c>
      <c r="B18" s="157" t="s">
        <v>4888</v>
      </c>
      <c r="C18" s="50" t="s">
        <v>1726</v>
      </c>
      <c r="D18" s="319"/>
      <c r="E18" s="50"/>
      <c r="F18" s="3"/>
      <c r="G18" s="51"/>
      <c r="H18" s="177">
        <v>1</v>
      </c>
      <c r="I18" s="3">
        <f t="shared" ref="I18:I23" si="0">ROUND(D18*H18*F18,0)</f>
        <v>0</v>
      </c>
      <c r="J18" s="52"/>
    </row>
    <row r="19" spans="1:10" s="40" customFormat="1" ht="41.4" x14ac:dyDescent="0.3">
      <c r="A19" s="49" t="s">
        <v>4749</v>
      </c>
      <c r="B19" s="158" t="s">
        <v>4889</v>
      </c>
      <c r="C19" s="50" t="s">
        <v>1726</v>
      </c>
      <c r="D19" s="319"/>
      <c r="E19" s="50"/>
      <c r="F19" s="3"/>
      <c r="G19" s="51"/>
      <c r="H19" s="177">
        <v>1</v>
      </c>
      <c r="I19" s="3">
        <f t="shared" si="0"/>
        <v>0</v>
      </c>
      <c r="J19" s="52"/>
    </row>
    <row r="20" spans="1:10" s="40" customFormat="1" ht="41.4" x14ac:dyDescent="0.3">
      <c r="A20" s="49" t="s">
        <v>4750</v>
      </c>
      <c r="B20" s="158" t="s">
        <v>4890</v>
      </c>
      <c r="C20" s="50" t="s">
        <v>1726</v>
      </c>
      <c r="D20" s="319"/>
      <c r="E20" s="50"/>
      <c r="F20" s="3"/>
      <c r="G20" s="51"/>
      <c r="H20" s="177">
        <v>1</v>
      </c>
      <c r="I20" s="3">
        <f t="shared" si="0"/>
        <v>0</v>
      </c>
      <c r="J20" s="52"/>
    </row>
    <row r="21" spans="1:10" s="40" customFormat="1" ht="35.1" customHeight="1" x14ac:dyDescent="0.3">
      <c r="A21" s="49" t="s">
        <v>4751</v>
      </c>
      <c r="B21" s="159" t="s">
        <v>4787</v>
      </c>
      <c r="C21" s="43" t="s">
        <v>1726</v>
      </c>
      <c r="D21" s="318"/>
      <c r="E21" s="43"/>
      <c r="F21" s="44"/>
      <c r="G21" s="45"/>
      <c r="H21" s="176">
        <v>1</v>
      </c>
      <c r="I21" s="44">
        <f t="shared" si="0"/>
        <v>0</v>
      </c>
      <c r="J21" s="47"/>
    </row>
    <row r="22" spans="1:10" s="40" customFormat="1" ht="35.1" customHeight="1" x14ac:dyDescent="0.3">
      <c r="A22" s="49" t="s">
        <v>4752</v>
      </c>
      <c r="B22" s="159" t="s">
        <v>4788</v>
      </c>
      <c r="C22" s="43" t="s">
        <v>1726</v>
      </c>
      <c r="D22" s="319"/>
      <c r="E22" s="50"/>
      <c r="F22" s="3"/>
      <c r="G22" s="51"/>
      <c r="H22" s="177">
        <v>1</v>
      </c>
      <c r="I22" s="3">
        <f t="shared" si="0"/>
        <v>0</v>
      </c>
      <c r="J22" s="52"/>
    </row>
    <row r="23" spans="1:10" s="40" customFormat="1" ht="13.8" x14ac:dyDescent="0.3">
      <c r="A23" s="49" t="s">
        <v>4753</v>
      </c>
      <c r="B23" s="160" t="s">
        <v>4754</v>
      </c>
      <c r="C23" s="53" t="s">
        <v>1726</v>
      </c>
      <c r="D23" s="320"/>
      <c r="E23" s="53"/>
      <c r="F23" s="54"/>
      <c r="G23" s="55"/>
      <c r="H23" s="178">
        <v>0</v>
      </c>
      <c r="I23" s="54">
        <f t="shared" si="0"/>
        <v>0</v>
      </c>
      <c r="J23" s="56"/>
    </row>
    <row r="24" spans="1:10" s="117" customFormat="1" ht="13.8" x14ac:dyDescent="0.3">
      <c r="A24" s="111" t="s">
        <v>2304</v>
      </c>
      <c r="B24" s="112" t="s">
        <v>4755</v>
      </c>
      <c r="C24" s="113"/>
      <c r="D24" s="321"/>
      <c r="E24" s="113"/>
      <c r="F24" s="114"/>
      <c r="G24" s="115"/>
      <c r="H24" s="179"/>
      <c r="I24" s="116">
        <f>SUBTOTAL(9, I25:I28)</f>
        <v>0</v>
      </c>
      <c r="J24" s="113"/>
    </row>
    <row r="25" spans="1:10" s="117" customFormat="1" ht="13.8" x14ac:dyDescent="0.3">
      <c r="A25" s="118" t="s">
        <v>4756</v>
      </c>
      <c r="B25" s="119" t="s">
        <v>4757</v>
      </c>
      <c r="C25" s="120"/>
      <c r="D25" s="322"/>
      <c r="E25" s="120"/>
      <c r="F25" s="121"/>
      <c r="G25" s="122"/>
      <c r="H25" s="180"/>
      <c r="I25" s="123">
        <f>SUBTOTAL(9, I26:I28)</f>
        <v>0</v>
      </c>
      <c r="J25" s="120"/>
    </row>
    <row r="26" spans="1:10" s="117" customFormat="1" ht="13.8" x14ac:dyDescent="0.3">
      <c r="A26" s="118"/>
      <c r="B26" s="335" t="s">
        <v>5430</v>
      </c>
      <c r="C26" s="120"/>
      <c r="D26" s="322"/>
      <c r="E26" s="120"/>
      <c r="F26" s="121"/>
      <c r="G26" s="122"/>
      <c r="H26" s="180"/>
      <c r="I26" s="336">
        <f>SUBTOTAL(9, I27:I27)</f>
        <v>0</v>
      </c>
      <c r="J26" s="120"/>
    </row>
    <row r="27" spans="1:10" s="117" customFormat="1" ht="13.8" x14ac:dyDescent="0.3">
      <c r="A27" s="118"/>
      <c r="B27" s="342" t="s">
        <v>5311</v>
      </c>
      <c r="C27" s="337"/>
      <c r="D27" s="338">
        <v>0</v>
      </c>
      <c r="E27" s="337"/>
      <c r="F27" s="339">
        <v>0</v>
      </c>
      <c r="G27" s="340"/>
      <c r="H27" s="341">
        <v>0</v>
      </c>
      <c r="I27" s="343">
        <f>ROUND(D27*H27*F27,0)</f>
        <v>0</v>
      </c>
      <c r="J27" s="120"/>
    </row>
    <row r="28" spans="1:10" s="127" customFormat="1" ht="13.8" x14ac:dyDescent="0.3">
      <c r="A28" s="128"/>
      <c r="B28" s="171"/>
      <c r="C28" s="125"/>
      <c r="D28" s="323"/>
      <c r="E28" s="125"/>
      <c r="F28" s="172"/>
      <c r="G28" s="173"/>
      <c r="H28" s="181"/>
      <c r="I28" s="126"/>
      <c r="J28" s="125"/>
    </row>
    <row r="29" spans="1:10" s="40" customFormat="1" ht="13.8" x14ac:dyDescent="0.3">
      <c r="A29" s="61" t="s">
        <v>4758</v>
      </c>
      <c r="B29" s="62" t="s">
        <v>4759</v>
      </c>
      <c r="C29" s="63"/>
      <c r="D29" s="324"/>
      <c r="E29" s="63"/>
      <c r="F29" s="64"/>
      <c r="G29" s="65"/>
      <c r="H29" s="182"/>
      <c r="I29" s="66">
        <f>(I30)</f>
        <v>0</v>
      </c>
      <c r="J29" s="63"/>
    </row>
    <row r="30" spans="1:10" s="67" customFormat="1" ht="13.8" x14ac:dyDescent="0.3">
      <c r="A30" s="49"/>
      <c r="B30" s="68"/>
      <c r="C30" s="69"/>
      <c r="D30" s="325"/>
      <c r="E30" s="69"/>
      <c r="F30" s="70"/>
      <c r="G30" s="71"/>
      <c r="H30" s="183"/>
      <c r="I30" s="70"/>
      <c r="J30" s="69"/>
    </row>
    <row r="31" spans="1:10" s="117" customFormat="1" ht="13.8" x14ac:dyDescent="0.3">
      <c r="A31" s="111" t="s">
        <v>2307</v>
      </c>
      <c r="B31" s="132" t="s">
        <v>4760</v>
      </c>
      <c r="C31" s="113"/>
      <c r="D31" s="326"/>
      <c r="E31" s="113"/>
      <c r="F31" s="133"/>
      <c r="G31" s="134"/>
      <c r="H31" s="184"/>
      <c r="I31" s="116">
        <f>SUBTOTAL(9,I32:I41)</f>
        <v>200457000</v>
      </c>
      <c r="J31" s="161"/>
    </row>
    <row r="32" spans="1:10" s="40" customFormat="1" ht="41.4" x14ac:dyDescent="0.3">
      <c r="A32" s="124" t="s">
        <v>4762</v>
      </c>
      <c r="B32" s="135" t="s">
        <v>4761</v>
      </c>
      <c r="C32" s="124"/>
      <c r="D32" s="327"/>
      <c r="E32" s="129"/>
      <c r="F32" s="137"/>
      <c r="G32" s="136"/>
      <c r="H32" s="185"/>
      <c r="I32" s="130">
        <f>SUBTOTAL(9,I33:I37)</f>
        <v>200457000</v>
      </c>
      <c r="J32" s="43"/>
    </row>
    <row r="33" spans="1:10" s="40" customFormat="1" ht="13.8" x14ac:dyDescent="0.3">
      <c r="A33" s="72" t="s">
        <v>4790</v>
      </c>
      <c r="B33" s="73" t="s">
        <v>4763</v>
      </c>
      <c r="C33" s="43" t="s">
        <v>4764</v>
      </c>
      <c r="D33" s="328">
        <v>1</v>
      </c>
      <c r="E33" s="43"/>
      <c r="F33" s="74">
        <v>2025000</v>
      </c>
      <c r="G33" s="75"/>
      <c r="H33" s="186">
        <v>1</v>
      </c>
      <c r="I33" s="2">
        <f>ROUND(D33*F33*H33,0)</f>
        <v>2025000</v>
      </c>
      <c r="J33" s="43"/>
    </row>
    <row r="34" spans="1:10" s="131" customFormat="1" ht="13.8" x14ac:dyDescent="0.3">
      <c r="A34" s="76"/>
      <c r="B34" s="138" t="s">
        <v>11</v>
      </c>
      <c r="C34" s="43"/>
      <c r="D34" s="328"/>
      <c r="E34" s="43"/>
      <c r="F34" s="74"/>
      <c r="G34" s="75"/>
      <c r="H34" s="186"/>
      <c r="I34" s="2"/>
      <c r="J34" s="129"/>
    </row>
    <row r="35" spans="1:10" s="96" customFormat="1" ht="27.6" x14ac:dyDescent="0.3">
      <c r="A35" s="164" t="s">
        <v>4791</v>
      </c>
      <c r="B35" s="165" t="s">
        <v>4789</v>
      </c>
      <c r="C35" s="166" t="s">
        <v>1726</v>
      </c>
      <c r="D35" s="329">
        <v>288</v>
      </c>
      <c r="E35" s="166"/>
      <c r="F35" s="167">
        <v>130000</v>
      </c>
      <c r="G35" s="168"/>
      <c r="H35" s="187">
        <v>0.3</v>
      </c>
      <c r="I35" s="169">
        <f t="shared" ref="I35" si="1">ROUND(D35*H35*F35,0)</f>
        <v>11232000</v>
      </c>
      <c r="J35" s="170"/>
    </row>
    <row r="36" spans="1:10" s="40" customFormat="1" ht="27.6" x14ac:dyDescent="0.3">
      <c r="A36" s="76" t="s">
        <v>4792</v>
      </c>
      <c r="B36" s="77" t="s">
        <v>4768</v>
      </c>
      <c r="C36" s="76" t="s">
        <v>1726</v>
      </c>
      <c r="D36" s="328">
        <v>288</v>
      </c>
      <c r="E36" s="43"/>
      <c r="F36" s="74">
        <v>130000</v>
      </c>
      <c r="G36" s="75"/>
      <c r="H36" s="332">
        <v>5</v>
      </c>
      <c r="I36" s="2">
        <f>D36*F36*H36</f>
        <v>187200000</v>
      </c>
      <c r="J36" s="43"/>
    </row>
    <row r="37" spans="1:10" s="40" customFormat="1" ht="55.2" x14ac:dyDescent="0.3">
      <c r="A37" s="76"/>
      <c r="B37" s="191" t="s">
        <v>4793</v>
      </c>
      <c r="C37" s="76"/>
      <c r="D37" s="328"/>
      <c r="E37" s="43"/>
      <c r="F37" s="74"/>
      <c r="G37" s="75"/>
      <c r="H37" s="186"/>
      <c r="I37" s="2"/>
      <c r="J37" s="43"/>
    </row>
    <row r="38" spans="1:10" s="145" customFormat="1" ht="41.4" x14ac:dyDescent="0.3">
      <c r="A38" s="139" t="s">
        <v>4765</v>
      </c>
      <c r="B38" s="140" t="s">
        <v>4769</v>
      </c>
      <c r="C38" s="139"/>
      <c r="D38" s="330"/>
      <c r="E38" s="142"/>
      <c r="F38" s="143"/>
      <c r="G38" s="141"/>
      <c r="H38" s="188"/>
      <c r="I38" s="144">
        <f>SUBTOTAL(9,I39:I41)</f>
        <v>0</v>
      </c>
      <c r="J38" s="142"/>
    </row>
    <row r="39" spans="1:10" s="40" customFormat="1" ht="27.6" x14ac:dyDescent="0.3">
      <c r="A39" s="76" t="s">
        <v>4766</v>
      </c>
      <c r="B39" s="79" t="s">
        <v>4789</v>
      </c>
      <c r="C39" s="76" t="s">
        <v>1726</v>
      </c>
      <c r="D39" s="328">
        <v>0</v>
      </c>
      <c r="E39" s="43"/>
      <c r="F39" s="74">
        <v>130000</v>
      </c>
      <c r="G39" s="75"/>
      <c r="H39" s="186">
        <v>0.3</v>
      </c>
      <c r="I39" s="2">
        <f t="shared" ref="I39:I40" si="2">ROUND(D39*H39*F39,0)</f>
        <v>0</v>
      </c>
      <c r="J39" s="78"/>
    </row>
    <row r="40" spans="1:10" s="40" customFormat="1" ht="27.6" x14ac:dyDescent="0.3">
      <c r="A40" s="76" t="s">
        <v>4767</v>
      </c>
      <c r="B40" s="77" t="s">
        <v>4768</v>
      </c>
      <c r="C40" s="76" t="s">
        <v>1726</v>
      </c>
      <c r="D40" s="328">
        <v>0</v>
      </c>
      <c r="E40" s="43"/>
      <c r="F40" s="74">
        <v>130000</v>
      </c>
      <c r="G40" s="75"/>
      <c r="H40" s="332">
        <v>5</v>
      </c>
      <c r="I40" s="2">
        <f t="shared" si="2"/>
        <v>0</v>
      </c>
      <c r="J40" s="43"/>
    </row>
    <row r="41" spans="1:10" s="40" customFormat="1" ht="55.2" x14ac:dyDescent="0.3">
      <c r="A41" s="80"/>
      <c r="B41" s="192" t="s">
        <v>4793</v>
      </c>
      <c r="C41" s="80"/>
      <c r="D41" s="331"/>
      <c r="E41" s="50"/>
      <c r="F41" s="81"/>
      <c r="G41" s="82"/>
      <c r="H41" s="189"/>
      <c r="I41" s="83"/>
      <c r="J41" s="50"/>
    </row>
    <row r="42" spans="1:10" s="40" customFormat="1" ht="13.8" x14ac:dyDescent="0.3">
      <c r="A42" s="57" t="s">
        <v>2310</v>
      </c>
      <c r="B42" s="58" t="s">
        <v>4770</v>
      </c>
      <c r="C42" s="59"/>
      <c r="D42" s="333"/>
      <c r="E42" s="59"/>
      <c r="F42" s="60"/>
      <c r="G42" s="59"/>
      <c r="H42" s="190"/>
      <c r="I42" s="59"/>
      <c r="J42" s="84"/>
    </row>
    <row r="43" spans="1:10" s="117" customFormat="1" ht="13.8" x14ac:dyDescent="0.3">
      <c r="A43" s="146"/>
      <c r="B43" s="147" t="s">
        <v>4771</v>
      </c>
      <c r="C43" s="148"/>
      <c r="D43" s="334"/>
      <c r="E43" s="148"/>
      <c r="F43" s="149"/>
      <c r="G43" s="150"/>
      <c r="H43" s="148"/>
      <c r="I43" s="110">
        <f>SUBTOTAL(9,I14:I41)</f>
        <v>237897000</v>
      </c>
      <c r="J43" s="148"/>
    </row>
    <row r="44" spans="1:10" s="40" customFormat="1" ht="14.4" x14ac:dyDescent="0.3">
      <c r="A44" s="85"/>
      <c r="B44" s="501" t="s">
        <v>5431</v>
      </c>
      <c r="C44" s="502"/>
      <c r="D44" s="502"/>
      <c r="E44" s="502"/>
      <c r="F44" s="502"/>
      <c r="G44" s="502"/>
      <c r="H44" s="502"/>
      <c r="I44" s="502"/>
      <c r="J44" s="503"/>
    </row>
    <row r="45" spans="1:10" s="40" customFormat="1" ht="14.4" x14ac:dyDescent="0.3">
      <c r="A45" s="86"/>
      <c r="B45" s="506"/>
      <c r="C45" s="506"/>
      <c r="D45" s="506"/>
      <c r="E45" s="506"/>
      <c r="F45" s="506"/>
      <c r="G45" s="506"/>
      <c r="H45" s="506"/>
      <c r="I45" s="506"/>
      <c r="J45" s="506"/>
    </row>
    <row r="46" spans="1:10" s="89" customFormat="1" x14ac:dyDescent="0.3">
      <c r="A46" s="87"/>
      <c r="B46" s="88"/>
      <c r="C46" s="88"/>
      <c r="D46" s="88"/>
      <c r="E46" s="88"/>
      <c r="F46" s="88"/>
      <c r="G46" s="88"/>
      <c r="H46" s="88"/>
      <c r="I46" s="88"/>
      <c r="J46" s="88"/>
    </row>
    <row r="47" spans="1:10" s="89" customFormat="1" x14ac:dyDescent="0.3">
      <c r="A47" s="90"/>
      <c r="B47" s="90"/>
      <c r="C47" s="504" t="s">
        <v>4773</v>
      </c>
      <c r="D47" s="504"/>
      <c r="E47" s="504"/>
      <c r="F47" s="504" t="s">
        <v>4885</v>
      </c>
      <c r="G47" s="504"/>
      <c r="H47" s="504"/>
      <c r="I47" s="504"/>
      <c r="J47" s="504"/>
    </row>
    <row r="48" spans="1:10" s="96" customFormat="1" x14ac:dyDescent="0.3">
      <c r="A48" s="91"/>
      <c r="B48" s="93"/>
      <c r="C48" s="94"/>
      <c r="D48" s="92"/>
      <c r="E48" s="91"/>
      <c r="F48" s="95"/>
      <c r="G48" s="91"/>
      <c r="H48" s="91"/>
      <c r="I48" s="95"/>
    </row>
    <row r="49" spans="1:10" s="96" customFormat="1" x14ac:dyDescent="0.3">
      <c r="A49" s="91"/>
      <c r="B49" s="93"/>
      <c r="C49" s="94"/>
      <c r="D49" s="92"/>
      <c r="E49" s="91"/>
      <c r="F49" s="95"/>
      <c r="G49" s="91"/>
      <c r="H49" s="91"/>
      <c r="I49" s="91"/>
    </row>
    <row r="50" spans="1:10" s="96" customFormat="1" x14ac:dyDescent="0.3">
      <c r="A50" s="91"/>
      <c r="B50" s="93"/>
      <c r="C50" s="94"/>
      <c r="D50" s="92"/>
      <c r="E50" s="91"/>
      <c r="F50" s="95"/>
      <c r="G50" s="91"/>
      <c r="H50" s="91"/>
      <c r="I50" s="95"/>
    </row>
    <row r="51" spans="1:10" s="96" customFormat="1" x14ac:dyDescent="0.3">
      <c r="A51" s="91"/>
      <c r="B51" s="93"/>
      <c r="C51" s="94"/>
      <c r="D51" s="92"/>
      <c r="E51" s="91"/>
      <c r="F51" s="95"/>
      <c r="G51" s="91"/>
      <c r="H51" s="91"/>
      <c r="I51" s="91"/>
    </row>
    <row r="52" spans="1:10" s="96" customFormat="1" x14ac:dyDescent="0.3">
      <c r="A52" s="91"/>
      <c r="B52" s="93"/>
      <c r="C52" s="94"/>
      <c r="D52" s="92"/>
      <c r="E52" s="91"/>
      <c r="F52" s="95"/>
      <c r="G52" s="91"/>
      <c r="H52" s="91"/>
      <c r="I52" s="91"/>
    </row>
    <row r="53" spans="1:10" s="89" customFormat="1" x14ac:dyDescent="0.3">
      <c r="A53" s="91"/>
      <c r="C53" s="505" t="s">
        <v>4886</v>
      </c>
      <c r="D53" s="505"/>
      <c r="E53" s="505"/>
      <c r="F53" s="316"/>
      <c r="G53" s="91"/>
      <c r="H53" s="91"/>
      <c r="I53" s="91"/>
    </row>
    <row r="54" spans="1:10" x14ac:dyDescent="0.3">
      <c r="A54" s="97"/>
      <c r="C54" s="98"/>
      <c r="D54" s="99"/>
      <c r="E54" s="10"/>
      <c r="F54" s="100"/>
      <c r="G54" s="97"/>
      <c r="H54" s="10"/>
      <c r="I54" s="100"/>
      <c r="J54" s="97"/>
    </row>
    <row r="55" spans="1:10" ht="47.1" customHeight="1" x14ac:dyDescent="0.3">
      <c r="A55" s="101"/>
      <c r="B55" s="102" t="s">
        <v>4703</v>
      </c>
      <c r="D55" s="103"/>
      <c r="F55" s="104"/>
      <c r="G55" s="105"/>
      <c r="H55" s="106"/>
      <c r="I55" s="107"/>
    </row>
    <row r="56" spans="1:10" ht="47.1" customHeight="1" x14ac:dyDescent="0.3">
      <c r="A56" s="101"/>
      <c r="B56" s="102" t="s">
        <v>4704</v>
      </c>
      <c r="D56" s="103"/>
      <c r="F56" s="104"/>
      <c r="G56" s="105"/>
      <c r="H56" s="106"/>
      <c r="I56" s="107"/>
    </row>
    <row r="57" spans="1:10" ht="61.5" customHeight="1" x14ac:dyDescent="0.3">
      <c r="A57" s="101"/>
      <c r="B57" s="102" t="s">
        <v>4705</v>
      </c>
      <c r="D57" s="103"/>
      <c r="F57" s="104"/>
      <c r="G57" s="105"/>
      <c r="H57" s="106"/>
      <c r="I57" s="107"/>
    </row>
    <row r="58" spans="1:10" x14ac:dyDescent="0.3">
      <c r="A58" s="97"/>
      <c r="C58" s="98"/>
      <c r="D58" s="99"/>
      <c r="E58" s="10"/>
      <c r="F58" s="100"/>
      <c r="G58" s="97"/>
      <c r="H58" s="10"/>
      <c r="I58" s="100"/>
      <c r="J58" s="97"/>
    </row>
    <row r="59" spans="1:10" x14ac:dyDescent="0.3">
      <c r="A59" s="97"/>
      <c r="C59" s="98"/>
      <c r="D59" s="99"/>
      <c r="E59" s="10"/>
      <c r="F59" s="100"/>
      <c r="G59" s="97"/>
      <c r="H59" s="10"/>
      <c r="I59" s="100"/>
      <c r="J59" s="97"/>
    </row>
    <row r="62" spans="1:10" x14ac:dyDescent="0.3">
      <c r="A62" s="8"/>
      <c r="C62" s="8"/>
      <c r="D62" s="98"/>
      <c r="E62" s="98"/>
      <c r="F62" s="8"/>
      <c r="G62" s="8"/>
      <c r="H62" s="8"/>
      <c r="I62" s="8"/>
      <c r="J62" s="8"/>
    </row>
    <row r="63" spans="1:10" x14ac:dyDescent="0.3">
      <c r="A63" s="8"/>
      <c r="C63" s="8"/>
      <c r="D63" s="98"/>
      <c r="E63" s="98"/>
      <c r="F63" s="8"/>
      <c r="G63" s="8"/>
      <c r="H63" s="8"/>
      <c r="I63" s="8"/>
      <c r="J63" s="8"/>
    </row>
    <row r="64" spans="1:10" x14ac:dyDescent="0.3">
      <c r="A64" s="8"/>
      <c r="C64" s="8"/>
      <c r="D64" s="98"/>
      <c r="E64" s="98"/>
      <c r="F64" s="8"/>
      <c r="G64" s="8"/>
      <c r="H64" s="8"/>
      <c r="I64" s="8"/>
      <c r="J64" s="8"/>
    </row>
    <row r="65" spans="4:5" s="8" customFormat="1" x14ac:dyDescent="0.3">
      <c r="D65" s="98"/>
      <c r="E65" s="98"/>
    </row>
    <row r="66" spans="4:5" s="8" customFormat="1" x14ac:dyDescent="0.3">
      <c r="D66" s="98"/>
      <c r="E66" s="98"/>
    </row>
    <row r="67" spans="4:5" s="8" customFormat="1" x14ac:dyDescent="0.3">
      <c r="D67" s="98"/>
      <c r="E67" s="98"/>
    </row>
    <row r="68" spans="4:5" s="8" customFormat="1" x14ac:dyDescent="0.3">
      <c r="D68" s="98"/>
      <c r="E68" s="98"/>
    </row>
    <row r="69" spans="4:5" s="8" customFormat="1" x14ac:dyDescent="0.3">
      <c r="D69" s="98"/>
      <c r="E69" s="98"/>
    </row>
    <row r="70" spans="4:5" s="8" customFormat="1" x14ac:dyDescent="0.3">
      <c r="D70" s="98"/>
      <c r="E70" s="98"/>
    </row>
    <row r="71" spans="4:5" s="8" customFormat="1" x14ac:dyDescent="0.3">
      <c r="D71" s="98"/>
      <c r="E71" s="98"/>
    </row>
    <row r="72" spans="4:5" s="8" customFormat="1" x14ac:dyDescent="0.3">
      <c r="D72" s="98"/>
      <c r="E72" s="98"/>
    </row>
    <row r="73" spans="4:5" s="8" customFormat="1" x14ac:dyDescent="0.3">
      <c r="D73" s="98"/>
      <c r="E73" s="98"/>
    </row>
    <row r="74" spans="4:5" s="8" customFormat="1" x14ac:dyDescent="0.3">
      <c r="D74" s="98"/>
      <c r="E74" s="98"/>
    </row>
    <row r="75" spans="4:5" s="8" customFormat="1" x14ac:dyDescent="0.3">
      <c r="D75" s="98"/>
      <c r="E75" s="98"/>
    </row>
    <row r="76" spans="4:5" s="40" customFormat="1" ht="13.8" x14ac:dyDescent="0.3">
      <c r="D76" s="5"/>
      <c r="E76" s="5"/>
    </row>
    <row r="77" spans="4:5" s="40" customFormat="1" ht="13.8" x14ac:dyDescent="0.3">
      <c r="D77" s="5"/>
      <c r="E77" s="5"/>
    </row>
    <row r="78" spans="4:5" s="8" customFormat="1" x14ac:dyDescent="0.3">
      <c r="D78" s="98"/>
      <c r="E78" s="98"/>
    </row>
    <row r="79" spans="4:5" s="8" customFormat="1" x14ac:dyDescent="0.3">
      <c r="D79" s="98"/>
      <c r="E79" s="98"/>
    </row>
    <row r="80" spans="4:5" s="8" customFormat="1" x14ac:dyDescent="0.3">
      <c r="D80" s="98"/>
      <c r="E80" s="98"/>
    </row>
    <row r="81" spans="4:5" s="40" customFormat="1" ht="13.8" x14ac:dyDescent="0.3">
      <c r="D81" s="5"/>
      <c r="E81" s="5"/>
    </row>
    <row r="82" spans="4:5" s="8" customFormat="1" x14ac:dyDescent="0.3">
      <c r="D82" s="98"/>
      <c r="E82" s="98"/>
    </row>
    <row r="83" spans="4:5" s="8" customFormat="1" x14ac:dyDescent="0.3">
      <c r="D83" s="98"/>
      <c r="E83" s="98"/>
    </row>
    <row r="84" spans="4:5" s="40" customFormat="1" ht="13.8" x14ac:dyDescent="0.3">
      <c r="D84" s="5"/>
      <c r="E84" s="5"/>
    </row>
    <row r="85" spans="4:5" s="8" customFormat="1" x14ac:dyDescent="0.3">
      <c r="D85" s="98"/>
      <c r="E85" s="98"/>
    </row>
    <row r="86" spans="4:5" s="8" customFormat="1" x14ac:dyDescent="0.3">
      <c r="D86" s="98"/>
      <c r="E86" s="98"/>
    </row>
    <row r="87" spans="4:5" s="8" customFormat="1" x14ac:dyDescent="0.3">
      <c r="D87" s="98"/>
      <c r="E87" s="98"/>
    </row>
    <row r="88" spans="4:5" s="8" customFormat="1" x14ac:dyDescent="0.3">
      <c r="D88" s="98"/>
      <c r="E88" s="98"/>
    </row>
    <row r="89" spans="4:5" s="8" customFormat="1" x14ac:dyDescent="0.3">
      <c r="D89" s="98"/>
      <c r="E89" s="98"/>
    </row>
    <row r="90" spans="4:5" s="8" customFormat="1" x14ac:dyDescent="0.3">
      <c r="D90" s="98"/>
      <c r="E90" s="98"/>
    </row>
    <row r="91" spans="4:5" s="8" customFormat="1" x14ac:dyDescent="0.3">
      <c r="D91" s="98"/>
      <c r="E91" s="98"/>
    </row>
    <row r="92" spans="4:5" s="8" customFormat="1" x14ac:dyDescent="0.3">
      <c r="D92" s="98"/>
      <c r="E92" s="98"/>
    </row>
    <row r="93" spans="4:5" s="8" customFormat="1" x14ac:dyDescent="0.3">
      <c r="D93" s="98"/>
      <c r="E93" s="98"/>
    </row>
    <row r="94" spans="4:5" s="8" customFormat="1" x14ac:dyDescent="0.3">
      <c r="D94" s="98"/>
      <c r="E94" s="98"/>
    </row>
    <row r="95" spans="4:5" s="8" customFormat="1" x14ac:dyDescent="0.3">
      <c r="D95" s="98"/>
      <c r="E95" s="98"/>
    </row>
    <row r="96" spans="4:5" s="8" customFormat="1" x14ac:dyDescent="0.3">
      <c r="D96" s="98"/>
      <c r="E96" s="98"/>
    </row>
    <row r="97" spans="4:5" s="8" customFormat="1" x14ac:dyDescent="0.3">
      <c r="D97" s="98"/>
      <c r="E97" s="98"/>
    </row>
    <row r="98" spans="4:5" s="8" customFormat="1" x14ac:dyDescent="0.3">
      <c r="D98" s="98"/>
      <c r="E98" s="98"/>
    </row>
    <row r="99" spans="4:5" s="8" customFormat="1" x14ac:dyDescent="0.3">
      <c r="D99" s="98"/>
      <c r="E99" s="98"/>
    </row>
    <row r="100" spans="4:5" s="8" customFormat="1" x14ac:dyDescent="0.3">
      <c r="D100" s="98"/>
      <c r="E100" s="98"/>
    </row>
    <row r="101" spans="4:5" s="8" customFormat="1" x14ac:dyDescent="0.3">
      <c r="D101" s="98"/>
      <c r="E101" s="98"/>
    </row>
    <row r="102" spans="4:5" s="8" customFormat="1" x14ac:dyDescent="0.3">
      <c r="D102" s="98"/>
      <c r="E102" s="98"/>
    </row>
    <row r="103" spans="4:5" s="8" customFormat="1" x14ac:dyDescent="0.3">
      <c r="D103" s="98"/>
      <c r="E103" s="98"/>
    </row>
    <row r="104" spans="4:5" s="8" customFormat="1" x14ac:dyDescent="0.3">
      <c r="D104" s="98"/>
      <c r="E104" s="98"/>
    </row>
    <row r="105" spans="4:5" s="8" customFormat="1" x14ac:dyDescent="0.3">
      <c r="D105" s="98"/>
      <c r="E105" s="98"/>
    </row>
    <row r="106" spans="4:5" s="8" customFormat="1" x14ac:dyDescent="0.3">
      <c r="D106" s="98"/>
      <c r="E106" s="98"/>
    </row>
    <row r="107" spans="4:5" s="8" customFormat="1" x14ac:dyDescent="0.3">
      <c r="D107" s="98"/>
      <c r="E107" s="98"/>
    </row>
    <row r="108" spans="4:5" s="8" customFormat="1" x14ac:dyDescent="0.3">
      <c r="D108" s="98"/>
      <c r="E108" s="98"/>
    </row>
    <row r="109" spans="4:5" s="8" customFormat="1" x14ac:dyDescent="0.3">
      <c r="D109" s="98"/>
      <c r="E109" s="98"/>
    </row>
    <row r="110" spans="4:5" s="8" customFormat="1" x14ac:dyDescent="0.3">
      <c r="D110" s="98"/>
      <c r="E110" s="98"/>
    </row>
    <row r="111" spans="4:5" s="8" customFormat="1" x14ac:dyDescent="0.3">
      <c r="D111" s="98"/>
      <c r="E111" s="98"/>
    </row>
    <row r="112" spans="4:5" s="8" customFormat="1" x14ac:dyDescent="0.3">
      <c r="D112" s="98"/>
      <c r="E112" s="98"/>
    </row>
    <row r="113" spans="4:5" s="8" customFormat="1" x14ac:dyDescent="0.3">
      <c r="D113" s="98"/>
      <c r="E113" s="98"/>
    </row>
    <row r="114" spans="4:5" s="8" customFormat="1" x14ac:dyDescent="0.3">
      <c r="D114" s="98"/>
      <c r="E114" s="98"/>
    </row>
    <row r="115" spans="4:5" s="8" customFormat="1" x14ac:dyDescent="0.3">
      <c r="D115" s="98"/>
      <c r="E115" s="98"/>
    </row>
    <row r="116" spans="4:5" s="8" customFormat="1" x14ac:dyDescent="0.3">
      <c r="D116" s="98"/>
      <c r="E116" s="98"/>
    </row>
    <row r="117" spans="4:5" s="8" customFormat="1" x14ac:dyDescent="0.3">
      <c r="D117" s="98"/>
      <c r="E117" s="98"/>
    </row>
    <row r="118" spans="4:5" s="8" customFormat="1" x14ac:dyDescent="0.3">
      <c r="D118" s="98"/>
      <c r="E118" s="98"/>
    </row>
    <row r="119" spans="4:5" s="8" customFormat="1" x14ac:dyDescent="0.3">
      <c r="D119" s="98"/>
      <c r="E119" s="98"/>
    </row>
    <row r="120" spans="4:5" s="8" customFormat="1" x14ac:dyDescent="0.3">
      <c r="D120" s="98"/>
      <c r="E120" s="98"/>
    </row>
    <row r="121" spans="4:5" s="8" customFormat="1" x14ac:dyDescent="0.3">
      <c r="D121" s="98"/>
      <c r="E121" s="98"/>
    </row>
    <row r="122" spans="4:5" s="8" customFormat="1" x14ac:dyDescent="0.3">
      <c r="D122" s="98"/>
      <c r="E122" s="98"/>
    </row>
    <row r="123" spans="4:5" s="8" customFormat="1" x14ac:dyDescent="0.3">
      <c r="D123" s="98"/>
      <c r="E123" s="98"/>
    </row>
    <row r="124" spans="4:5" s="8" customFormat="1" x14ac:dyDescent="0.3">
      <c r="D124" s="98"/>
      <c r="E124" s="98"/>
    </row>
    <row r="125" spans="4:5" s="8" customFormat="1" x14ac:dyDescent="0.3">
      <c r="D125" s="98"/>
      <c r="E125" s="98"/>
    </row>
    <row r="126" spans="4:5" s="8" customFormat="1" x14ac:dyDescent="0.3">
      <c r="D126" s="98"/>
      <c r="E126" s="98"/>
    </row>
    <row r="127" spans="4:5" s="8" customFormat="1" x14ac:dyDescent="0.3">
      <c r="D127" s="98"/>
      <c r="E127" s="98"/>
    </row>
    <row r="128" spans="4:5" s="8" customFormat="1" x14ac:dyDescent="0.3">
      <c r="D128" s="98"/>
      <c r="E128" s="98"/>
    </row>
    <row r="129" spans="4:5" s="8" customFormat="1" x14ac:dyDescent="0.3">
      <c r="D129" s="98"/>
      <c r="E129" s="98"/>
    </row>
    <row r="130" spans="4:5" s="8" customFormat="1" x14ac:dyDescent="0.3">
      <c r="D130" s="98"/>
      <c r="E130" s="98"/>
    </row>
    <row r="131" spans="4:5" s="8" customFormat="1" x14ac:dyDescent="0.3">
      <c r="D131" s="98"/>
      <c r="E131" s="98"/>
    </row>
    <row r="132" spans="4:5" s="8" customFormat="1" x14ac:dyDescent="0.3">
      <c r="D132" s="98"/>
      <c r="E132" s="98"/>
    </row>
    <row r="133" spans="4:5" s="8" customFormat="1" x14ac:dyDescent="0.3">
      <c r="D133" s="98"/>
      <c r="E133" s="98"/>
    </row>
    <row r="134" spans="4:5" s="8" customFormat="1" x14ac:dyDescent="0.3">
      <c r="D134" s="98"/>
      <c r="E134" s="98"/>
    </row>
    <row r="135" spans="4:5" s="8" customFormat="1" x14ac:dyDescent="0.3">
      <c r="D135" s="98"/>
      <c r="E135" s="98"/>
    </row>
    <row r="136" spans="4:5" s="8" customFormat="1" x14ac:dyDescent="0.3">
      <c r="D136" s="98"/>
      <c r="E136" s="98"/>
    </row>
    <row r="137" spans="4:5" s="8" customFormat="1" x14ac:dyDescent="0.3">
      <c r="D137" s="98"/>
      <c r="E137" s="98"/>
    </row>
    <row r="138" spans="4:5" s="8" customFormat="1" x14ac:dyDescent="0.3">
      <c r="D138" s="98"/>
      <c r="E138" s="98"/>
    </row>
    <row r="139" spans="4:5" s="8" customFormat="1" x14ac:dyDescent="0.3">
      <c r="D139" s="98"/>
      <c r="E139" s="98"/>
    </row>
    <row r="140" spans="4:5" s="8" customFormat="1" x14ac:dyDescent="0.3">
      <c r="D140" s="98"/>
      <c r="E140" s="98"/>
    </row>
    <row r="141" spans="4:5" s="8" customFormat="1" x14ac:dyDescent="0.3">
      <c r="D141" s="98"/>
      <c r="E141" s="98"/>
    </row>
    <row r="142" spans="4:5" s="8" customFormat="1" x14ac:dyDescent="0.3">
      <c r="D142" s="98"/>
      <c r="E142" s="98"/>
    </row>
    <row r="143" spans="4:5" s="8" customFormat="1" x14ac:dyDescent="0.3">
      <c r="D143" s="98"/>
      <c r="E143" s="98"/>
    </row>
    <row r="144" spans="4:5" s="8" customFormat="1" x14ac:dyDescent="0.3">
      <c r="D144" s="98"/>
      <c r="E144" s="98"/>
    </row>
    <row r="145" spans="4:5" s="8" customFormat="1" x14ac:dyDescent="0.3">
      <c r="D145" s="98"/>
      <c r="E145" s="98"/>
    </row>
    <row r="146" spans="4:5" s="8" customFormat="1" x14ac:dyDescent="0.3">
      <c r="D146" s="98"/>
      <c r="E146" s="98"/>
    </row>
    <row r="147" spans="4:5" s="8" customFormat="1" x14ac:dyDescent="0.3">
      <c r="D147" s="98"/>
      <c r="E147" s="98"/>
    </row>
    <row r="148" spans="4:5" s="8" customFormat="1" x14ac:dyDescent="0.3">
      <c r="D148" s="98"/>
      <c r="E148" s="98"/>
    </row>
    <row r="149" spans="4:5" s="8" customFormat="1" x14ac:dyDescent="0.3">
      <c r="D149" s="98"/>
      <c r="E149" s="98"/>
    </row>
    <row r="150" spans="4:5" s="8" customFormat="1" x14ac:dyDescent="0.3">
      <c r="D150" s="98"/>
      <c r="E150" s="98"/>
    </row>
    <row r="151" spans="4:5" s="8" customFormat="1" x14ac:dyDescent="0.3">
      <c r="D151" s="98"/>
      <c r="E151" s="98"/>
    </row>
    <row r="152" spans="4:5" s="8" customFormat="1" x14ac:dyDescent="0.3">
      <c r="D152" s="98"/>
      <c r="E152" s="98"/>
    </row>
    <row r="153" spans="4:5" s="8" customFormat="1" x14ac:dyDescent="0.3">
      <c r="D153" s="98"/>
      <c r="E153" s="98"/>
    </row>
    <row r="154" spans="4:5" s="8" customFormat="1" x14ac:dyDescent="0.3">
      <c r="D154" s="98"/>
      <c r="E154" s="98"/>
    </row>
    <row r="155" spans="4:5" s="8" customFormat="1" x14ac:dyDescent="0.3">
      <c r="D155" s="98"/>
      <c r="E155" s="98"/>
    </row>
    <row r="156" spans="4:5" s="8" customFormat="1" x14ac:dyDescent="0.3">
      <c r="D156" s="98"/>
      <c r="E156" s="98"/>
    </row>
    <row r="157" spans="4:5" s="8" customFormat="1" x14ac:dyDescent="0.3">
      <c r="D157" s="98"/>
      <c r="E157" s="98"/>
    </row>
    <row r="158" spans="4:5" s="8" customFormat="1" x14ac:dyDescent="0.3">
      <c r="D158" s="98"/>
      <c r="E158" s="98"/>
    </row>
    <row r="159" spans="4:5" s="8" customFormat="1" x14ac:dyDescent="0.3">
      <c r="D159" s="98"/>
      <c r="E159" s="98"/>
    </row>
    <row r="160" spans="4:5" s="8" customFormat="1" x14ac:dyDescent="0.3">
      <c r="D160" s="98"/>
      <c r="E160" s="98"/>
    </row>
    <row r="161" spans="4:5" s="8" customFormat="1" x14ac:dyDescent="0.3">
      <c r="D161" s="98"/>
      <c r="E161" s="98"/>
    </row>
    <row r="162" spans="4:5" s="8" customFormat="1" x14ac:dyDescent="0.3">
      <c r="D162" s="98"/>
      <c r="E162" s="98"/>
    </row>
    <row r="163" spans="4:5" s="8" customFormat="1" x14ac:dyDescent="0.3">
      <c r="D163" s="98"/>
      <c r="E163" s="98"/>
    </row>
    <row r="164" spans="4:5" s="8" customFormat="1" x14ac:dyDescent="0.3">
      <c r="D164" s="98"/>
      <c r="E164" s="98"/>
    </row>
    <row r="165" spans="4:5" s="8" customFormat="1" x14ac:dyDescent="0.3">
      <c r="D165" s="98"/>
      <c r="E165" s="98"/>
    </row>
    <row r="166" spans="4:5" s="8" customFormat="1" x14ac:dyDescent="0.3">
      <c r="D166" s="98"/>
      <c r="E166" s="98"/>
    </row>
    <row r="167" spans="4:5" s="8" customFormat="1" x14ac:dyDescent="0.3">
      <c r="D167" s="98"/>
      <c r="E167" s="98"/>
    </row>
    <row r="168" spans="4:5" s="8" customFormat="1" x14ac:dyDescent="0.3">
      <c r="D168" s="98"/>
      <c r="E168" s="98"/>
    </row>
    <row r="169" spans="4:5" s="8" customFormat="1" x14ac:dyDescent="0.3">
      <c r="D169" s="98"/>
      <c r="E169" s="98"/>
    </row>
    <row r="170" spans="4:5" s="8" customFormat="1" x14ac:dyDescent="0.3">
      <c r="D170" s="98"/>
      <c r="E170" s="98"/>
    </row>
    <row r="171" spans="4:5" s="8" customFormat="1" x14ac:dyDescent="0.3">
      <c r="D171" s="98"/>
      <c r="E171" s="98"/>
    </row>
    <row r="172" spans="4:5" s="8" customFormat="1" x14ac:dyDescent="0.3">
      <c r="D172" s="98"/>
      <c r="E172" s="98"/>
    </row>
    <row r="173" spans="4:5" s="8" customFormat="1" x14ac:dyDescent="0.3">
      <c r="D173" s="98"/>
      <c r="E173" s="98"/>
    </row>
    <row r="174" spans="4:5" s="8" customFormat="1" x14ac:dyDescent="0.3">
      <c r="D174" s="98"/>
      <c r="E174" s="98"/>
    </row>
    <row r="175" spans="4:5" s="8" customFormat="1" x14ac:dyDescent="0.3">
      <c r="D175" s="98"/>
      <c r="E175" s="98"/>
    </row>
    <row r="176" spans="4:5" s="8" customFormat="1" x14ac:dyDescent="0.3">
      <c r="D176" s="98"/>
      <c r="E176" s="98"/>
    </row>
    <row r="177" spans="4:5" s="8" customFormat="1" x14ac:dyDescent="0.3">
      <c r="D177" s="98"/>
      <c r="E177" s="98"/>
    </row>
    <row r="178" spans="4:5" s="8" customFormat="1" x14ac:dyDescent="0.3">
      <c r="D178" s="98"/>
      <c r="E178" s="98"/>
    </row>
    <row r="179" spans="4:5" s="8" customFormat="1" x14ac:dyDescent="0.3">
      <c r="D179" s="98"/>
      <c r="E179" s="98"/>
    </row>
    <row r="180" spans="4:5" s="8" customFormat="1" x14ac:dyDescent="0.3">
      <c r="D180" s="98"/>
      <c r="E180" s="98"/>
    </row>
    <row r="181" spans="4:5" s="8" customFormat="1" x14ac:dyDescent="0.3">
      <c r="D181" s="98"/>
      <c r="E181" s="98"/>
    </row>
    <row r="182" spans="4:5" s="8" customFormat="1" x14ac:dyDescent="0.3">
      <c r="D182" s="98"/>
      <c r="E182" s="98"/>
    </row>
    <row r="183" spans="4:5" s="8" customFormat="1" x14ac:dyDescent="0.3">
      <c r="D183" s="98"/>
      <c r="E183" s="98"/>
    </row>
    <row r="184" spans="4:5" s="8" customFormat="1" x14ac:dyDescent="0.3">
      <c r="D184" s="98"/>
      <c r="E184" s="98"/>
    </row>
    <row r="185" spans="4:5" s="8" customFormat="1" x14ac:dyDescent="0.3">
      <c r="D185" s="98"/>
      <c r="E185" s="98"/>
    </row>
    <row r="186" spans="4:5" s="8" customFormat="1" x14ac:dyDescent="0.3">
      <c r="D186" s="98"/>
      <c r="E186" s="98"/>
    </row>
    <row r="187" spans="4:5" s="8" customFormat="1" x14ac:dyDescent="0.3">
      <c r="D187" s="98"/>
      <c r="E187" s="98"/>
    </row>
    <row r="188" spans="4:5" s="8" customFormat="1" x14ac:dyDescent="0.3">
      <c r="D188" s="98"/>
      <c r="E188" s="98"/>
    </row>
    <row r="189" spans="4:5" s="8" customFormat="1" x14ac:dyDescent="0.3">
      <c r="D189" s="98"/>
      <c r="E189" s="98"/>
    </row>
    <row r="190" spans="4:5" s="8" customFormat="1" x14ac:dyDescent="0.3">
      <c r="D190" s="98"/>
      <c r="E190" s="98"/>
    </row>
    <row r="191" spans="4:5" s="8" customFormat="1" x14ac:dyDescent="0.3">
      <c r="D191" s="98"/>
      <c r="E191" s="98"/>
    </row>
    <row r="192" spans="4:5" s="8" customFormat="1" x14ac:dyDescent="0.3">
      <c r="D192" s="98"/>
      <c r="E192" s="98"/>
    </row>
    <row r="193" spans="4:5" s="8" customFormat="1" x14ac:dyDescent="0.3">
      <c r="D193" s="98"/>
      <c r="E193" s="98"/>
    </row>
    <row r="194" spans="4:5" s="8" customFormat="1" x14ac:dyDescent="0.3">
      <c r="D194" s="98"/>
      <c r="E194" s="98"/>
    </row>
    <row r="195" spans="4:5" s="8" customFormat="1" x14ac:dyDescent="0.3">
      <c r="D195" s="98"/>
      <c r="E195" s="98"/>
    </row>
    <row r="196" spans="4:5" s="8" customFormat="1" x14ac:dyDescent="0.3">
      <c r="D196" s="98"/>
      <c r="E196" s="98"/>
    </row>
    <row r="197" spans="4:5" s="8" customFormat="1" x14ac:dyDescent="0.3">
      <c r="D197" s="98"/>
      <c r="E197" s="98"/>
    </row>
    <row r="198" spans="4:5" s="8" customFormat="1" x14ac:dyDescent="0.3">
      <c r="D198" s="98"/>
      <c r="E198" s="98"/>
    </row>
    <row r="199" spans="4:5" s="8" customFormat="1" x14ac:dyDescent="0.3">
      <c r="D199" s="98"/>
      <c r="E199" s="98"/>
    </row>
    <row r="200" spans="4:5" s="8" customFormat="1" x14ac:dyDescent="0.3">
      <c r="D200" s="98"/>
      <c r="E200" s="98"/>
    </row>
    <row r="201" spans="4:5" s="8" customFormat="1" x14ac:dyDescent="0.3">
      <c r="D201" s="98"/>
      <c r="E201" s="98"/>
    </row>
    <row r="202" spans="4:5" s="8" customFormat="1" x14ac:dyDescent="0.3">
      <c r="D202" s="98"/>
      <c r="E202" s="98"/>
    </row>
    <row r="203" spans="4:5" s="8" customFormat="1" x14ac:dyDescent="0.3">
      <c r="D203" s="98"/>
      <c r="E203" s="98"/>
    </row>
    <row r="204" spans="4:5" s="8" customFormat="1" x14ac:dyDescent="0.3">
      <c r="D204" s="98"/>
      <c r="E204" s="98"/>
    </row>
    <row r="205" spans="4:5" s="8" customFormat="1" x14ac:dyDescent="0.3">
      <c r="D205" s="98"/>
      <c r="E205" s="98"/>
    </row>
    <row r="206" spans="4:5" s="8" customFormat="1" x14ac:dyDescent="0.3">
      <c r="D206" s="98"/>
      <c r="E206" s="98"/>
    </row>
    <row r="207" spans="4:5" s="8" customFormat="1" x14ac:dyDescent="0.3">
      <c r="D207" s="98"/>
      <c r="E207" s="98"/>
    </row>
    <row r="208" spans="4:5" s="8" customFormat="1" x14ac:dyDescent="0.3">
      <c r="D208" s="98"/>
      <c r="E208" s="98"/>
    </row>
    <row r="209" spans="4:5" s="8" customFormat="1" x14ac:dyDescent="0.3">
      <c r="D209" s="98"/>
      <c r="E209" s="98"/>
    </row>
    <row r="210" spans="4:5" s="8" customFormat="1" x14ac:dyDescent="0.3">
      <c r="D210" s="98"/>
      <c r="E210" s="98"/>
    </row>
    <row r="211" spans="4:5" s="8" customFormat="1" x14ac:dyDescent="0.3">
      <c r="D211" s="98"/>
      <c r="E211" s="98"/>
    </row>
    <row r="212" spans="4:5" s="8" customFormat="1" x14ac:dyDescent="0.3">
      <c r="D212" s="98"/>
      <c r="E212" s="98"/>
    </row>
    <row r="213" spans="4:5" s="8" customFormat="1" x14ac:dyDescent="0.3">
      <c r="D213" s="98"/>
      <c r="E213" s="98"/>
    </row>
    <row r="214" spans="4:5" s="8" customFormat="1" x14ac:dyDescent="0.3">
      <c r="D214" s="98"/>
      <c r="E214" s="98"/>
    </row>
    <row r="215" spans="4:5" s="8" customFormat="1" x14ac:dyDescent="0.3">
      <c r="D215" s="98"/>
      <c r="E215" s="98"/>
    </row>
    <row r="216" spans="4:5" s="8" customFormat="1" x14ac:dyDescent="0.3">
      <c r="D216" s="98"/>
      <c r="E216" s="98"/>
    </row>
    <row r="217" spans="4:5" s="8" customFormat="1" x14ac:dyDescent="0.3">
      <c r="D217" s="98"/>
      <c r="E217" s="98"/>
    </row>
    <row r="218" spans="4:5" s="8" customFormat="1" x14ac:dyDescent="0.3">
      <c r="D218" s="98"/>
      <c r="E218" s="98"/>
    </row>
  </sheetData>
  <mergeCells count="17">
    <mergeCell ref="C11:J11"/>
    <mergeCell ref="F1:J1"/>
    <mergeCell ref="F2:J2"/>
    <mergeCell ref="F4:J4"/>
    <mergeCell ref="A5:J5"/>
    <mergeCell ref="A6:J6"/>
    <mergeCell ref="A7:J7"/>
    <mergeCell ref="C8:I8"/>
    <mergeCell ref="C9:D9"/>
    <mergeCell ref="F9:G9"/>
    <mergeCell ref="H9:I9"/>
    <mergeCell ref="C10:J10"/>
    <mergeCell ref="B44:J44"/>
    <mergeCell ref="B45:J45"/>
    <mergeCell ref="C47:E47"/>
    <mergeCell ref="F47:J47"/>
    <mergeCell ref="C53:E53"/>
  </mergeCells>
  <printOptions horizontalCentered="1"/>
  <pageMargins left="0.11811023622047245" right="0.11811023622047245" top="0.19685039370078741" bottom="0.19685039370078741" header="0.19685039370078741" footer="0.19685039370078741"/>
  <pageSetup paperSize="9" scale="89" orientation="landscape" r:id="rId1"/>
  <headerFooter alignWithMargins="0">
    <oddFooter>Page &amp;P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E0F18-39A7-4A38-A5F2-CB7BEA742138}">
  <sheetPr>
    <tabColor rgb="FFFFFF00"/>
  </sheetPr>
  <dimension ref="A1:K220"/>
  <sheetViews>
    <sheetView view="pageBreakPreview" topLeftCell="A23" zoomScaleSheetLayoutView="100" workbookViewId="0">
      <selection activeCell="D14" sqref="D14:D41"/>
    </sheetView>
  </sheetViews>
  <sheetFormatPr defaultColWidth="9.109375" defaultRowHeight="15.6" x14ac:dyDescent="0.3"/>
  <cols>
    <col min="1" max="1" width="7.109375" style="4" customWidth="1"/>
    <col min="2" max="2" width="68.33203125" style="8" customWidth="1"/>
    <col min="3" max="3" width="6.88671875" style="6" customWidth="1"/>
    <col min="4" max="4" width="9.109375" style="7"/>
    <col min="5" max="5" width="14.44140625" style="6" bestFit="1" customWidth="1"/>
    <col min="6" max="6" width="11.33203125" style="108" customWidth="1"/>
    <col min="7" max="7" width="7" style="109" customWidth="1"/>
    <col min="8" max="8" width="6.109375" style="98" bestFit="1" customWidth="1"/>
    <col min="9" max="9" width="16.88671875" style="108" bestFit="1" customWidth="1"/>
    <col min="10" max="10" width="14.5546875" style="6" bestFit="1" customWidth="1"/>
    <col min="11" max="11" width="19.5546875" style="8" customWidth="1"/>
    <col min="12" max="16384" width="9.109375" style="8"/>
  </cols>
  <sheetData>
    <row r="1" spans="1:11" x14ac:dyDescent="0.3">
      <c r="B1" s="5" t="s">
        <v>4884</v>
      </c>
      <c r="F1" s="497" t="s">
        <v>4723</v>
      </c>
      <c r="G1" s="497"/>
      <c r="H1" s="497"/>
      <c r="I1" s="497"/>
      <c r="J1" s="497"/>
    </row>
    <row r="2" spans="1:11" x14ac:dyDescent="0.3">
      <c r="B2" s="9" t="s">
        <v>4885</v>
      </c>
      <c r="F2" s="498" t="s">
        <v>4724</v>
      </c>
      <c r="G2" s="498"/>
      <c r="H2" s="498"/>
      <c r="I2" s="498"/>
      <c r="J2" s="498"/>
    </row>
    <row r="4" spans="1:11" x14ac:dyDescent="0.3">
      <c r="A4" s="11"/>
      <c r="B4" s="12"/>
      <c r="C4" s="13"/>
      <c r="D4" s="14"/>
      <c r="E4" s="15"/>
      <c r="F4" s="499" t="s">
        <v>4933</v>
      </c>
      <c r="G4" s="499"/>
      <c r="H4" s="499"/>
      <c r="I4" s="499"/>
      <c r="J4" s="499"/>
    </row>
    <row r="5" spans="1:11" x14ac:dyDescent="0.3">
      <c r="A5" s="498" t="s">
        <v>4729</v>
      </c>
      <c r="B5" s="498"/>
      <c r="C5" s="498"/>
      <c r="D5" s="498"/>
      <c r="E5" s="498"/>
      <c r="F5" s="498"/>
      <c r="G5" s="498"/>
      <c r="H5" s="498"/>
      <c r="I5" s="498"/>
      <c r="J5" s="498"/>
    </row>
    <row r="6" spans="1:11" ht="15.75" customHeight="1" x14ac:dyDescent="0.3">
      <c r="A6" s="500" t="s">
        <v>4931</v>
      </c>
      <c r="B6" s="498"/>
      <c r="C6" s="498"/>
      <c r="D6" s="498"/>
      <c r="E6" s="498"/>
      <c r="F6" s="498"/>
      <c r="G6" s="498"/>
      <c r="H6" s="498"/>
      <c r="I6" s="498"/>
      <c r="J6" s="498"/>
    </row>
    <row r="7" spans="1:11" ht="15.75" customHeight="1" x14ac:dyDescent="0.3">
      <c r="A7" s="498" t="s">
        <v>4932</v>
      </c>
      <c r="B7" s="498"/>
      <c r="C7" s="498"/>
      <c r="D7" s="498"/>
      <c r="E7" s="498"/>
      <c r="F7" s="498"/>
      <c r="G7" s="498"/>
      <c r="H7" s="498"/>
      <c r="I7" s="498"/>
      <c r="J7" s="498"/>
    </row>
    <row r="8" spans="1:11" ht="16.8" x14ac:dyDescent="0.3">
      <c r="A8" s="16"/>
      <c r="B8" s="17" t="s">
        <v>4730</v>
      </c>
      <c r="C8" s="507" t="s">
        <v>4967</v>
      </c>
      <c r="D8" s="507"/>
      <c r="E8" s="507"/>
      <c r="F8" s="507"/>
      <c r="G8" s="507"/>
      <c r="H8" s="507"/>
      <c r="I8" s="507"/>
      <c r="J8" s="18"/>
    </row>
    <row r="9" spans="1:11" ht="15" customHeight="1" x14ac:dyDescent="0.3">
      <c r="A9" s="19"/>
      <c r="B9" s="17" t="s">
        <v>4731</v>
      </c>
      <c r="C9" s="548" t="s">
        <v>4968</v>
      </c>
      <c r="D9" s="508"/>
      <c r="E9" s="20" t="s">
        <v>4732</v>
      </c>
      <c r="F9" s="549" t="s">
        <v>4969</v>
      </c>
      <c r="G9" s="509"/>
      <c r="H9" s="511" t="s">
        <v>4733</v>
      </c>
      <c r="I9" s="511"/>
      <c r="J9" s="162" t="s">
        <v>4970</v>
      </c>
    </row>
    <row r="10" spans="1:11" x14ac:dyDescent="0.3">
      <c r="A10" s="21"/>
      <c r="B10" s="17" t="s">
        <v>4734</v>
      </c>
      <c r="C10" s="510" t="s">
        <v>4897</v>
      </c>
      <c r="D10" s="510"/>
      <c r="E10" s="510"/>
      <c r="F10" s="510"/>
      <c r="G10" s="510"/>
      <c r="H10" s="510"/>
      <c r="I10" s="510"/>
      <c r="J10" s="510"/>
    </row>
    <row r="11" spans="1:11" x14ac:dyDescent="0.3">
      <c r="A11" s="22"/>
      <c r="B11" s="17" t="s">
        <v>4735</v>
      </c>
      <c r="C11" s="547" t="s">
        <v>4897</v>
      </c>
      <c r="D11" s="512"/>
      <c r="E11" s="512"/>
      <c r="F11" s="512"/>
      <c r="G11" s="512"/>
      <c r="H11" s="512"/>
      <c r="I11" s="512"/>
      <c r="J11" s="512"/>
    </row>
    <row r="12" spans="1:11" ht="30.6" x14ac:dyDescent="0.3">
      <c r="A12" s="23" t="s">
        <v>0</v>
      </c>
      <c r="B12" s="24" t="s">
        <v>4736</v>
      </c>
      <c r="C12" s="24" t="s">
        <v>4737</v>
      </c>
      <c r="D12" s="25" t="s">
        <v>4738</v>
      </c>
      <c r="E12" s="24" t="s">
        <v>4739</v>
      </c>
      <c r="F12" s="26" t="s">
        <v>4740</v>
      </c>
      <c r="G12" s="27" t="s">
        <v>4741</v>
      </c>
      <c r="H12" s="28" t="s">
        <v>4742</v>
      </c>
      <c r="I12" s="26" t="s">
        <v>4743</v>
      </c>
      <c r="J12" s="29" t="s">
        <v>4726</v>
      </c>
      <c r="K12" s="269" t="str">
        <f ca="1">HYPERLINK("#" &amp; CELL("address",TH!A9),"Link tới sheet: " &amp; REPLACE(CELL("filename",TH!A9),1,FIND("]",CELL("filename",TH!A9)),""))</f>
        <v>Link tới sheet: TH</v>
      </c>
    </row>
    <row r="13" spans="1:11" s="34" customFormat="1" ht="13.8" x14ac:dyDescent="0.3">
      <c r="A13" s="30">
        <v>1</v>
      </c>
      <c r="B13" s="31" t="s">
        <v>4744</v>
      </c>
      <c r="C13" s="32"/>
      <c r="D13" s="32"/>
      <c r="E13" s="32"/>
      <c r="F13" s="32"/>
      <c r="G13" s="32"/>
      <c r="H13" s="174"/>
      <c r="I13" s="32"/>
      <c r="J13" s="33"/>
    </row>
    <row r="14" spans="1:11" s="40" customFormat="1" ht="13.8" x14ac:dyDescent="0.3">
      <c r="A14" s="35"/>
      <c r="B14" s="36" t="s">
        <v>4745</v>
      </c>
      <c r="C14" s="37" t="s">
        <v>1726</v>
      </c>
      <c r="D14" s="317">
        <f>SUBTOTAL(9,D15:D23)</f>
        <v>571.4</v>
      </c>
      <c r="E14" s="37"/>
      <c r="F14" s="38"/>
      <c r="G14" s="39"/>
      <c r="H14" s="175"/>
      <c r="I14" s="110">
        <f>SUBTOTAL(9,I15:I23)</f>
        <v>74282000</v>
      </c>
      <c r="J14" s="37"/>
    </row>
    <row r="15" spans="1:11" s="40" customFormat="1" ht="13.8" x14ac:dyDescent="0.3">
      <c r="A15" s="41" t="s">
        <v>4746</v>
      </c>
      <c r="B15" s="42" t="s">
        <v>5432</v>
      </c>
      <c r="C15" s="43"/>
      <c r="D15" s="318"/>
      <c r="E15" s="43"/>
      <c r="F15" s="44"/>
      <c r="G15" s="45"/>
      <c r="H15" s="176"/>
      <c r="I15" s="44"/>
      <c r="J15" s="43"/>
    </row>
    <row r="16" spans="1:11" s="40" customFormat="1" ht="13.8" x14ac:dyDescent="0.3">
      <c r="A16" s="41"/>
      <c r="B16" s="46" t="s">
        <v>5301</v>
      </c>
      <c r="C16" s="43"/>
      <c r="D16" s="318"/>
      <c r="E16" s="43"/>
      <c r="F16" s="44"/>
      <c r="G16" s="45"/>
      <c r="H16" s="176"/>
      <c r="I16" s="44"/>
      <c r="J16" s="47"/>
    </row>
    <row r="17" spans="1:10" s="40" customFormat="1" ht="40.5" customHeight="1" x14ac:dyDescent="0.3">
      <c r="A17" s="41" t="s">
        <v>4747</v>
      </c>
      <c r="B17" s="163" t="s">
        <v>4887</v>
      </c>
      <c r="C17" s="43" t="s">
        <v>1726</v>
      </c>
      <c r="D17" s="318">
        <v>480</v>
      </c>
      <c r="E17" s="43"/>
      <c r="F17" s="44">
        <v>130000</v>
      </c>
      <c r="G17" s="45"/>
      <c r="H17" s="176">
        <v>1</v>
      </c>
      <c r="I17" s="44">
        <f>ROUND(D17*H17*F17,0)</f>
        <v>62400000</v>
      </c>
      <c r="J17" s="48"/>
    </row>
    <row r="18" spans="1:10" s="40" customFormat="1" ht="41.4" x14ac:dyDescent="0.3">
      <c r="A18" s="49" t="s">
        <v>4748</v>
      </c>
      <c r="B18" s="157" t="s">
        <v>4888</v>
      </c>
      <c r="C18" s="50" t="s">
        <v>1726</v>
      </c>
      <c r="D18" s="319"/>
      <c r="E18" s="50"/>
      <c r="F18" s="3"/>
      <c r="G18" s="51"/>
      <c r="H18" s="177">
        <v>1</v>
      </c>
      <c r="I18" s="3">
        <f t="shared" ref="I18:I23" si="0">ROUND(D18*H18*F18,0)</f>
        <v>0</v>
      </c>
      <c r="J18" s="52"/>
    </row>
    <row r="19" spans="1:10" s="40" customFormat="1" ht="41.4" x14ac:dyDescent="0.3">
      <c r="A19" s="49" t="s">
        <v>4749</v>
      </c>
      <c r="B19" s="158" t="s">
        <v>4889</v>
      </c>
      <c r="C19" s="50" t="s">
        <v>1726</v>
      </c>
      <c r="D19" s="319"/>
      <c r="E19" s="50"/>
      <c r="F19" s="3"/>
      <c r="G19" s="51"/>
      <c r="H19" s="177">
        <v>1</v>
      </c>
      <c r="I19" s="3">
        <f t="shared" si="0"/>
        <v>0</v>
      </c>
      <c r="J19" s="52"/>
    </row>
    <row r="20" spans="1:10" s="40" customFormat="1" ht="41.4" x14ac:dyDescent="0.3">
      <c r="A20" s="49" t="s">
        <v>4750</v>
      </c>
      <c r="B20" s="158" t="s">
        <v>4890</v>
      </c>
      <c r="C20" s="50" t="s">
        <v>1726</v>
      </c>
      <c r="D20" s="319"/>
      <c r="E20" s="50"/>
      <c r="F20" s="3"/>
      <c r="G20" s="51"/>
      <c r="H20" s="177">
        <v>1</v>
      </c>
      <c r="I20" s="3">
        <f t="shared" si="0"/>
        <v>0</v>
      </c>
      <c r="J20" s="52"/>
    </row>
    <row r="21" spans="1:10" s="40" customFormat="1" ht="35.1" customHeight="1" x14ac:dyDescent="0.3">
      <c r="A21" s="49" t="s">
        <v>4751</v>
      </c>
      <c r="B21" s="159" t="s">
        <v>4787</v>
      </c>
      <c r="C21" s="43" t="s">
        <v>1726</v>
      </c>
      <c r="D21" s="318">
        <v>91.4</v>
      </c>
      <c r="E21" s="43"/>
      <c r="F21" s="44">
        <v>130000</v>
      </c>
      <c r="G21" s="45"/>
      <c r="H21" s="176">
        <v>1</v>
      </c>
      <c r="I21" s="44">
        <f t="shared" si="0"/>
        <v>11882000</v>
      </c>
      <c r="J21" s="47"/>
    </row>
    <row r="22" spans="1:10" s="40" customFormat="1" ht="35.1" customHeight="1" x14ac:dyDescent="0.3">
      <c r="A22" s="49" t="s">
        <v>4752</v>
      </c>
      <c r="B22" s="159" t="s">
        <v>4788</v>
      </c>
      <c r="C22" s="43" t="s">
        <v>1726</v>
      </c>
      <c r="D22" s="319"/>
      <c r="E22" s="50"/>
      <c r="F22" s="3"/>
      <c r="G22" s="51"/>
      <c r="H22" s="177">
        <v>1</v>
      </c>
      <c r="I22" s="3">
        <f t="shared" si="0"/>
        <v>0</v>
      </c>
      <c r="J22" s="52"/>
    </row>
    <row r="23" spans="1:10" s="40" customFormat="1" ht="13.8" x14ac:dyDescent="0.3">
      <c r="A23" s="49" t="s">
        <v>4753</v>
      </c>
      <c r="B23" s="160" t="s">
        <v>4754</v>
      </c>
      <c r="C23" s="53" t="s">
        <v>1726</v>
      </c>
      <c r="D23" s="320"/>
      <c r="E23" s="53"/>
      <c r="F23" s="54"/>
      <c r="G23" s="55"/>
      <c r="H23" s="178">
        <v>0</v>
      </c>
      <c r="I23" s="54">
        <f t="shared" si="0"/>
        <v>0</v>
      </c>
      <c r="J23" s="56"/>
    </row>
    <row r="24" spans="1:10" s="117" customFormat="1" ht="13.8" x14ac:dyDescent="0.3">
      <c r="A24" s="111" t="s">
        <v>2304</v>
      </c>
      <c r="B24" s="112" t="s">
        <v>4755</v>
      </c>
      <c r="C24" s="113"/>
      <c r="D24" s="321"/>
      <c r="E24" s="113"/>
      <c r="F24" s="114"/>
      <c r="G24" s="115"/>
      <c r="H24" s="179"/>
      <c r="I24" s="116">
        <f>SUBTOTAL(9, I25:I30)</f>
        <v>0</v>
      </c>
      <c r="J24" s="113"/>
    </row>
    <row r="25" spans="1:10" s="117" customFormat="1" ht="13.8" x14ac:dyDescent="0.3">
      <c r="A25" s="118" t="s">
        <v>4756</v>
      </c>
      <c r="B25" s="119" t="s">
        <v>4757</v>
      </c>
      <c r="C25" s="120"/>
      <c r="D25" s="322"/>
      <c r="E25" s="120"/>
      <c r="F25" s="121"/>
      <c r="G25" s="122"/>
      <c r="H25" s="180"/>
      <c r="I25" s="123">
        <f>SUBTOTAL(9, I26:I30)</f>
        <v>0</v>
      </c>
      <c r="J25" s="120"/>
    </row>
    <row r="26" spans="1:10" s="117" customFormat="1" ht="13.8" x14ac:dyDescent="0.3">
      <c r="A26" s="118"/>
      <c r="B26" s="335" t="s">
        <v>5433</v>
      </c>
      <c r="C26" s="120"/>
      <c r="D26" s="322"/>
      <c r="E26" s="120"/>
      <c r="F26" s="121"/>
      <c r="G26" s="122"/>
      <c r="H26" s="180"/>
      <c r="I26" s="336">
        <f>SUBTOTAL(9, I27:I27)</f>
        <v>0</v>
      </c>
      <c r="J26" s="120"/>
    </row>
    <row r="27" spans="1:10" s="117" customFormat="1" ht="13.8" x14ac:dyDescent="0.3">
      <c r="A27" s="118"/>
      <c r="B27" s="342" t="s">
        <v>5356</v>
      </c>
      <c r="C27" s="337" t="s">
        <v>1726</v>
      </c>
      <c r="D27" s="338">
        <v>0</v>
      </c>
      <c r="E27" s="337"/>
      <c r="F27" s="339">
        <v>13000</v>
      </c>
      <c r="G27" s="340"/>
      <c r="H27" s="341">
        <v>1</v>
      </c>
      <c r="I27" s="343">
        <f>ROUND(D27*H27*F27,0)</f>
        <v>0</v>
      </c>
      <c r="J27" s="120"/>
    </row>
    <row r="28" spans="1:10" s="117" customFormat="1" ht="13.8" x14ac:dyDescent="0.3">
      <c r="A28" s="118"/>
      <c r="B28" s="335" t="s">
        <v>5434</v>
      </c>
      <c r="C28" s="337"/>
      <c r="D28" s="338"/>
      <c r="E28" s="337"/>
      <c r="F28" s="339"/>
      <c r="G28" s="340"/>
      <c r="H28" s="341"/>
      <c r="I28" s="336">
        <f>SUBTOTAL(9, I29:I29)</f>
        <v>0</v>
      </c>
      <c r="J28" s="120"/>
    </row>
    <row r="29" spans="1:10" s="117" customFormat="1" ht="13.8" x14ac:dyDescent="0.3">
      <c r="A29" s="118"/>
      <c r="B29" s="342" t="s">
        <v>5357</v>
      </c>
      <c r="C29" s="337" t="s">
        <v>1726</v>
      </c>
      <c r="D29" s="338">
        <v>0</v>
      </c>
      <c r="E29" s="337"/>
      <c r="F29" s="339">
        <v>13000</v>
      </c>
      <c r="G29" s="340"/>
      <c r="H29" s="341">
        <v>1</v>
      </c>
      <c r="I29" s="343">
        <f>ROUND(D29*H29*F29,0)</f>
        <v>0</v>
      </c>
      <c r="J29" s="120"/>
    </row>
    <row r="30" spans="1:10" s="127" customFormat="1" ht="13.8" x14ac:dyDescent="0.3">
      <c r="A30" s="128"/>
      <c r="B30" s="171"/>
      <c r="C30" s="125"/>
      <c r="D30" s="323"/>
      <c r="E30" s="125"/>
      <c r="F30" s="172"/>
      <c r="G30" s="173"/>
      <c r="H30" s="181"/>
      <c r="I30" s="126"/>
      <c r="J30" s="125"/>
    </row>
    <row r="31" spans="1:10" s="40" customFormat="1" ht="13.8" x14ac:dyDescent="0.3">
      <c r="A31" s="61" t="s">
        <v>4758</v>
      </c>
      <c r="B31" s="62" t="s">
        <v>4759</v>
      </c>
      <c r="C31" s="63"/>
      <c r="D31" s="324"/>
      <c r="E31" s="63"/>
      <c r="F31" s="64"/>
      <c r="G31" s="65"/>
      <c r="H31" s="182"/>
      <c r="I31" s="66">
        <f>(I32)</f>
        <v>0</v>
      </c>
      <c r="J31" s="63"/>
    </row>
    <row r="32" spans="1:10" s="67" customFormat="1" ht="13.8" x14ac:dyDescent="0.3">
      <c r="A32" s="49"/>
      <c r="B32" s="68"/>
      <c r="C32" s="69"/>
      <c r="D32" s="325"/>
      <c r="E32" s="69"/>
      <c r="F32" s="70"/>
      <c r="G32" s="71"/>
      <c r="H32" s="183"/>
      <c r="I32" s="70"/>
      <c r="J32" s="69"/>
    </row>
    <row r="33" spans="1:10" s="117" customFormat="1" ht="13.8" x14ac:dyDescent="0.3">
      <c r="A33" s="111" t="s">
        <v>2307</v>
      </c>
      <c r="B33" s="132" t="s">
        <v>4760</v>
      </c>
      <c r="C33" s="113"/>
      <c r="D33" s="326"/>
      <c r="E33" s="113"/>
      <c r="F33" s="133"/>
      <c r="G33" s="134"/>
      <c r="H33" s="184"/>
      <c r="I33" s="116">
        <f>SUBTOTAL(9,I34:I43)</f>
        <v>334770000</v>
      </c>
      <c r="J33" s="161"/>
    </row>
    <row r="34" spans="1:10" s="40" customFormat="1" ht="41.4" x14ac:dyDescent="0.3">
      <c r="A34" s="124" t="s">
        <v>4762</v>
      </c>
      <c r="B34" s="135" t="s">
        <v>4761</v>
      </c>
      <c r="C34" s="124"/>
      <c r="D34" s="327"/>
      <c r="E34" s="129"/>
      <c r="F34" s="137"/>
      <c r="G34" s="136"/>
      <c r="H34" s="185"/>
      <c r="I34" s="130">
        <f>SUBTOTAL(9,I35:I39)</f>
        <v>334770000</v>
      </c>
      <c r="J34" s="43"/>
    </row>
    <row r="35" spans="1:10" s="40" customFormat="1" ht="13.8" x14ac:dyDescent="0.3">
      <c r="A35" s="72" t="s">
        <v>4790</v>
      </c>
      <c r="B35" s="73" t="s">
        <v>4763</v>
      </c>
      <c r="C35" s="43" t="s">
        <v>4764</v>
      </c>
      <c r="D35" s="328">
        <v>2</v>
      </c>
      <c r="E35" s="43"/>
      <c r="F35" s="74">
        <v>2025000</v>
      </c>
      <c r="G35" s="75"/>
      <c r="H35" s="186">
        <v>1</v>
      </c>
      <c r="I35" s="2">
        <f>ROUND(D35*F35*H35,0)</f>
        <v>4050000</v>
      </c>
      <c r="J35" s="43"/>
    </row>
    <row r="36" spans="1:10" s="131" customFormat="1" ht="13.8" x14ac:dyDescent="0.3">
      <c r="A36" s="76"/>
      <c r="B36" s="138" t="s">
        <v>11</v>
      </c>
      <c r="C36" s="43"/>
      <c r="D36" s="328"/>
      <c r="E36" s="43"/>
      <c r="F36" s="74"/>
      <c r="G36" s="75"/>
      <c r="H36" s="186"/>
      <c r="I36" s="2"/>
      <c r="J36" s="129"/>
    </row>
    <row r="37" spans="1:10" s="96" customFormat="1" ht="27.6" x14ac:dyDescent="0.3">
      <c r="A37" s="164" t="s">
        <v>4791</v>
      </c>
      <c r="B37" s="165" t="s">
        <v>4789</v>
      </c>
      <c r="C37" s="166" t="s">
        <v>1726</v>
      </c>
      <c r="D37" s="329">
        <v>480</v>
      </c>
      <c r="E37" s="166"/>
      <c r="F37" s="167">
        <v>130000</v>
      </c>
      <c r="G37" s="168"/>
      <c r="H37" s="187">
        <v>0.3</v>
      </c>
      <c r="I37" s="169">
        <f t="shared" ref="I37" si="1">ROUND(D37*H37*F37,0)</f>
        <v>18720000</v>
      </c>
      <c r="J37" s="170"/>
    </row>
    <row r="38" spans="1:10" s="40" customFormat="1" ht="27.6" x14ac:dyDescent="0.3">
      <c r="A38" s="76" t="s">
        <v>4792</v>
      </c>
      <c r="B38" s="77" t="s">
        <v>4768</v>
      </c>
      <c r="C38" s="76" t="s">
        <v>1726</v>
      </c>
      <c r="D38" s="328">
        <v>480</v>
      </c>
      <c r="E38" s="43"/>
      <c r="F38" s="74">
        <v>130000</v>
      </c>
      <c r="G38" s="75"/>
      <c r="H38" s="332">
        <v>5</v>
      </c>
      <c r="I38" s="2">
        <f>D38*F38*H38</f>
        <v>312000000</v>
      </c>
      <c r="J38" s="43"/>
    </row>
    <row r="39" spans="1:10" s="40" customFormat="1" ht="55.2" x14ac:dyDescent="0.3">
      <c r="A39" s="76"/>
      <c r="B39" s="191" t="s">
        <v>4793</v>
      </c>
      <c r="C39" s="76"/>
      <c r="D39" s="328"/>
      <c r="E39" s="43"/>
      <c r="F39" s="74"/>
      <c r="G39" s="75"/>
      <c r="H39" s="186"/>
      <c r="I39" s="2"/>
      <c r="J39" s="43"/>
    </row>
    <row r="40" spans="1:10" s="145" customFormat="1" ht="41.4" x14ac:dyDescent="0.3">
      <c r="A40" s="139" t="s">
        <v>4765</v>
      </c>
      <c r="B40" s="140" t="s">
        <v>4769</v>
      </c>
      <c r="C40" s="139"/>
      <c r="D40" s="330"/>
      <c r="E40" s="142"/>
      <c r="F40" s="143"/>
      <c r="G40" s="141"/>
      <c r="H40" s="188"/>
      <c r="I40" s="144">
        <f>SUBTOTAL(9,I41:I43)</f>
        <v>0</v>
      </c>
      <c r="J40" s="142"/>
    </row>
    <row r="41" spans="1:10" s="40" customFormat="1" ht="27.6" x14ac:dyDescent="0.3">
      <c r="A41" s="76" t="s">
        <v>4766</v>
      </c>
      <c r="B41" s="79" t="s">
        <v>4789</v>
      </c>
      <c r="C41" s="76" t="s">
        <v>1726</v>
      </c>
      <c r="D41" s="328">
        <v>0</v>
      </c>
      <c r="E41" s="43"/>
      <c r="F41" s="74">
        <v>130000</v>
      </c>
      <c r="G41" s="75"/>
      <c r="H41" s="186">
        <v>0.3</v>
      </c>
      <c r="I41" s="2">
        <f t="shared" ref="I41:I42" si="2">ROUND(D41*H41*F41,0)</f>
        <v>0</v>
      </c>
      <c r="J41" s="78"/>
    </row>
    <row r="42" spans="1:10" s="40" customFormat="1" ht="27.6" x14ac:dyDescent="0.3">
      <c r="A42" s="76" t="s">
        <v>4767</v>
      </c>
      <c r="B42" s="77" t="s">
        <v>4768</v>
      </c>
      <c r="C42" s="76" t="s">
        <v>1726</v>
      </c>
      <c r="D42" s="328">
        <v>0</v>
      </c>
      <c r="E42" s="43"/>
      <c r="F42" s="74">
        <v>130000</v>
      </c>
      <c r="G42" s="75"/>
      <c r="H42" s="332">
        <v>5</v>
      </c>
      <c r="I42" s="2">
        <f t="shared" si="2"/>
        <v>0</v>
      </c>
      <c r="J42" s="43"/>
    </row>
    <row r="43" spans="1:10" s="40" customFormat="1" ht="55.2" x14ac:dyDescent="0.3">
      <c r="A43" s="80"/>
      <c r="B43" s="192" t="s">
        <v>4793</v>
      </c>
      <c r="C43" s="80"/>
      <c r="D43" s="331"/>
      <c r="E43" s="50"/>
      <c r="F43" s="81"/>
      <c r="G43" s="82"/>
      <c r="H43" s="189"/>
      <c r="I43" s="83"/>
      <c r="J43" s="50"/>
    </row>
    <row r="44" spans="1:10" s="40" customFormat="1" ht="13.8" x14ac:dyDescent="0.3">
      <c r="A44" s="57" t="s">
        <v>2310</v>
      </c>
      <c r="B44" s="58" t="s">
        <v>4770</v>
      </c>
      <c r="C44" s="59"/>
      <c r="D44" s="333"/>
      <c r="E44" s="59"/>
      <c r="F44" s="60"/>
      <c r="G44" s="59"/>
      <c r="H44" s="190"/>
      <c r="I44" s="59"/>
      <c r="J44" s="84"/>
    </row>
    <row r="45" spans="1:10" s="117" customFormat="1" ht="13.8" x14ac:dyDescent="0.3">
      <c r="A45" s="146"/>
      <c r="B45" s="147" t="s">
        <v>4771</v>
      </c>
      <c r="C45" s="148"/>
      <c r="D45" s="334"/>
      <c r="E45" s="148"/>
      <c r="F45" s="149"/>
      <c r="G45" s="150"/>
      <c r="H45" s="148"/>
      <c r="I45" s="110">
        <f>SUBTOTAL(9,I14:I43)</f>
        <v>409052000</v>
      </c>
      <c r="J45" s="148"/>
    </row>
    <row r="46" spans="1:10" s="40" customFormat="1" ht="14.4" x14ac:dyDescent="0.3">
      <c r="A46" s="85"/>
      <c r="B46" s="501" t="s">
        <v>5435</v>
      </c>
      <c r="C46" s="502"/>
      <c r="D46" s="502"/>
      <c r="E46" s="502"/>
      <c r="F46" s="502"/>
      <c r="G46" s="502"/>
      <c r="H46" s="502"/>
      <c r="I46" s="502"/>
      <c r="J46" s="503"/>
    </row>
    <row r="47" spans="1:10" s="40" customFormat="1" ht="14.4" x14ac:dyDescent="0.3">
      <c r="A47" s="86"/>
      <c r="B47" s="506"/>
      <c r="C47" s="506"/>
      <c r="D47" s="506"/>
      <c r="E47" s="506"/>
      <c r="F47" s="506"/>
      <c r="G47" s="506"/>
      <c r="H47" s="506"/>
      <c r="I47" s="506"/>
      <c r="J47" s="506"/>
    </row>
    <row r="48" spans="1:10" s="89" customFormat="1" x14ac:dyDescent="0.3">
      <c r="A48" s="87"/>
      <c r="B48" s="88"/>
      <c r="C48" s="88"/>
      <c r="D48" s="88"/>
      <c r="E48" s="88"/>
      <c r="F48" s="88"/>
      <c r="G48" s="88"/>
      <c r="H48" s="88"/>
      <c r="I48" s="88"/>
      <c r="J48" s="88"/>
    </row>
    <row r="49" spans="1:10" s="89" customFormat="1" x14ac:dyDescent="0.3">
      <c r="A49" s="90"/>
      <c r="B49" s="90"/>
      <c r="C49" s="504" t="s">
        <v>4773</v>
      </c>
      <c r="D49" s="504"/>
      <c r="E49" s="504"/>
      <c r="F49" s="504" t="s">
        <v>4885</v>
      </c>
      <c r="G49" s="504"/>
      <c r="H49" s="504"/>
      <c r="I49" s="504"/>
      <c r="J49" s="504"/>
    </row>
    <row r="50" spans="1:10" s="96" customFormat="1" x14ac:dyDescent="0.3">
      <c r="A50" s="91"/>
      <c r="B50" s="93"/>
      <c r="C50" s="94"/>
      <c r="D50" s="92"/>
      <c r="E50" s="91"/>
      <c r="F50" s="95"/>
      <c r="G50" s="91"/>
      <c r="H50" s="91"/>
      <c r="I50" s="95"/>
    </row>
    <row r="51" spans="1:10" s="96" customFormat="1" x14ac:dyDescent="0.3">
      <c r="A51" s="91"/>
      <c r="B51" s="93"/>
      <c r="C51" s="94"/>
      <c r="D51" s="92"/>
      <c r="E51" s="91"/>
      <c r="F51" s="95"/>
      <c r="G51" s="91"/>
      <c r="H51" s="91"/>
      <c r="I51" s="91"/>
    </row>
    <row r="52" spans="1:10" s="96" customFormat="1" x14ac:dyDescent="0.3">
      <c r="A52" s="91"/>
      <c r="B52" s="93"/>
      <c r="C52" s="94"/>
      <c r="D52" s="92"/>
      <c r="E52" s="91"/>
      <c r="F52" s="95"/>
      <c r="G52" s="91"/>
      <c r="H52" s="91"/>
      <c r="I52" s="95"/>
    </row>
    <row r="53" spans="1:10" s="96" customFormat="1" x14ac:dyDescent="0.3">
      <c r="A53" s="91"/>
      <c r="B53" s="93"/>
      <c r="C53" s="94"/>
      <c r="D53" s="92"/>
      <c r="E53" s="91"/>
      <c r="F53" s="95"/>
      <c r="G53" s="91"/>
      <c r="H53" s="91"/>
      <c r="I53" s="91"/>
    </row>
    <row r="54" spans="1:10" s="96" customFormat="1" x14ac:dyDescent="0.3">
      <c r="A54" s="91"/>
      <c r="B54" s="93"/>
      <c r="C54" s="94"/>
      <c r="D54" s="92"/>
      <c r="E54" s="91"/>
      <c r="F54" s="95"/>
      <c r="G54" s="91"/>
      <c r="H54" s="91"/>
      <c r="I54" s="91"/>
    </row>
    <row r="55" spans="1:10" s="89" customFormat="1" x14ac:dyDescent="0.3">
      <c r="A55" s="91"/>
      <c r="C55" s="505" t="s">
        <v>4886</v>
      </c>
      <c r="D55" s="505"/>
      <c r="E55" s="505"/>
      <c r="F55" s="316"/>
      <c r="G55" s="91"/>
      <c r="H55" s="91"/>
      <c r="I55" s="91"/>
    </row>
    <row r="56" spans="1:10" x14ac:dyDescent="0.3">
      <c r="A56" s="97"/>
      <c r="C56" s="98"/>
      <c r="D56" s="99"/>
      <c r="E56" s="10"/>
      <c r="F56" s="100"/>
      <c r="G56" s="97"/>
      <c r="H56" s="10"/>
      <c r="I56" s="100"/>
      <c r="J56" s="97"/>
    </row>
    <row r="57" spans="1:10" ht="47.1" customHeight="1" x14ac:dyDescent="0.3">
      <c r="A57" s="101"/>
      <c r="B57" s="102" t="s">
        <v>4703</v>
      </c>
      <c r="D57" s="103"/>
      <c r="F57" s="104"/>
      <c r="G57" s="105"/>
      <c r="H57" s="106"/>
      <c r="I57" s="107"/>
    </row>
    <row r="58" spans="1:10" ht="47.1" customHeight="1" x14ac:dyDescent="0.3">
      <c r="A58" s="101"/>
      <c r="B58" s="102" t="s">
        <v>4704</v>
      </c>
      <c r="D58" s="103"/>
      <c r="F58" s="104"/>
      <c r="G58" s="105"/>
      <c r="H58" s="106"/>
      <c r="I58" s="107"/>
    </row>
    <row r="59" spans="1:10" ht="61.5" customHeight="1" x14ac:dyDescent="0.3">
      <c r="A59" s="101"/>
      <c r="B59" s="102" t="s">
        <v>4705</v>
      </c>
      <c r="D59" s="103"/>
      <c r="F59" s="104"/>
      <c r="G59" s="105"/>
      <c r="H59" s="106"/>
      <c r="I59" s="107"/>
    </row>
    <row r="60" spans="1:10" x14ac:dyDescent="0.3">
      <c r="A60" s="97"/>
      <c r="C60" s="98"/>
      <c r="D60" s="99"/>
      <c r="E60" s="10"/>
      <c r="F60" s="100"/>
      <c r="G60" s="97"/>
      <c r="H60" s="10"/>
      <c r="I60" s="100"/>
      <c r="J60" s="97"/>
    </row>
    <row r="61" spans="1:10" x14ac:dyDescent="0.3">
      <c r="A61" s="97"/>
      <c r="C61" s="98"/>
      <c r="D61" s="99"/>
      <c r="E61" s="10"/>
      <c r="F61" s="100"/>
      <c r="G61" s="97"/>
      <c r="H61" s="10"/>
      <c r="I61" s="100"/>
      <c r="J61" s="97"/>
    </row>
    <row r="64" spans="1:10" x14ac:dyDescent="0.3">
      <c r="A64" s="8"/>
      <c r="C64" s="8"/>
      <c r="D64" s="98"/>
      <c r="E64" s="98"/>
      <c r="F64" s="8"/>
      <c r="G64" s="8"/>
      <c r="H64" s="8"/>
      <c r="I64" s="8"/>
      <c r="J64" s="8"/>
    </row>
    <row r="65" spans="4:5" s="8" customFormat="1" x14ac:dyDescent="0.3">
      <c r="D65" s="98"/>
      <c r="E65" s="98"/>
    </row>
    <row r="66" spans="4:5" s="8" customFormat="1" x14ac:dyDescent="0.3">
      <c r="D66" s="98"/>
      <c r="E66" s="98"/>
    </row>
    <row r="67" spans="4:5" s="8" customFormat="1" x14ac:dyDescent="0.3">
      <c r="D67" s="98"/>
      <c r="E67" s="98"/>
    </row>
    <row r="68" spans="4:5" s="8" customFormat="1" x14ac:dyDescent="0.3">
      <c r="D68" s="98"/>
      <c r="E68" s="98"/>
    </row>
    <row r="69" spans="4:5" s="8" customFormat="1" x14ac:dyDescent="0.3">
      <c r="D69" s="98"/>
      <c r="E69" s="98"/>
    </row>
    <row r="70" spans="4:5" s="8" customFormat="1" x14ac:dyDescent="0.3">
      <c r="D70" s="98"/>
      <c r="E70" s="98"/>
    </row>
    <row r="71" spans="4:5" s="8" customFormat="1" x14ac:dyDescent="0.3">
      <c r="D71" s="98"/>
      <c r="E71" s="98"/>
    </row>
    <row r="72" spans="4:5" s="8" customFormat="1" x14ac:dyDescent="0.3">
      <c r="D72" s="98"/>
      <c r="E72" s="98"/>
    </row>
    <row r="73" spans="4:5" s="8" customFormat="1" x14ac:dyDescent="0.3">
      <c r="D73" s="98"/>
      <c r="E73" s="98"/>
    </row>
    <row r="74" spans="4:5" s="8" customFormat="1" x14ac:dyDescent="0.3">
      <c r="D74" s="98"/>
      <c r="E74" s="98"/>
    </row>
    <row r="75" spans="4:5" s="8" customFormat="1" x14ac:dyDescent="0.3">
      <c r="D75" s="98"/>
      <c r="E75" s="98"/>
    </row>
    <row r="76" spans="4:5" s="8" customFormat="1" x14ac:dyDescent="0.3">
      <c r="D76" s="98"/>
      <c r="E76" s="98"/>
    </row>
    <row r="77" spans="4:5" s="8" customFormat="1" x14ac:dyDescent="0.3">
      <c r="D77" s="98"/>
      <c r="E77" s="98"/>
    </row>
    <row r="78" spans="4:5" s="40" customFormat="1" ht="13.8" x14ac:dyDescent="0.3">
      <c r="D78" s="5"/>
      <c r="E78" s="5"/>
    </row>
    <row r="79" spans="4:5" s="40" customFormat="1" ht="13.8" x14ac:dyDescent="0.3">
      <c r="D79" s="5"/>
      <c r="E79" s="5"/>
    </row>
    <row r="80" spans="4:5" s="8" customFormat="1" x14ac:dyDescent="0.3">
      <c r="D80" s="98"/>
      <c r="E80" s="98"/>
    </row>
    <row r="81" spans="4:5" s="8" customFormat="1" x14ac:dyDescent="0.3">
      <c r="D81" s="98"/>
      <c r="E81" s="98"/>
    </row>
    <row r="82" spans="4:5" s="8" customFormat="1" x14ac:dyDescent="0.3">
      <c r="D82" s="98"/>
      <c r="E82" s="98"/>
    </row>
    <row r="83" spans="4:5" s="40" customFormat="1" ht="13.8" x14ac:dyDescent="0.3">
      <c r="D83" s="5"/>
      <c r="E83" s="5"/>
    </row>
    <row r="84" spans="4:5" s="8" customFormat="1" x14ac:dyDescent="0.3">
      <c r="D84" s="98"/>
      <c r="E84" s="98"/>
    </row>
    <row r="85" spans="4:5" s="8" customFormat="1" x14ac:dyDescent="0.3">
      <c r="D85" s="98"/>
      <c r="E85" s="98"/>
    </row>
    <row r="86" spans="4:5" s="40" customFormat="1" ht="13.8" x14ac:dyDescent="0.3">
      <c r="D86" s="5"/>
      <c r="E86" s="5"/>
    </row>
    <row r="87" spans="4:5" s="8" customFormat="1" x14ac:dyDescent="0.3">
      <c r="D87" s="98"/>
      <c r="E87" s="98"/>
    </row>
    <row r="88" spans="4:5" s="8" customFormat="1" x14ac:dyDescent="0.3">
      <c r="D88" s="98"/>
      <c r="E88" s="98"/>
    </row>
    <row r="89" spans="4:5" s="8" customFormat="1" x14ac:dyDescent="0.3">
      <c r="D89" s="98"/>
      <c r="E89" s="98"/>
    </row>
    <row r="90" spans="4:5" s="8" customFormat="1" x14ac:dyDescent="0.3">
      <c r="D90" s="98"/>
      <c r="E90" s="98"/>
    </row>
    <row r="91" spans="4:5" s="8" customFormat="1" x14ac:dyDescent="0.3">
      <c r="D91" s="98"/>
      <c r="E91" s="98"/>
    </row>
    <row r="92" spans="4:5" s="8" customFormat="1" x14ac:dyDescent="0.3">
      <c r="D92" s="98"/>
      <c r="E92" s="98"/>
    </row>
    <row r="93" spans="4:5" s="8" customFormat="1" x14ac:dyDescent="0.3">
      <c r="D93" s="98"/>
      <c r="E93" s="98"/>
    </row>
    <row r="94" spans="4:5" s="8" customFormat="1" x14ac:dyDescent="0.3">
      <c r="D94" s="98"/>
      <c r="E94" s="98"/>
    </row>
    <row r="95" spans="4:5" s="8" customFormat="1" x14ac:dyDescent="0.3">
      <c r="D95" s="98"/>
      <c r="E95" s="98"/>
    </row>
    <row r="96" spans="4:5" s="8" customFormat="1" x14ac:dyDescent="0.3">
      <c r="D96" s="98"/>
      <c r="E96" s="98"/>
    </row>
    <row r="97" spans="4:5" s="8" customFormat="1" x14ac:dyDescent="0.3">
      <c r="D97" s="98"/>
      <c r="E97" s="98"/>
    </row>
    <row r="98" spans="4:5" s="8" customFormat="1" x14ac:dyDescent="0.3">
      <c r="D98" s="98"/>
      <c r="E98" s="98"/>
    </row>
    <row r="99" spans="4:5" s="8" customFormat="1" x14ac:dyDescent="0.3">
      <c r="D99" s="98"/>
      <c r="E99" s="98"/>
    </row>
    <row r="100" spans="4:5" s="8" customFormat="1" x14ac:dyDescent="0.3">
      <c r="D100" s="98"/>
      <c r="E100" s="98"/>
    </row>
    <row r="101" spans="4:5" s="8" customFormat="1" x14ac:dyDescent="0.3">
      <c r="D101" s="98"/>
      <c r="E101" s="98"/>
    </row>
    <row r="102" spans="4:5" s="8" customFormat="1" x14ac:dyDescent="0.3">
      <c r="D102" s="98"/>
      <c r="E102" s="98"/>
    </row>
    <row r="103" spans="4:5" s="8" customFormat="1" x14ac:dyDescent="0.3">
      <c r="D103" s="98"/>
      <c r="E103" s="98"/>
    </row>
    <row r="104" spans="4:5" s="8" customFormat="1" x14ac:dyDescent="0.3">
      <c r="D104" s="98"/>
      <c r="E104" s="98"/>
    </row>
    <row r="105" spans="4:5" s="8" customFormat="1" x14ac:dyDescent="0.3">
      <c r="D105" s="98"/>
      <c r="E105" s="98"/>
    </row>
    <row r="106" spans="4:5" s="8" customFormat="1" x14ac:dyDescent="0.3">
      <c r="D106" s="98"/>
      <c r="E106" s="98"/>
    </row>
    <row r="107" spans="4:5" s="8" customFormat="1" x14ac:dyDescent="0.3">
      <c r="D107" s="98"/>
      <c r="E107" s="98"/>
    </row>
    <row r="108" spans="4:5" s="8" customFormat="1" x14ac:dyDescent="0.3">
      <c r="D108" s="98"/>
      <c r="E108" s="98"/>
    </row>
    <row r="109" spans="4:5" s="8" customFormat="1" x14ac:dyDescent="0.3">
      <c r="D109" s="98"/>
      <c r="E109" s="98"/>
    </row>
    <row r="110" spans="4:5" s="8" customFormat="1" x14ac:dyDescent="0.3">
      <c r="D110" s="98"/>
      <c r="E110" s="98"/>
    </row>
    <row r="111" spans="4:5" s="8" customFormat="1" x14ac:dyDescent="0.3">
      <c r="D111" s="98"/>
      <c r="E111" s="98"/>
    </row>
    <row r="112" spans="4:5" s="8" customFormat="1" x14ac:dyDescent="0.3">
      <c r="D112" s="98"/>
      <c r="E112" s="98"/>
    </row>
    <row r="113" spans="4:5" s="8" customFormat="1" x14ac:dyDescent="0.3">
      <c r="D113" s="98"/>
      <c r="E113" s="98"/>
    </row>
    <row r="114" spans="4:5" s="8" customFormat="1" x14ac:dyDescent="0.3">
      <c r="D114" s="98"/>
      <c r="E114" s="98"/>
    </row>
    <row r="115" spans="4:5" s="8" customFormat="1" x14ac:dyDescent="0.3">
      <c r="D115" s="98"/>
      <c r="E115" s="98"/>
    </row>
    <row r="116" spans="4:5" s="8" customFormat="1" x14ac:dyDescent="0.3">
      <c r="D116" s="98"/>
      <c r="E116" s="98"/>
    </row>
    <row r="117" spans="4:5" s="8" customFormat="1" x14ac:dyDescent="0.3">
      <c r="D117" s="98"/>
      <c r="E117" s="98"/>
    </row>
    <row r="118" spans="4:5" s="8" customFormat="1" x14ac:dyDescent="0.3">
      <c r="D118" s="98"/>
      <c r="E118" s="98"/>
    </row>
    <row r="119" spans="4:5" s="8" customFormat="1" x14ac:dyDescent="0.3">
      <c r="D119" s="98"/>
      <c r="E119" s="98"/>
    </row>
    <row r="120" spans="4:5" s="8" customFormat="1" x14ac:dyDescent="0.3">
      <c r="D120" s="98"/>
      <c r="E120" s="98"/>
    </row>
    <row r="121" spans="4:5" s="8" customFormat="1" x14ac:dyDescent="0.3">
      <c r="D121" s="98"/>
      <c r="E121" s="98"/>
    </row>
    <row r="122" spans="4:5" s="8" customFormat="1" x14ac:dyDescent="0.3">
      <c r="D122" s="98"/>
      <c r="E122" s="98"/>
    </row>
    <row r="123" spans="4:5" s="8" customFormat="1" x14ac:dyDescent="0.3">
      <c r="D123" s="98"/>
      <c r="E123" s="98"/>
    </row>
    <row r="124" spans="4:5" s="8" customFormat="1" x14ac:dyDescent="0.3">
      <c r="D124" s="98"/>
      <c r="E124" s="98"/>
    </row>
    <row r="125" spans="4:5" s="8" customFormat="1" x14ac:dyDescent="0.3">
      <c r="D125" s="98"/>
      <c r="E125" s="98"/>
    </row>
    <row r="126" spans="4:5" s="8" customFormat="1" x14ac:dyDescent="0.3">
      <c r="D126" s="98"/>
      <c r="E126" s="98"/>
    </row>
    <row r="127" spans="4:5" s="8" customFormat="1" x14ac:dyDescent="0.3">
      <c r="D127" s="98"/>
      <c r="E127" s="98"/>
    </row>
    <row r="128" spans="4:5" s="8" customFormat="1" x14ac:dyDescent="0.3">
      <c r="D128" s="98"/>
      <c r="E128" s="98"/>
    </row>
    <row r="129" spans="4:5" s="8" customFormat="1" x14ac:dyDescent="0.3">
      <c r="D129" s="98"/>
      <c r="E129" s="98"/>
    </row>
    <row r="130" spans="4:5" s="8" customFormat="1" x14ac:dyDescent="0.3">
      <c r="D130" s="98"/>
      <c r="E130" s="98"/>
    </row>
    <row r="131" spans="4:5" s="8" customFormat="1" x14ac:dyDescent="0.3">
      <c r="D131" s="98"/>
      <c r="E131" s="98"/>
    </row>
    <row r="132" spans="4:5" s="8" customFormat="1" x14ac:dyDescent="0.3">
      <c r="D132" s="98"/>
      <c r="E132" s="98"/>
    </row>
    <row r="133" spans="4:5" s="8" customFormat="1" x14ac:dyDescent="0.3">
      <c r="D133" s="98"/>
      <c r="E133" s="98"/>
    </row>
    <row r="134" spans="4:5" s="8" customFormat="1" x14ac:dyDescent="0.3">
      <c r="D134" s="98"/>
      <c r="E134" s="98"/>
    </row>
    <row r="135" spans="4:5" s="8" customFormat="1" x14ac:dyDescent="0.3">
      <c r="D135" s="98"/>
      <c r="E135" s="98"/>
    </row>
    <row r="136" spans="4:5" s="8" customFormat="1" x14ac:dyDescent="0.3">
      <c r="D136" s="98"/>
      <c r="E136" s="98"/>
    </row>
    <row r="137" spans="4:5" s="8" customFormat="1" x14ac:dyDescent="0.3">
      <c r="D137" s="98"/>
      <c r="E137" s="98"/>
    </row>
    <row r="138" spans="4:5" s="8" customFormat="1" x14ac:dyDescent="0.3">
      <c r="D138" s="98"/>
      <c r="E138" s="98"/>
    </row>
    <row r="139" spans="4:5" s="8" customFormat="1" x14ac:dyDescent="0.3">
      <c r="D139" s="98"/>
      <c r="E139" s="98"/>
    </row>
    <row r="140" spans="4:5" s="8" customFormat="1" x14ac:dyDescent="0.3">
      <c r="D140" s="98"/>
      <c r="E140" s="98"/>
    </row>
    <row r="141" spans="4:5" s="8" customFormat="1" x14ac:dyDescent="0.3">
      <c r="D141" s="98"/>
      <c r="E141" s="98"/>
    </row>
    <row r="142" spans="4:5" s="8" customFormat="1" x14ac:dyDescent="0.3">
      <c r="D142" s="98"/>
      <c r="E142" s="98"/>
    </row>
    <row r="143" spans="4:5" s="8" customFormat="1" x14ac:dyDescent="0.3">
      <c r="D143" s="98"/>
      <c r="E143" s="98"/>
    </row>
    <row r="144" spans="4:5" s="8" customFormat="1" x14ac:dyDescent="0.3">
      <c r="D144" s="98"/>
      <c r="E144" s="98"/>
    </row>
    <row r="145" spans="4:5" s="8" customFormat="1" x14ac:dyDescent="0.3">
      <c r="D145" s="98"/>
      <c r="E145" s="98"/>
    </row>
    <row r="146" spans="4:5" s="8" customFormat="1" x14ac:dyDescent="0.3">
      <c r="D146" s="98"/>
      <c r="E146" s="98"/>
    </row>
    <row r="147" spans="4:5" s="8" customFormat="1" x14ac:dyDescent="0.3">
      <c r="D147" s="98"/>
      <c r="E147" s="98"/>
    </row>
    <row r="148" spans="4:5" s="8" customFormat="1" x14ac:dyDescent="0.3">
      <c r="D148" s="98"/>
      <c r="E148" s="98"/>
    </row>
    <row r="149" spans="4:5" s="8" customFormat="1" x14ac:dyDescent="0.3">
      <c r="D149" s="98"/>
      <c r="E149" s="98"/>
    </row>
    <row r="150" spans="4:5" s="8" customFormat="1" x14ac:dyDescent="0.3">
      <c r="D150" s="98"/>
      <c r="E150" s="98"/>
    </row>
    <row r="151" spans="4:5" s="8" customFormat="1" x14ac:dyDescent="0.3">
      <c r="D151" s="98"/>
      <c r="E151" s="98"/>
    </row>
    <row r="152" spans="4:5" s="8" customFormat="1" x14ac:dyDescent="0.3">
      <c r="D152" s="98"/>
      <c r="E152" s="98"/>
    </row>
    <row r="153" spans="4:5" s="8" customFormat="1" x14ac:dyDescent="0.3">
      <c r="D153" s="98"/>
      <c r="E153" s="98"/>
    </row>
    <row r="154" spans="4:5" s="8" customFormat="1" x14ac:dyDescent="0.3">
      <c r="D154" s="98"/>
      <c r="E154" s="98"/>
    </row>
    <row r="155" spans="4:5" s="8" customFormat="1" x14ac:dyDescent="0.3">
      <c r="D155" s="98"/>
      <c r="E155" s="98"/>
    </row>
    <row r="156" spans="4:5" s="8" customFormat="1" x14ac:dyDescent="0.3">
      <c r="D156" s="98"/>
      <c r="E156" s="98"/>
    </row>
    <row r="157" spans="4:5" s="8" customFormat="1" x14ac:dyDescent="0.3">
      <c r="D157" s="98"/>
      <c r="E157" s="98"/>
    </row>
    <row r="158" spans="4:5" s="8" customFormat="1" x14ac:dyDescent="0.3">
      <c r="D158" s="98"/>
      <c r="E158" s="98"/>
    </row>
    <row r="159" spans="4:5" s="8" customFormat="1" x14ac:dyDescent="0.3">
      <c r="D159" s="98"/>
      <c r="E159" s="98"/>
    </row>
    <row r="160" spans="4:5" s="8" customFormat="1" x14ac:dyDescent="0.3">
      <c r="D160" s="98"/>
      <c r="E160" s="98"/>
    </row>
    <row r="161" spans="4:5" s="8" customFormat="1" x14ac:dyDescent="0.3">
      <c r="D161" s="98"/>
      <c r="E161" s="98"/>
    </row>
    <row r="162" spans="4:5" s="8" customFormat="1" x14ac:dyDescent="0.3">
      <c r="D162" s="98"/>
      <c r="E162" s="98"/>
    </row>
    <row r="163" spans="4:5" s="8" customFormat="1" x14ac:dyDescent="0.3">
      <c r="D163" s="98"/>
      <c r="E163" s="98"/>
    </row>
    <row r="164" spans="4:5" s="8" customFormat="1" x14ac:dyDescent="0.3">
      <c r="D164" s="98"/>
      <c r="E164" s="98"/>
    </row>
    <row r="165" spans="4:5" s="8" customFormat="1" x14ac:dyDescent="0.3">
      <c r="D165" s="98"/>
      <c r="E165" s="98"/>
    </row>
    <row r="166" spans="4:5" s="8" customFormat="1" x14ac:dyDescent="0.3">
      <c r="D166" s="98"/>
      <c r="E166" s="98"/>
    </row>
    <row r="167" spans="4:5" s="8" customFormat="1" x14ac:dyDescent="0.3">
      <c r="D167" s="98"/>
      <c r="E167" s="98"/>
    </row>
    <row r="168" spans="4:5" s="8" customFormat="1" x14ac:dyDescent="0.3">
      <c r="D168" s="98"/>
      <c r="E168" s="98"/>
    </row>
    <row r="169" spans="4:5" s="8" customFormat="1" x14ac:dyDescent="0.3">
      <c r="D169" s="98"/>
      <c r="E169" s="98"/>
    </row>
    <row r="170" spans="4:5" s="8" customFormat="1" x14ac:dyDescent="0.3">
      <c r="D170" s="98"/>
      <c r="E170" s="98"/>
    </row>
    <row r="171" spans="4:5" s="8" customFormat="1" x14ac:dyDescent="0.3">
      <c r="D171" s="98"/>
      <c r="E171" s="98"/>
    </row>
    <row r="172" spans="4:5" s="8" customFormat="1" x14ac:dyDescent="0.3">
      <c r="D172" s="98"/>
      <c r="E172" s="98"/>
    </row>
    <row r="173" spans="4:5" s="8" customFormat="1" x14ac:dyDescent="0.3">
      <c r="D173" s="98"/>
      <c r="E173" s="98"/>
    </row>
    <row r="174" spans="4:5" s="8" customFormat="1" x14ac:dyDescent="0.3">
      <c r="D174" s="98"/>
      <c r="E174" s="98"/>
    </row>
    <row r="175" spans="4:5" s="8" customFormat="1" x14ac:dyDescent="0.3">
      <c r="D175" s="98"/>
      <c r="E175" s="98"/>
    </row>
    <row r="176" spans="4:5" s="8" customFormat="1" x14ac:dyDescent="0.3">
      <c r="D176" s="98"/>
      <c r="E176" s="98"/>
    </row>
    <row r="177" spans="4:5" s="8" customFormat="1" x14ac:dyDescent="0.3">
      <c r="D177" s="98"/>
      <c r="E177" s="98"/>
    </row>
    <row r="178" spans="4:5" s="8" customFormat="1" x14ac:dyDescent="0.3">
      <c r="D178" s="98"/>
      <c r="E178" s="98"/>
    </row>
    <row r="179" spans="4:5" s="8" customFormat="1" x14ac:dyDescent="0.3">
      <c r="D179" s="98"/>
      <c r="E179" s="98"/>
    </row>
    <row r="180" spans="4:5" s="8" customFormat="1" x14ac:dyDescent="0.3">
      <c r="D180" s="98"/>
      <c r="E180" s="98"/>
    </row>
    <row r="181" spans="4:5" s="8" customFormat="1" x14ac:dyDescent="0.3">
      <c r="D181" s="98"/>
      <c r="E181" s="98"/>
    </row>
    <row r="182" spans="4:5" s="8" customFormat="1" x14ac:dyDescent="0.3">
      <c r="D182" s="98"/>
      <c r="E182" s="98"/>
    </row>
    <row r="183" spans="4:5" s="8" customFormat="1" x14ac:dyDescent="0.3">
      <c r="D183" s="98"/>
      <c r="E183" s="98"/>
    </row>
    <row r="184" spans="4:5" s="8" customFormat="1" x14ac:dyDescent="0.3">
      <c r="D184" s="98"/>
      <c r="E184" s="98"/>
    </row>
    <row r="185" spans="4:5" s="8" customFormat="1" x14ac:dyDescent="0.3">
      <c r="D185" s="98"/>
      <c r="E185" s="98"/>
    </row>
    <row r="186" spans="4:5" s="8" customFormat="1" x14ac:dyDescent="0.3">
      <c r="D186" s="98"/>
      <c r="E186" s="98"/>
    </row>
    <row r="187" spans="4:5" s="8" customFormat="1" x14ac:dyDescent="0.3">
      <c r="D187" s="98"/>
      <c r="E187" s="98"/>
    </row>
    <row r="188" spans="4:5" s="8" customFormat="1" x14ac:dyDescent="0.3">
      <c r="D188" s="98"/>
      <c r="E188" s="98"/>
    </row>
    <row r="189" spans="4:5" s="8" customFormat="1" x14ac:dyDescent="0.3">
      <c r="D189" s="98"/>
      <c r="E189" s="98"/>
    </row>
    <row r="190" spans="4:5" s="8" customFormat="1" x14ac:dyDescent="0.3">
      <c r="D190" s="98"/>
      <c r="E190" s="98"/>
    </row>
    <row r="191" spans="4:5" s="8" customFormat="1" x14ac:dyDescent="0.3">
      <c r="D191" s="98"/>
      <c r="E191" s="98"/>
    </row>
    <row r="192" spans="4:5" s="8" customFormat="1" x14ac:dyDescent="0.3">
      <c r="D192" s="98"/>
      <c r="E192" s="98"/>
    </row>
    <row r="193" spans="4:5" s="8" customFormat="1" x14ac:dyDescent="0.3">
      <c r="D193" s="98"/>
      <c r="E193" s="98"/>
    </row>
    <row r="194" spans="4:5" s="8" customFormat="1" x14ac:dyDescent="0.3">
      <c r="D194" s="98"/>
      <c r="E194" s="98"/>
    </row>
    <row r="195" spans="4:5" s="8" customFormat="1" x14ac:dyDescent="0.3">
      <c r="D195" s="98"/>
      <c r="E195" s="98"/>
    </row>
    <row r="196" spans="4:5" s="8" customFormat="1" x14ac:dyDescent="0.3">
      <c r="D196" s="98"/>
      <c r="E196" s="98"/>
    </row>
    <row r="197" spans="4:5" s="8" customFormat="1" x14ac:dyDescent="0.3">
      <c r="D197" s="98"/>
      <c r="E197" s="98"/>
    </row>
    <row r="198" spans="4:5" s="8" customFormat="1" x14ac:dyDescent="0.3">
      <c r="D198" s="98"/>
      <c r="E198" s="98"/>
    </row>
    <row r="199" spans="4:5" s="8" customFormat="1" x14ac:dyDescent="0.3">
      <c r="D199" s="98"/>
      <c r="E199" s="98"/>
    </row>
    <row r="200" spans="4:5" s="8" customFormat="1" x14ac:dyDescent="0.3">
      <c r="D200" s="98"/>
      <c r="E200" s="98"/>
    </row>
    <row r="201" spans="4:5" s="8" customFormat="1" x14ac:dyDescent="0.3">
      <c r="D201" s="98"/>
      <c r="E201" s="98"/>
    </row>
    <row r="202" spans="4:5" s="8" customFormat="1" x14ac:dyDescent="0.3">
      <c r="D202" s="98"/>
      <c r="E202" s="98"/>
    </row>
    <row r="203" spans="4:5" s="8" customFormat="1" x14ac:dyDescent="0.3">
      <c r="D203" s="98"/>
      <c r="E203" s="98"/>
    </row>
    <row r="204" spans="4:5" s="8" customFormat="1" x14ac:dyDescent="0.3">
      <c r="D204" s="98"/>
      <c r="E204" s="98"/>
    </row>
    <row r="205" spans="4:5" s="8" customFormat="1" x14ac:dyDescent="0.3">
      <c r="D205" s="98"/>
      <c r="E205" s="98"/>
    </row>
    <row r="206" spans="4:5" s="8" customFormat="1" x14ac:dyDescent="0.3">
      <c r="D206" s="98"/>
      <c r="E206" s="98"/>
    </row>
    <row r="207" spans="4:5" s="8" customFormat="1" x14ac:dyDescent="0.3">
      <c r="D207" s="98"/>
      <c r="E207" s="98"/>
    </row>
    <row r="208" spans="4:5" s="8" customFormat="1" x14ac:dyDescent="0.3">
      <c r="D208" s="98"/>
      <c r="E208" s="98"/>
    </row>
    <row r="209" spans="4:5" s="8" customFormat="1" x14ac:dyDescent="0.3">
      <c r="D209" s="98"/>
      <c r="E209" s="98"/>
    </row>
    <row r="210" spans="4:5" s="8" customFormat="1" x14ac:dyDescent="0.3">
      <c r="D210" s="98"/>
      <c r="E210" s="98"/>
    </row>
    <row r="211" spans="4:5" s="8" customFormat="1" x14ac:dyDescent="0.3">
      <c r="D211" s="98"/>
      <c r="E211" s="98"/>
    </row>
    <row r="212" spans="4:5" s="8" customFormat="1" x14ac:dyDescent="0.3">
      <c r="D212" s="98"/>
      <c r="E212" s="98"/>
    </row>
    <row r="213" spans="4:5" s="8" customFormat="1" x14ac:dyDescent="0.3">
      <c r="D213" s="98"/>
      <c r="E213" s="98"/>
    </row>
    <row r="214" spans="4:5" s="8" customFormat="1" x14ac:dyDescent="0.3">
      <c r="D214" s="98"/>
      <c r="E214" s="98"/>
    </row>
    <row r="215" spans="4:5" s="8" customFormat="1" x14ac:dyDescent="0.3">
      <c r="D215" s="98"/>
      <c r="E215" s="98"/>
    </row>
    <row r="216" spans="4:5" s="8" customFormat="1" x14ac:dyDescent="0.3">
      <c r="D216" s="98"/>
      <c r="E216" s="98"/>
    </row>
    <row r="217" spans="4:5" s="8" customFormat="1" x14ac:dyDescent="0.3">
      <c r="D217" s="98"/>
      <c r="E217" s="98"/>
    </row>
    <row r="218" spans="4:5" s="8" customFormat="1" x14ac:dyDescent="0.3">
      <c r="D218" s="98"/>
      <c r="E218" s="98"/>
    </row>
    <row r="219" spans="4:5" s="8" customFormat="1" x14ac:dyDescent="0.3">
      <c r="D219" s="98"/>
      <c r="E219" s="98"/>
    </row>
    <row r="220" spans="4:5" s="8" customFormat="1" x14ac:dyDescent="0.3">
      <c r="D220" s="98"/>
      <c r="E220" s="98"/>
    </row>
  </sheetData>
  <mergeCells count="17">
    <mergeCell ref="C11:J11"/>
    <mergeCell ref="F1:J1"/>
    <mergeCell ref="F2:J2"/>
    <mergeCell ref="F4:J4"/>
    <mergeCell ref="A5:J5"/>
    <mergeCell ref="A6:J6"/>
    <mergeCell ref="A7:J7"/>
    <mergeCell ref="C8:I8"/>
    <mergeCell ref="C9:D9"/>
    <mergeCell ref="F9:G9"/>
    <mergeCell ref="H9:I9"/>
    <mergeCell ref="C10:J10"/>
    <mergeCell ref="B46:J46"/>
    <mergeCell ref="B47:J47"/>
    <mergeCell ref="C49:E49"/>
    <mergeCell ref="F49:J49"/>
    <mergeCell ref="C55:E55"/>
  </mergeCells>
  <printOptions horizontalCentered="1"/>
  <pageMargins left="0.11811023622047245" right="0.11811023622047245" top="0.19685039370078741" bottom="0.19685039370078741" header="0.19685039370078741" footer="0.19685039370078741"/>
  <pageSetup paperSize="9" scale="89" orientation="landscape" r:id="rId1"/>
  <headerFooter alignWithMargins="0">
    <oddFooter>Page &amp;P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1C13B-4918-4241-87D1-52019CC7C24A}">
  <sheetPr>
    <tabColor rgb="FFFFFF00"/>
  </sheetPr>
  <dimension ref="A1:K222"/>
  <sheetViews>
    <sheetView view="pageBreakPreview" topLeftCell="A23" zoomScaleSheetLayoutView="100" workbookViewId="0">
      <selection activeCell="D14" sqref="D14:D41"/>
    </sheetView>
  </sheetViews>
  <sheetFormatPr defaultColWidth="9.109375" defaultRowHeight="15.6" x14ac:dyDescent="0.3"/>
  <cols>
    <col min="1" max="1" width="7.109375" style="4" customWidth="1"/>
    <col min="2" max="2" width="68.33203125" style="8" customWidth="1"/>
    <col min="3" max="3" width="6.88671875" style="6" customWidth="1"/>
    <col min="4" max="4" width="9.109375" style="7"/>
    <col min="5" max="5" width="14.44140625" style="6" bestFit="1" customWidth="1"/>
    <col min="6" max="6" width="11.33203125" style="108" customWidth="1"/>
    <col min="7" max="7" width="7" style="109" customWidth="1"/>
    <col min="8" max="8" width="6.109375" style="98" bestFit="1" customWidth="1"/>
    <col min="9" max="9" width="16.88671875" style="108" bestFit="1" customWidth="1"/>
    <col min="10" max="10" width="14.5546875" style="6" bestFit="1" customWidth="1"/>
    <col min="11" max="11" width="19.5546875" style="8" customWidth="1"/>
    <col min="12" max="16384" width="9.109375" style="8"/>
  </cols>
  <sheetData>
    <row r="1" spans="1:11" x14ac:dyDescent="0.3">
      <c r="B1" s="5" t="s">
        <v>4884</v>
      </c>
      <c r="F1" s="497" t="s">
        <v>4723</v>
      </c>
      <c r="G1" s="497"/>
      <c r="H1" s="497"/>
      <c r="I1" s="497"/>
      <c r="J1" s="497"/>
    </row>
    <row r="2" spans="1:11" x14ac:dyDescent="0.3">
      <c r="B2" s="9" t="s">
        <v>4885</v>
      </c>
      <c r="F2" s="498" t="s">
        <v>4724</v>
      </c>
      <c r="G2" s="498"/>
      <c r="H2" s="498"/>
      <c r="I2" s="498"/>
      <c r="J2" s="498"/>
    </row>
    <row r="4" spans="1:11" x14ac:dyDescent="0.3">
      <c r="A4" s="11"/>
      <c r="B4" s="12"/>
      <c r="C4" s="13"/>
      <c r="D4" s="14"/>
      <c r="E4" s="15"/>
      <c r="F4" s="499" t="s">
        <v>4933</v>
      </c>
      <c r="G4" s="499"/>
      <c r="H4" s="499"/>
      <c r="I4" s="499"/>
      <c r="J4" s="499"/>
    </row>
    <row r="5" spans="1:11" x14ac:dyDescent="0.3">
      <c r="A5" s="498" t="s">
        <v>4729</v>
      </c>
      <c r="B5" s="498"/>
      <c r="C5" s="498"/>
      <c r="D5" s="498"/>
      <c r="E5" s="498"/>
      <c r="F5" s="498"/>
      <c r="G5" s="498"/>
      <c r="H5" s="498"/>
      <c r="I5" s="498"/>
      <c r="J5" s="498"/>
    </row>
    <row r="6" spans="1:11" ht="15.75" customHeight="1" x14ac:dyDescent="0.3">
      <c r="A6" s="500" t="s">
        <v>4931</v>
      </c>
      <c r="B6" s="498"/>
      <c r="C6" s="498"/>
      <c r="D6" s="498"/>
      <c r="E6" s="498"/>
      <c r="F6" s="498"/>
      <c r="G6" s="498"/>
      <c r="H6" s="498"/>
      <c r="I6" s="498"/>
      <c r="J6" s="498"/>
    </row>
    <row r="7" spans="1:11" ht="15.75" customHeight="1" x14ac:dyDescent="0.3">
      <c r="A7" s="498" t="s">
        <v>4932</v>
      </c>
      <c r="B7" s="498"/>
      <c r="C7" s="498"/>
      <c r="D7" s="498"/>
      <c r="E7" s="498"/>
      <c r="F7" s="498"/>
      <c r="G7" s="498"/>
      <c r="H7" s="498"/>
      <c r="I7" s="498"/>
      <c r="J7" s="498"/>
    </row>
    <row r="8" spans="1:11" ht="16.8" x14ac:dyDescent="0.3">
      <c r="A8" s="16"/>
      <c r="B8" s="17" t="s">
        <v>4730</v>
      </c>
      <c r="C8" s="507" t="s">
        <v>4975</v>
      </c>
      <c r="D8" s="507"/>
      <c r="E8" s="507"/>
      <c r="F8" s="507"/>
      <c r="G8" s="507"/>
      <c r="H8" s="507"/>
      <c r="I8" s="507"/>
      <c r="J8" s="18"/>
    </row>
    <row r="9" spans="1:11" ht="15" customHeight="1" x14ac:dyDescent="0.3">
      <c r="A9" s="19"/>
      <c r="B9" s="17" t="s">
        <v>4731</v>
      </c>
      <c r="C9" s="548" t="s">
        <v>4976</v>
      </c>
      <c r="D9" s="508"/>
      <c r="E9" s="20" t="s">
        <v>4732</v>
      </c>
      <c r="F9" s="549" t="s">
        <v>4977</v>
      </c>
      <c r="G9" s="509"/>
      <c r="H9" s="511" t="s">
        <v>4733</v>
      </c>
      <c r="I9" s="511"/>
      <c r="J9" s="162" t="s">
        <v>4978</v>
      </c>
    </row>
    <row r="10" spans="1:11" x14ac:dyDescent="0.3">
      <c r="A10" s="21"/>
      <c r="B10" s="17" t="s">
        <v>4734</v>
      </c>
      <c r="C10" s="510" t="s">
        <v>4897</v>
      </c>
      <c r="D10" s="510"/>
      <c r="E10" s="510"/>
      <c r="F10" s="510"/>
      <c r="G10" s="510"/>
      <c r="H10" s="510"/>
      <c r="I10" s="510"/>
      <c r="J10" s="510"/>
    </row>
    <row r="11" spans="1:11" x14ac:dyDescent="0.3">
      <c r="A11" s="22"/>
      <c r="B11" s="17" t="s">
        <v>4735</v>
      </c>
      <c r="C11" s="547" t="s">
        <v>4897</v>
      </c>
      <c r="D11" s="512"/>
      <c r="E11" s="512"/>
      <c r="F11" s="512"/>
      <c r="G11" s="512"/>
      <c r="H11" s="512"/>
      <c r="I11" s="512"/>
      <c r="J11" s="512"/>
    </row>
    <row r="12" spans="1:11" ht="30.6" x14ac:dyDescent="0.3">
      <c r="A12" s="23" t="s">
        <v>0</v>
      </c>
      <c r="B12" s="24" t="s">
        <v>4736</v>
      </c>
      <c r="C12" s="24" t="s">
        <v>4737</v>
      </c>
      <c r="D12" s="25" t="s">
        <v>4738</v>
      </c>
      <c r="E12" s="24" t="s">
        <v>4739</v>
      </c>
      <c r="F12" s="26" t="s">
        <v>4740</v>
      </c>
      <c r="G12" s="27" t="s">
        <v>4741</v>
      </c>
      <c r="H12" s="28" t="s">
        <v>4742</v>
      </c>
      <c r="I12" s="26" t="s">
        <v>4743</v>
      </c>
      <c r="J12" s="29" t="s">
        <v>4726</v>
      </c>
      <c r="K12" s="269" t="str">
        <f ca="1">HYPERLINK("#" &amp; CELL("address",TH!A9),"Link tới sheet: " &amp; REPLACE(CELL("filename",TH!A9),1,FIND("]",CELL("filename",TH!A9)),""))</f>
        <v>Link tới sheet: TH</v>
      </c>
    </row>
    <row r="13" spans="1:11" s="34" customFormat="1" ht="13.8" x14ac:dyDescent="0.3">
      <c r="A13" s="30">
        <v>1</v>
      </c>
      <c r="B13" s="31" t="s">
        <v>4744</v>
      </c>
      <c r="C13" s="32"/>
      <c r="D13" s="32"/>
      <c r="E13" s="32"/>
      <c r="F13" s="32"/>
      <c r="G13" s="32"/>
      <c r="H13" s="174"/>
      <c r="I13" s="32"/>
      <c r="J13" s="33"/>
    </row>
    <row r="14" spans="1:11" s="40" customFormat="1" ht="13.8" x14ac:dyDescent="0.3">
      <c r="A14" s="35"/>
      <c r="B14" s="36" t="s">
        <v>4745</v>
      </c>
      <c r="C14" s="37" t="s">
        <v>1726</v>
      </c>
      <c r="D14" s="317">
        <f>SUBTOTAL(9,D15:D23)</f>
        <v>1084</v>
      </c>
      <c r="E14" s="37"/>
      <c r="F14" s="38"/>
      <c r="G14" s="39"/>
      <c r="H14" s="175"/>
      <c r="I14" s="110">
        <f>SUBTOTAL(9,I15:I23)</f>
        <v>140920000</v>
      </c>
      <c r="J14" s="37"/>
    </row>
    <row r="15" spans="1:11" s="40" customFormat="1" ht="13.8" x14ac:dyDescent="0.3">
      <c r="A15" s="41" t="s">
        <v>4746</v>
      </c>
      <c r="B15" s="42" t="s">
        <v>5436</v>
      </c>
      <c r="C15" s="43"/>
      <c r="D15" s="318"/>
      <c r="E15" s="43"/>
      <c r="F15" s="44"/>
      <c r="G15" s="45"/>
      <c r="H15" s="176"/>
      <c r="I15" s="44"/>
      <c r="J15" s="43"/>
    </row>
    <row r="16" spans="1:11" s="40" customFormat="1" ht="27.6" x14ac:dyDescent="0.3">
      <c r="A16" s="41"/>
      <c r="B16" s="46" t="s">
        <v>4982</v>
      </c>
      <c r="C16" s="43"/>
      <c r="D16" s="318"/>
      <c r="E16" s="43"/>
      <c r="F16" s="44"/>
      <c r="G16" s="45"/>
      <c r="H16" s="176"/>
      <c r="I16" s="44"/>
      <c r="J16" s="47"/>
    </row>
    <row r="17" spans="1:10" s="40" customFormat="1" ht="40.5" customHeight="1" x14ac:dyDescent="0.3">
      <c r="A17" s="41" t="s">
        <v>4747</v>
      </c>
      <c r="B17" s="163" t="s">
        <v>4887</v>
      </c>
      <c r="C17" s="43" t="s">
        <v>1726</v>
      </c>
      <c r="D17" s="318">
        <v>1084</v>
      </c>
      <c r="E17" s="43"/>
      <c r="F17" s="44">
        <v>130000</v>
      </c>
      <c r="G17" s="45"/>
      <c r="H17" s="176">
        <v>1</v>
      </c>
      <c r="I17" s="44">
        <f>ROUND(D17*H17*F17,0)</f>
        <v>140920000</v>
      </c>
      <c r="J17" s="48"/>
    </row>
    <row r="18" spans="1:10" s="40" customFormat="1" ht="41.4" x14ac:dyDescent="0.3">
      <c r="A18" s="49" t="s">
        <v>4748</v>
      </c>
      <c r="B18" s="157" t="s">
        <v>4888</v>
      </c>
      <c r="C18" s="50" t="s">
        <v>1726</v>
      </c>
      <c r="D18" s="319"/>
      <c r="E18" s="50"/>
      <c r="F18" s="3"/>
      <c r="G18" s="51"/>
      <c r="H18" s="177">
        <v>1</v>
      </c>
      <c r="I18" s="3">
        <f t="shared" ref="I18:I23" si="0">ROUND(D18*H18*F18,0)</f>
        <v>0</v>
      </c>
      <c r="J18" s="52"/>
    </row>
    <row r="19" spans="1:10" s="40" customFormat="1" ht="41.4" x14ac:dyDescent="0.3">
      <c r="A19" s="49" t="s">
        <v>4749</v>
      </c>
      <c r="B19" s="158" t="s">
        <v>4889</v>
      </c>
      <c r="C19" s="50" t="s">
        <v>1726</v>
      </c>
      <c r="D19" s="319"/>
      <c r="E19" s="50"/>
      <c r="F19" s="3"/>
      <c r="G19" s="51"/>
      <c r="H19" s="177">
        <v>1</v>
      </c>
      <c r="I19" s="3">
        <f t="shared" si="0"/>
        <v>0</v>
      </c>
      <c r="J19" s="52"/>
    </row>
    <row r="20" spans="1:10" s="40" customFormat="1" ht="41.4" x14ac:dyDescent="0.3">
      <c r="A20" s="49" t="s">
        <v>4750</v>
      </c>
      <c r="B20" s="158" t="s">
        <v>4890</v>
      </c>
      <c r="C20" s="50" t="s">
        <v>1726</v>
      </c>
      <c r="D20" s="319"/>
      <c r="E20" s="50"/>
      <c r="F20" s="3"/>
      <c r="G20" s="51"/>
      <c r="H20" s="177">
        <v>1</v>
      </c>
      <c r="I20" s="3">
        <f t="shared" si="0"/>
        <v>0</v>
      </c>
      <c r="J20" s="52"/>
    </row>
    <row r="21" spans="1:10" s="40" customFormat="1" ht="35.1" customHeight="1" x14ac:dyDescent="0.3">
      <c r="A21" s="49" t="s">
        <v>4751</v>
      </c>
      <c r="B21" s="159" t="s">
        <v>4787</v>
      </c>
      <c r="C21" s="43" t="s">
        <v>1726</v>
      </c>
      <c r="D21" s="318"/>
      <c r="E21" s="43"/>
      <c r="F21" s="44"/>
      <c r="G21" s="45"/>
      <c r="H21" s="176">
        <v>1</v>
      </c>
      <c r="I21" s="44">
        <f t="shared" si="0"/>
        <v>0</v>
      </c>
      <c r="J21" s="47"/>
    </row>
    <row r="22" spans="1:10" s="40" customFormat="1" ht="35.1" customHeight="1" x14ac:dyDescent="0.3">
      <c r="A22" s="49" t="s">
        <v>4752</v>
      </c>
      <c r="B22" s="159" t="s">
        <v>4788</v>
      </c>
      <c r="C22" s="43" t="s">
        <v>1726</v>
      </c>
      <c r="D22" s="319"/>
      <c r="E22" s="50"/>
      <c r="F22" s="3"/>
      <c r="G22" s="51"/>
      <c r="H22" s="177">
        <v>1</v>
      </c>
      <c r="I22" s="3">
        <f t="shared" si="0"/>
        <v>0</v>
      </c>
      <c r="J22" s="52"/>
    </row>
    <row r="23" spans="1:10" s="40" customFormat="1" ht="13.8" x14ac:dyDescent="0.3">
      <c r="A23" s="49" t="s">
        <v>4753</v>
      </c>
      <c r="B23" s="160" t="s">
        <v>4754</v>
      </c>
      <c r="C23" s="53" t="s">
        <v>1726</v>
      </c>
      <c r="D23" s="320"/>
      <c r="E23" s="53"/>
      <c r="F23" s="54"/>
      <c r="G23" s="55"/>
      <c r="H23" s="178">
        <v>0</v>
      </c>
      <c r="I23" s="54">
        <f t="shared" si="0"/>
        <v>0</v>
      </c>
      <c r="J23" s="56"/>
    </row>
    <row r="24" spans="1:10" s="117" customFormat="1" ht="13.8" x14ac:dyDescent="0.3">
      <c r="A24" s="111" t="s">
        <v>2304</v>
      </c>
      <c r="B24" s="112" t="s">
        <v>4755</v>
      </c>
      <c r="C24" s="113"/>
      <c r="D24" s="321"/>
      <c r="E24" s="113"/>
      <c r="F24" s="114"/>
      <c r="G24" s="115"/>
      <c r="H24" s="179"/>
      <c r="I24" s="116">
        <f>SUBTOTAL(9, I25:I32)</f>
        <v>0</v>
      </c>
      <c r="J24" s="113"/>
    </row>
    <row r="25" spans="1:10" s="117" customFormat="1" ht="13.8" x14ac:dyDescent="0.3">
      <c r="A25" s="118" t="s">
        <v>4756</v>
      </c>
      <c r="B25" s="119" t="s">
        <v>4757</v>
      </c>
      <c r="C25" s="120"/>
      <c r="D25" s="322"/>
      <c r="E25" s="120"/>
      <c r="F25" s="121"/>
      <c r="G25" s="122"/>
      <c r="H25" s="180"/>
      <c r="I25" s="123">
        <f>SUBTOTAL(9, I26:I32)</f>
        <v>0</v>
      </c>
      <c r="J25" s="120"/>
    </row>
    <row r="26" spans="1:10" s="117" customFormat="1" ht="13.8" x14ac:dyDescent="0.3">
      <c r="A26" s="118"/>
      <c r="B26" s="335" t="s">
        <v>5437</v>
      </c>
      <c r="C26" s="120"/>
      <c r="D26" s="322"/>
      <c r="E26" s="120"/>
      <c r="F26" s="121"/>
      <c r="G26" s="122"/>
      <c r="H26" s="180"/>
      <c r="I26" s="336">
        <f>SUBTOTAL(9, I27:I27)</f>
        <v>0</v>
      </c>
      <c r="J26" s="120"/>
    </row>
    <row r="27" spans="1:10" s="117" customFormat="1" ht="13.8" x14ac:dyDescent="0.3">
      <c r="A27" s="118"/>
      <c r="B27" s="342" t="s">
        <v>5359</v>
      </c>
      <c r="C27" s="337" t="s">
        <v>1726</v>
      </c>
      <c r="D27" s="338">
        <v>0</v>
      </c>
      <c r="E27" s="337"/>
      <c r="F27" s="339">
        <v>9300</v>
      </c>
      <c r="G27" s="340"/>
      <c r="H27" s="341">
        <v>1</v>
      </c>
      <c r="I27" s="343">
        <f>ROUND(D27*H27*F27,0)</f>
        <v>0</v>
      </c>
      <c r="J27" s="120"/>
    </row>
    <row r="28" spans="1:10" s="117" customFormat="1" ht="13.8" x14ac:dyDescent="0.3">
      <c r="A28" s="118"/>
      <c r="B28" s="335" t="s">
        <v>5438</v>
      </c>
      <c r="C28" s="337"/>
      <c r="D28" s="338"/>
      <c r="E28" s="337"/>
      <c r="F28" s="339"/>
      <c r="G28" s="340"/>
      <c r="H28" s="341"/>
      <c r="I28" s="336">
        <f>SUBTOTAL(9, I29:I29)</f>
        <v>0</v>
      </c>
      <c r="J28" s="120"/>
    </row>
    <row r="29" spans="1:10" s="117" customFormat="1" ht="13.8" x14ac:dyDescent="0.3">
      <c r="A29" s="118"/>
      <c r="B29" s="342" t="s">
        <v>5360</v>
      </c>
      <c r="C29" s="337"/>
      <c r="D29" s="338">
        <v>0</v>
      </c>
      <c r="E29" s="337"/>
      <c r="F29" s="339">
        <v>0</v>
      </c>
      <c r="G29" s="340"/>
      <c r="H29" s="341">
        <v>0</v>
      </c>
      <c r="I29" s="343">
        <f>ROUND(D29*H29*F29,0)</f>
        <v>0</v>
      </c>
      <c r="J29" s="120"/>
    </row>
    <row r="30" spans="1:10" s="117" customFormat="1" ht="13.8" x14ac:dyDescent="0.3">
      <c r="A30" s="118"/>
      <c r="B30" s="335" t="s">
        <v>5439</v>
      </c>
      <c r="C30" s="337"/>
      <c r="D30" s="338"/>
      <c r="E30" s="337"/>
      <c r="F30" s="339"/>
      <c r="G30" s="340"/>
      <c r="H30" s="341"/>
      <c r="I30" s="336">
        <f>SUBTOTAL(9, I31:I31)</f>
        <v>0</v>
      </c>
      <c r="J30" s="120"/>
    </row>
    <row r="31" spans="1:10" s="117" customFormat="1" ht="13.8" x14ac:dyDescent="0.3">
      <c r="A31" s="118"/>
      <c r="B31" s="342" t="s">
        <v>5361</v>
      </c>
      <c r="C31" s="337" t="s">
        <v>1726</v>
      </c>
      <c r="D31" s="338">
        <v>0</v>
      </c>
      <c r="E31" s="337"/>
      <c r="F31" s="339">
        <v>9300</v>
      </c>
      <c r="G31" s="340"/>
      <c r="H31" s="341">
        <v>1</v>
      </c>
      <c r="I31" s="343">
        <f>ROUND(D31*H31*F31,0)</f>
        <v>0</v>
      </c>
      <c r="J31" s="120"/>
    </row>
    <row r="32" spans="1:10" s="127" customFormat="1" ht="13.8" x14ac:dyDescent="0.3">
      <c r="A32" s="128"/>
      <c r="B32" s="171"/>
      <c r="C32" s="125"/>
      <c r="D32" s="323"/>
      <c r="E32" s="125"/>
      <c r="F32" s="172"/>
      <c r="G32" s="173"/>
      <c r="H32" s="181"/>
      <c r="I32" s="126"/>
      <c r="J32" s="125"/>
    </row>
    <row r="33" spans="1:10" s="40" customFormat="1" ht="13.8" x14ac:dyDescent="0.3">
      <c r="A33" s="61" t="s">
        <v>4758</v>
      </c>
      <c r="B33" s="62" t="s">
        <v>4759</v>
      </c>
      <c r="C33" s="63"/>
      <c r="D33" s="324"/>
      <c r="E33" s="63"/>
      <c r="F33" s="64"/>
      <c r="G33" s="65"/>
      <c r="H33" s="182"/>
      <c r="I33" s="66">
        <f>(I34)</f>
        <v>0</v>
      </c>
      <c r="J33" s="63"/>
    </row>
    <row r="34" spans="1:10" s="67" customFormat="1" ht="13.8" x14ac:dyDescent="0.3">
      <c r="A34" s="49"/>
      <c r="B34" s="68"/>
      <c r="C34" s="69"/>
      <c r="D34" s="325"/>
      <c r="E34" s="69"/>
      <c r="F34" s="70"/>
      <c r="G34" s="71"/>
      <c r="H34" s="183"/>
      <c r="I34" s="70"/>
      <c r="J34" s="69"/>
    </row>
    <row r="35" spans="1:10" s="117" customFormat="1" ht="13.8" x14ac:dyDescent="0.3">
      <c r="A35" s="111" t="s">
        <v>2307</v>
      </c>
      <c r="B35" s="132" t="s">
        <v>4760</v>
      </c>
      <c r="C35" s="113"/>
      <c r="D35" s="326"/>
      <c r="E35" s="113"/>
      <c r="F35" s="133"/>
      <c r="G35" s="134"/>
      <c r="H35" s="184"/>
      <c r="I35" s="116">
        <f>SUBTOTAL(9,I36:I45)</f>
        <v>779276000</v>
      </c>
      <c r="J35" s="161"/>
    </row>
    <row r="36" spans="1:10" s="40" customFormat="1" ht="41.4" x14ac:dyDescent="0.3">
      <c r="A36" s="124" t="s">
        <v>4762</v>
      </c>
      <c r="B36" s="135" t="s">
        <v>4761</v>
      </c>
      <c r="C36" s="124"/>
      <c r="D36" s="327"/>
      <c r="E36" s="129"/>
      <c r="F36" s="137"/>
      <c r="G36" s="136"/>
      <c r="H36" s="185"/>
      <c r="I36" s="130">
        <f>SUBTOTAL(9,I37:I41)</f>
        <v>779276000</v>
      </c>
      <c r="J36" s="43"/>
    </row>
    <row r="37" spans="1:10" s="40" customFormat="1" ht="13.8" x14ac:dyDescent="0.3">
      <c r="A37" s="72" t="s">
        <v>4790</v>
      </c>
      <c r="B37" s="73" t="s">
        <v>4763</v>
      </c>
      <c r="C37" s="43" t="s">
        <v>4764</v>
      </c>
      <c r="D37" s="328">
        <v>8</v>
      </c>
      <c r="E37" s="43"/>
      <c r="F37" s="74">
        <v>4050000</v>
      </c>
      <c r="G37" s="75"/>
      <c r="H37" s="186">
        <v>1</v>
      </c>
      <c r="I37" s="2">
        <f>ROUND(D37*F37*H37,0)</f>
        <v>32400000</v>
      </c>
      <c r="J37" s="43"/>
    </row>
    <row r="38" spans="1:10" s="131" customFormat="1" ht="13.8" x14ac:dyDescent="0.3">
      <c r="A38" s="76"/>
      <c r="B38" s="138" t="s">
        <v>11</v>
      </c>
      <c r="C38" s="43"/>
      <c r="D38" s="328"/>
      <c r="E38" s="43"/>
      <c r="F38" s="74"/>
      <c r="G38" s="75"/>
      <c r="H38" s="186"/>
      <c r="I38" s="2"/>
      <c r="J38" s="129"/>
    </row>
    <row r="39" spans="1:10" s="96" customFormat="1" ht="27.6" x14ac:dyDescent="0.3">
      <c r="A39" s="164" t="s">
        <v>4791</v>
      </c>
      <c r="B39" s="165" t="s">
        <v>4789</v>
      </c>
      <c r="C39" s="166" t="s">
        <v>1726</v>
      </c>
      <c r="D39" s="329">
        <v>1084</v>
      </c>
      <c r="E39" s="166"/>
      <c r="F39" s="167">
        <v>130000</v>
      </c>
      <c r="G39" s="168"/>
      <c r="H39" s="187">
        <v>0.3</v>
      </c>
      <c r="I39" s="169">
        <f t="shared" ref="I39" si="1">ROUND(D39*H39*F39,0)</f>
        <v>42276000</v>
      </c>
      <c r="J39" s="170"/>
    </row>
    <row r="40" spans="1:10" s="40" customFormat="1" ht="27.6" x14ac:dyDescent="0.3">
      <c r="A40" s="76" t="s">
        <v>4792</v>
      </c>
      <c r="B40" s="77" t="s">
        <v>4768</v>
      </c>
      <c r="C40" s="76" t="s">
        <v>1726</v>
      </c>
      <c r="D40" s="328">
        <v>1084</v>
      </c>
      <c r="E40" s="43"/>
      <c r="F40" s="74">
        <v>130000</v>
      </c>
      <c r="G40" s="75"/>
      <c r="H40" s="332">
        <v>5</v>
      </c>
      <c r="I40" s="2">
        <f>D40*F40*H40</f>
        <v>704600000</v>
      </c>
      <c r="J40" s="43"/>
    </row>
    <row r="41" spans="1:10" s="40" customFormat="1" ht="55.2" x14ac:dyDescent="0.3">
      <c r="A41" s="76"/>
      <c r="B41" s="191" t="s">
        <v>4793</v>
      </c>
      <c r="C41" s="76"/>
      <c r="D41" s="328"/>
      <c r="E41" s="43"/>
      <c r="F41" s="74"/>
      <c r="G41" s="75"/>
      <c r="H41" s="186"/>
      <c r="I41" s="2"/>
      <c r="J41" s="43"/>
    </row>
    <row r="42" spans="1:10" s="145" customFormat="1" ht="41.4" x14ac:dyDescent="0.3">
      <c r="A42" s="139" t="s">
        <v>4765</v>
      </c>
      <c r="B42" s="140" t="s">
        <v>4769</v>
      </c>
      <c r="C42" s="139"/>
      <c r="D42" s="330"/>
      <c r="E42" s="142"/>
      <c r="F42" s="143"/>
      <c r="G42" s="141"/>
      <c r="H42" s="188"/>
      <c r="I42" s="144">
        <f>SUBTOTAL(9,I43:I45)</f>
        <v>0</v>
      </c>
      <c r="J42" s="142"/>
    </row>
    <row r="43" spans="1:10" s="40" customFormat="1" ht="27.6" x14ac:dyDescent="0.3">
      <c r="A43" s="76" t="s">
        <v>4766</v>
      </c>
      <c r="B43" s="79" t="s">
        <v>4789</v>
      </c>
      <c r="C43" s="76" t="s">
        <v>1726</v>
      </c>
      <c r="D43" s="328">
        <v>0</v>
      </c>
      <c r="E43" s="43"/>
      <c r="F43" s="74">
        <v>130000</v>
      </c>
      <c r="G43" s="75"/>
      <c r="H43" s="186">
        <v>0.3</v>
      </c>
      <c r="I43" s="2">
        <f t="shared" ref="I43:I44" si="2">ROUND(D43*H43*F43,0)</f>
        <v>0</v>
      </c>
      <c r="J43" s="78"/>
    </row>
    <row r="44" spans="1:10" s="40" customFormat="1" ht="27.6" x14ac:dyDescent="0.3">
      <c r="A44" s="76" t="s">
        <v>4767</v>
      </c>
      <c r="B44" s="77" t="s">
        <v>4768</v>
      </c>
      <c r="C44" s="76" t="s">
        <v>1726</v>
      </c>
      <c r="D44" s="328">
        <v>0</v>
      </c>
      <c r="E44" s="43"/>
      <c r="F44" s="74">
        <v>130000</v>
      </c>
      <c r="G44" s="75"/>
      <c r="H44" s="332">
        <v>5</v>
      </c>
      <c r="I44" s="2">
        <f t="shared" si="2"/>
        <v>0</v>
      </c>
      <c r="J44" s="43"/>
    </row>
    <row r="45" spans="1:10" s="40" customFormat="1" ht="55.2" x14ac:dyDescent="0.3">
      <c r="A45" s="80"/>
      <c r="B45" s="192" t="s">
        <v>4793</v>
      </c>
      <c r="C45" s="80"/>
      <c r="D45" s="331"/>
      <c r="E45" s="50"/>
      <c r="F45" s="81"/>
      <c r="G45" s="82"/>
      <c r="H45" s="189"/>
      <c r="I45" s="83"/>
      <c r="J45" s="50"/>
    </row>
    <row r="46" spans="1:10" s="40" customFormat="1" ht="13.8" x14ac:dyDescent="0.3">
      <c r="A46" s="57" t="s">
        <v>2310</v>
      </c>
      <c r="B46" s="58" t="s">
        <v>4770</v>
      </c>
      <c r="C46" s="59"/>
      <c r="D46" s="333"/>
      <c r="E46" s="59"/>
      <c r="F46" s="60"/>
      <c r="G46" s="59"/>
      <c r="H46" s="190"/>
      <c r="I46" s="59"/>
      <c r="J46" s="84"/>
    </row>
    <row r="47" spans="1:10" s="117" customFormat="1" ht="13.8" x14ac:dyDescent="0.3">
      <c r="A47" s="146"/>
      <c r="B47" s="147" t="s">
        <v>4771</v>
      </c>
      <c r="C47" s="148"/>
      <c r="D47" s="334"/>
      <c r="E47" s="148"/>
      <c r="F47" s="149"/>
      <c r="G47" s="150"/>
      <c r="H47" s="148"/>
      <c r="I47" s="110">
        <f>SUBTOTAL(9,I14:I45)</f>
        <v>920196000</v>
      </c>
      <c r="J47" s="148"/>
    </row>
    <row r="48" spans="1:10" s="40" customFormat="1" ht="14.4" x14ac:dyDescent="0.3">
      <c r="A48" s="85"/>
      <c r="B48" s="501" t="s">
        <v>5440</v>
      </c>
      <c r="C48" s="502"/>
      <c r="D48" s="502"/>
      <c r="E48" s="502"/>
      <c r="F48" s="502"/>
      <c r="G48" s="502"/>
      <c r="H48" s="502"/>
      <c r="I48" s="502"/>
      <c r="J48" s="503"/>
    </row>
    <row r="49" spans="1:10" s="40" customFormat="1" ht="14.4" x14ac:dyDescent="0.3">
      <c r="A49" s="86"/>
      <c r="B49" s="506"/>
      <c r="C49" s="506"/>
      <c r="D49" s="506"/>
      <c r="E49" s="506"/>
      <c r="F49" s="506"/>
      <c r="G49" s="506"/>
      <c r="H49" s="506"/>
      <c r="I49" s="506"/>
      <c r="J49" s="506"/>
    </row>
    <row r="50" spans="1:10" s="89" customFormat="1" x14ac:dyDescent="0.3">
      <c r="A50" s="87"/>
      <c r="B50" s="88"/>
      <c r="C50" s="88"/>
      <c r="D50" s="88"/>
      <c r="E50" s="88"/>
      <c r="F50" s="88"/>
      <c r="G50" s="88"/>
      <c r="H50" s="88"/>
      <c r="I50" s="88"/>
      <c r="J50" s="88"/>
    </row>
    <row r="51" spans="1:10" s="89" customFormat="1" x14ac:dyDescent="0.3">
      <c r="A51" s="90"/>
      <c r="B51" s="90"/>
      <c r="C51" s="504" t="s">
        <v>4773</v>
      </c>
      <c r="D51" s="504"/>
      <c r="E51" s="504"/>
      <c r="F51" s="504" t="s">
        <v>4885</v>
      </c>
      <c r="G51" s="504"/>
      <c r="H51" s="504"/>
      <c r="I51" s="504"/>
      <c r="J51" s="504"/>
    </row>
    <row r="52" spans="1:10" s="96" customFormat="1" x14ac:dyDescent="0.3">
      <c r="A52" s="91"/>
      <c r="B52" s="93"/>
      <c r="C52" s="94"/>
      <c r="D52" s="92"/>
      <c r="E52" s="91"/>
      <c r="F52" s="95"/>
      <c r="G52" s="91"/>
      <c r="H52" s="91"/>
      <c r="I52" s="95"/>
    </row>
    <row r="53" spans="1:10" s="96" customFormat="1" x14ac:dyDescent="0.3">
      <c r="A53" s="91"/>
      <c r="B53" s="93"/>
      <c r="C53" s="94"/>
      <c r="D53" s="92"/>
      <c r="E53" s="91"/>
      <c r="F53" s="95"/>
      <c r="G53" s="91"/>
      <c r="H53" s="91"/>
      <c r="I53" s="91"/>
    </row>
    <row r="54" spans="1:10" s="96" customFormat="1" x14ac:dyDescent="0.3">
      <c r="A54" s="91"/>
      <c r="B54" s="93"/>
      <c r="C54" s="94"/>
      <c r="D54" s="92"/>
      <c r="E54" s="91"/>
      <c r="F54" s="95"/>
      <c r="G54" s="91"/>
      <c r="H54" s="91"/>
      <c r="I54" s="95"/>
    </row>
    <row r="55" spans="1:10" s="96" customFormat="1" x14ac:dyDescent="0.3">
      <c r="A55" s="91"/>
      <c r="B55" s="93"/>
      <c r="C55" s="94"/>
      <c r="D55" s="92"/>
      <c r="E55" s="91"/>
      <c r="F55" s="95"/>
      <c r="G55" s="91"/>
      <c r="H55" s="91"/>
      <c r="I55" s="91"/>
    </row>
    <row r="56" spans="1:10" s="96" customFormat="1" x14ac:dyDescent="0.3">
      <c r="A56" s="91"/>
      <c r="B56" s="93"/>
      <c r="C56" s="94"/>
      <c r="D56" s="92"/>
      <c r="E56" s="91"/>
      <c r="F56" s="95"/>
      <c r="G56" s="91"/>
      <c r="H56" s="91"/>
      <c r="I56" s="91"/>
    </row>
    <row r="57" spans="1:10" s="89" customFormat="1" x14ac:dyDescent="0.3">
      <c r="A57" s="91"/>
      <c r="C57" s="505" t="s">
        <v>4886</v>
      </c>
      <c r="D57" s="505"/>
      <c r="E57" s="505"/>
      <c r="F57" s="316"/>
      <c r="G57" s="91"/>
      <c r="H57" s="91"/>
      <c r="I57" s="91"/>
    </row>
    <row r="58" spans="1:10" x14ac:dyDescent="0.3">
      <c r="A58" s="97"/>
      <c r="C58" s="98"/>
      <c r="D58" s="99"/>
      <c r="E58" s="10"/>
      <c r="F58" s="100"/>
      <c r="G58" s="97"/>
      <c r="H58" s="10"/>
      <c r="I58" s="100"/>
      <c r="J58" s="97"/>
    </row>
    <row r="59" spans="1:10" ht="47.1" customHeight="1" x14ac:dyDescent="0.3">
      <c r="A59" s="101"/>
      <c r="B59" s="102" t="s">
        <v>4703</v>
      </c>
      <c r="D59" s="103"/>
      <c r="F59" s="104"/>
      <c r="G59" s="105"/>
      <c r="H59" s="106"/>
      <c r="I59" s="107"/>
    </row>
    <row r="60" spans="1:10" ht="47.1" customHeight="1" x14ac:dyDescent="0.3">
      <c r="A60" s="101"/>
      <c r="B60" s="102" t="s">
        <v>4704</v>
      </c>
      <c r="D60" s="103"/>
      <c r="F60" s="104"/>
      <c r="G60" s="105"/>
      <c r="H60" s="106"/>
      <c r="I60" s="107"/>
    </row>
    <row r="61" spans="1:10" ht="61.5" customHeight="1" x14ac:dyDescent="0.3">
      <c r="A61" s="101"/>
      <c r="B61" s="102" t="s">
        <v>4705</v>
      </c>
      <c r="D61" s="103"/>
      <c r="F61" s="104"/>
      <c r="G61" s="105"/>
      <c r="H61" s="106"/>
      <c r="I61" s="107"/>
    </row>
    <row r="62" spans="1:10" x14ac:dyDescent="0.3">
      <c r="A62" s="97"/>
      <c r="C62" s="98"/>
      <c r="D62" s="99"/>
      <c r="E62" s="10"/>
      <c r="F62" s="100"/>
      <c r="G62" s="97"/>
      <c r="H62" s="10"/>
      <c r="I62" s="100"/>
      <c r="J62" s="97"/>
    </row>
    <row r="63" spans="1:10" x14ac:dyDescent="0.3">
      <c r="A63" s="97"/>
      <c r="C63" s="98"/>
      <c r="D63" s="99"/>
      <c r="E63" s="10"/>
      <c r="F63" s="100"/>
      <c r="G63" s="97"/>
      <c r="H63" s="10"/>
      <c r="I63" s="100"/>
      <c r="J63" s="97"/>
    </row>
    <row r="66" spans="4:5" s="8" customFormat="1" x14ac:dyDescent="0.3">
      <c r="D66" s="98"/>
      <c r="E66" s="98"/>
    </row>
    <row r="67" spans="4:5" s="8" customFormat="1" x14ac:dyDescent="0.3">
      <c r="D67" s="98"/>
      <c r="E67" s="98"/>
    </row>
    <row r="68" spans="4:5" s="8" customFormat="1" x14ac:dyDescent="0.3">
      <c r="D68" s="98"/>
      <c r="E68" s="98"/>
    </row>
    <row r="69" spans="4:5" s="8" customFormat="1" x14ac:dyDescent="0.3">
      <c r="D69" s="98"/>
      <c r="E69" s="98"/>
    </row>
    <row r="70" spans="4:5" s="8" customFormat="1" x14ac:dyDescent="0.3">
      <c r="D70" s="98"/>
      <c r="E70" s="98"/>
    </row>
    <row r="71" spans="4:5" s="8" customFormat="1" x14ac:dyDescent="0.3">
      <c r="D71" s="98"/>
      <c r="E71" s="98"/>
    </row>
    <row r="72" spans="4:5" s="8" customFormat="1" x14ac:dyDescent="0.3">
      <c r="D72" s="98"/>
      <c r="E72" s="98"/>
    </row>
    <row r="73" spans="4:5" s="8" customFormat="1" x14ac:dyDescent="0.3">
      <c r="D73" s="98"/>
      <c r="E73" s="98"/>
    </row>
    <row r="74" spans="4:5" s="8" customFormat="1" x14ac:dyDescent="0.3">
      <c r="D74" s="98"/>
      <c r="E74" s="98"/>
    </row>
    <row r="75" spans="4:5" s="8" customFormat="1" x14ac:dyDescent="0.3">
      <c r="D75" s="98"/>
      <c r="E75" s="98"/>
    </row>
    <row r="76" spans="4:5" s="8" customFormat="1" x14ac:dyDescent="0.3">
      <c r="D76" s="98"/>
      <c r="E76" s="98"/>
    </row>
    <row r="77" spans="4:5" s="8" customFormat="1" x14ac:dyDescent="0.3">
      <c r="D77" s="98"/>
      <c r="E77" s="98"/>
    </row>
    <row r="78" spans="4:5" s="8" customFormat="1" x14ac:dyDescent="0.3">
      <c r="D78" s="98"/>
      <c r="E78" s="98"/>
    </row>
    <row r="79" spans="4:5" s="8" customFormat="1" x14ac:dyDescent="0.3">
      <c r="D79" s="98"/>
      <c r="E79" s="98"/>
    </row>
    <row r="80" spans="4:5" s="40" customFormat="1" ht="13.8" x14ac:dyDescent="0.3">
      <c r="D80" s="5"/>
      <c r="E80" s="5"/>
    </row>
    <row r="81" spans="4:5" s="40" customFormat="1" ht="13.8" x14ac:dyDescent="0.3">
      <c r="D81" s="5"/>
      <c r="E81" s="5"/>
    </row>
    <row r="82" spans="4:5" s="8" customFormat="1" x14ac:dyDescent="0.3">
      <c r="D82" s="98"/>
      <c r="E82" s="98"/>
    </row>
    <row r="83" spans="4:5" s="8" customFormat="1" x14ac:dyDescent="0.3">
      <c r="D83" s="98"/>
      <c r="E83" s="98"/>
    </row>
    <row r="84" spans="4:5" s="8" customFormat="1" x14ac:dyDescent="0.3">
      <c r="D84" s="98"/>
      <c r="E84" s="98"/>
    </row>
    <row r="85" spans="4:5" s="40" customFormat="1" ht="13.8" x14ac:dyDescent="0.3">
      <c r="D85" s="5"/>
      <c r="E85" s="5"/>
    </row>
    <row r="86" spans="4:5" s="8" customFormat="1" x14ac:dyDescent="0.3">
      <c r="D86" s="98"/>
      <c r="E86" s="98"/>
    </row>
    <row r="87" spans="4:5" s="8" customFormat="1" x14ac:dyDescent="0.3">
      <c r="D87" s="98"/>
      <c r="E87" s="98"/>
    </row>
    <row r="88" spans="4:5" s="40" customFormat="1" ht="13.8" x14ac:dyDescent="0.3">
      <c r="D88" s="5"/>
      <c r="E88" s="5"/>
    </row>
    <row r="89" spans="4:5" s="8" customFormat="1" x14ac:dyDescent="0.3">
      <c r="D89" s="98"/>
      <c r="E89" s="98"/>
    </row>
    <row r="90" spans="4:5" s="8" customFormat="1" x14ac:dyDescent="0.3">
      <c r="D90" s="98"/>
      <c r="E90" s="98"/>
    </row>
    <row r="91" spans="4:5" s="8" customFormat="1" x14ac:dyDescent="0.3">
      <c r="D91" s="98"/>
      <c r="E91" s="98"/>
    </row>
    <row r="92" spans="4:5" s="8" customFormat="1" x14ac:dyDescent="0.3">
      <c r="D92" s="98"/>
      <c r="E92" s="98"/>
    </row>
    <row r="93" spans="4:5" s="8" customFormat="1" x14ac:dyDescent="0.3">
      <c r="D93" s="98"/>
      <c r="E93" s="98"/>
    </row>
    <row r="94" spans="4:5" s="8" customFormat="1" x14ac:dyDescent="0.3">
      <c r="D94" s="98"/>
      <c r="E94" s="98"/>
    </row>
    <row r="95" spans="4:5" s="8" customFormat="1" x14ac:dyDescent="0.3">
      <c r="D95" s="98"/>
      <c r="E95" s="98"/>
    </row>
    <row r="96" spans="4:5" s="8" customFormat="1" x14ac:dyDescent="0.3">
      <c r="D96" s="98"/>
      <c r="E96" s="98"/>
    </row>
    <row r="97" spans="4:5" s="8" customFormat="1" x14ac:dyDescent="0.3">
      <c r="D97" s="98"/>
      <c r="E97" s="98"/>
    </row>
    <row r="98" spans="4:5" s="8" customFormat="1" x14ac:dyDescent="0.3">
      <c r="D98" s="98"/>
      <c r="E98" s="98"/>
    </row>
    <row r="99" spans="4:5" s="8" customFormat="1" x14ac:dyDescent="0.3">
      <c r="D99" s="98"/>
      <c r="E99" s="98"/>
    </row>
    <row r="100" spans="4:5" s="8" customFormat="1" x14ac:dyDescent="0.3">
      <c r="D100" s="98"/>
      <c r="E100" s="98"/>
    </row>
    <row r="101" spans="4:5" s="8" customFormat="1" x14ac:dyDescent="0.3">
      <c r="D101" s="98"/>
      <c r="E101" s="98"/>
    </row>
    <row r="102" spans="4:5" s="8" customFormat="1" x14ac:dyDescent="0.3">
      <c r="D102" s="98"/>
      <c r="E102" s="98"/>
    </row>
    <row r="103" spans="4:5" s="8" customFormat="1" x14ac:dyDescent="0.3">
      <c r="D103" s="98"/>
      <c r="E103" s="98"/>
    </row>
    <row r="104" spans="4:5" s="8" customFormat="1" x14ac:dyDescent="0.3">
      <c r="D104" s="98"/>
      <c r="E104" s="98"/>
    </row>
    <row r="105" spans="4:5" s="8" customFormat="1" x14ac:dyDescent="0.3">
      <c r="D105" s="98"/>
      <c r="E105" s="98"/>
    </row>
    <row r="106" spans="4:5" s="8" customFormat="1" x14ac:dyDescent="0.3">
      <c r="D106" s="98"/>
      <c r="E106" s="98"/>
    </row>
    <row r="107" spans="4:5" s="8" customFormat="1" x14ac:dyDescent="0.3">
      <c r="D107" s="98"/>
      <c r="E107" s="98"/>
    </row>
    <row r="108" spans="4:5" s="8" customFormat="1" x14ac:dyDescent="0.3">
      <c r="D108" s="98"/>
      <c r="E108" s="98"/>
    </row>
    <row r="109" spans="4:5" s="8" customFormat="1" x14ac:dyDescent="0.3">
      <c r="D109" s="98"/>
      <c r="E109" s="98"/>
    </row>
    <row r="110" spans="4:5" s="8" customFormat="1" x14ac:dyDescent="0.3">
      <c r="D110" s="98"/>
      <c r="E110" s="98"/>
    </row>
    <row r="111" spans="4:5" s="8" customFormat="1" x14ac:dyDescent="0.3">
      <c r="D111" s="98"/>
      <c r="E111" s="98"/>
    </row>
    <row r="112" spans="4:5" s="8" customFormat="1" x14ac:dyDescent="0.3">
      <c r="D112" s="98"/>
      <c r="E112" s="98"/>
    </row>
    <row r="113" spans="4:5" s="8" customFormat="1" x14ac:dyDescent="0.3">
      <c r="D113" s="98"/>
      <c r="E113" s="98"/>
    </row>
    <row r="114" spans="4:5" s="8" customFormat="1" x14ac:dyDescent="0.3">
      <c r="D114" s="98"/>
      <c r="E114" s="98"/>
    </row>
    <row r="115" spans="4:5" s="8" customFormat="1" x14ac:dyDescent="0.3">
      <c r="D115" s="98"/>
      <c r="E115" s="98"/>
    </row>
    <row r="116" spans="4:5" s="8" customFormat="1" x14ac:dyDescent="0.3">
      <c r="D116" s="98"/>
      <c r="E116" s="98"/>
    </row>
    <row r="117" spans="4:5" s="8" customFormat="1" x14ac:dyDescent="0.3">
      <c r="D117" s="98"/>
      <c r="E117" s="98"/>
    </row>
    <row r="118" spans="4:5" s="8" customFormat="1" x14ac:dyDescent="0.3">
      <c r="D118" s="98"/>
      <c r="E118" s="98"/>
    </row>
    <row r="119" spans="4:5" s="8" customFormat="1" x14ac:dyDescent="0.3">
      <c r="D119" s="98"/>
      <c r="E119" s="98"/>
    </row>
    <row r="120" spans="4:5" s="8" customFormat="1" x14ac:dyDescent="0.3">
      <c r="D120" s="98"/>
      <c r="E120" s="98"/>
    </row>
    <row r="121" spans="4:5" s="8" customFormat="1" x14ac:dyDescent="0.3">
      <c r="D121" s="98"/>
      <c r="E121" s="98"/>
    </row>
    <row r="122" spans="4:5" s="8" customFormat="1" x14ac:dyDescent="0.3">
      <c r="D122" s="98"/>
      <c r="E122" s="98"/>
    </row>
    <row r="123" spans="4:5" s="8" customFormat="1" x14ac:dyDescent="0.3">
      <c r="D123" s="98"/>
      <c r="E123" s="98"/>
    </row>
    <row r="124" spans="4:5" s="8" customFormat="1" x14ac:dyDescent="0.3">
      <c r="D124" s="98"/>
      <c r="E124" s="98"/>
    </row>
    <row r="125" spans="4:5" s="8" customFormat="1" x14ac:dyDescent="0.3">
      <c r="D125" s="98"/>
      <c r="E125" s="98"/>
    </row>
    <row r="126" spans="4:5" s="8" customFormat="1" x14ac:dyDescent="0.3">
      <c r="D126" s="98"/>
      <c r="E126" s="98"/>
    </row>
    <row r="127" spans="4:5" s="8" customFormat="1" x14ac:dyDescent="0.3">
      <c r="D127" s="98"/>
      <c r="E127" s="98"/>
    </row>
    <row r="128" spans="4:5" s="8" customFormat="1" x14ac:dyDescent="0.3">
      <c r="D128" s="98"/>
      <c r="E128" s="98"/>
    </row>
    <row r="129" spans="4:5" s="8" customFormat="1" x14ac:dyDescent="0.3">
      <c r="D129" s="98"/>
      <c r="E129" s="98"/>
    </row>
    <row r="130" spans="4:5" s="8" customFormat="1" x14ac:dyDescent="0.3">
      <c r="D130" s="98"/>
      <c r="E130" s="98"/>
    </row>
    <row r="131" spans="4:5" s="8" customFormat="1" x14ac:dyDescent="0.3">
      <c r="D131" s="98"/>
      <c r="E131" s="98"/>
    </row>
    <row r="132" spans="4:5" s="8" customFormat="1" x14ac:dyDescent="0.3">
      <c r="D132" s="98"/>
      <c r="E132" s="98"/>
    </row>
    <row r="133" spans="4:5" s="8" customFormat="1" x14ac:dyDescent="0.3">
      <c r="D133" s="98"/>
      <c r="E133" s="98"/>
    </row>
    <row r="134" spans="4:5" s="8" customFormat="1" x14ac:dyDescent="0.3">
      <c r="D134" s="98"/>
      <c r="E134" s="98"/>
    </row>
    <row r="135" spans="4:5" s="8" customFormat="1" x14ac:dyDescent="0.3">
      <c r="D135" s="98"/>
      <c r="E135" s="98"/>
    </row>
    <row r="136" spans="4:5" s="8" customFormat="1" x14ac:dyDescent="0.3">
      <c r="D136" s="98"/>
      <c r="E136" s="98"/>
    </row>
    <row r="137" spans="4:5" s="8" customFormat="1" x14ac:dyDescent="0.3">
      <c r="D137" s="98"/>
      <c r="E137" s="98"/>
    </row>
    <row r="138" spans="4:5" s="8" customFormat="1" x14ac:dyDescent="0.3">
      <c r="D138" s="98"/>
      <c r="E138" s="98"/>
    </row>
    <row r="139" spans="4:5" s="8" customFormat="1" x14ac:dyDescent="0.3">
      <c r="D139" s="98"/>
      <c r="E139" s="98"/>
    </row>
    <row r="140" spans="4:5" s="8" customFormat="1" x14ac:dyDescent="0.3">
      <c r="D140" s="98"/>
      <c r="E140" s="98"/>
    </row>
    <row r="141" spans="4:5" s="8" customFormat="1" x14ac:dyDescent="0.3">
      <c r="D141" s="98"/>
      <c r="E141" s="98"/>
    </row>
    <row r="142" spans="4:5" s="8" customFormat="1" x14ac:dyDescent="0.3">
      <c r="D142" s="98"/>
      <c r="E142" s="98"/>
    </row>
    <row r="143" spans="4:5" s="8" customFormat="1" x14ac:dyDescent="0.3">
      <c r="D143" s="98"/>
      <c r="E143" s="98"/>
    </row>
    <row r="144" spans="4:5" s="8" customFormat="1" x14ac:dyDescent="0.3">
      <c r="D144" s="98"/>
      <c r="E144" s="98"/>
    </row>
    <row r="145" spans="4:5" s="8" customFormat="1" x14ac:dyDescent="0.3">
      <c r="D145" s="98"/>
      <c r="E145" s="98"/>
    </row>
    <row r="146" spans="4:5" s="8" customFormat="1" x14ac:dyDescent="0.3">
      <c r="D146" s="98"/>
      <c r="E146" s="98"/>
    </row>
    <row r="147" spans="4:5" s="8" customFormat="1" x14ac:dyDescent="0.3">
      <c r="D147" s="98"/>
      <c r="E147" s="98"/>
    </row>
    <row r="148" spans="4:5" s="8" customFormat="1" x14ac:dyDescent="0.3">
      <c r="D148" s="98"/>
      <c r="E148" s="98"/>
    </row>
    <row r="149" spans="4:5" s="8" customFormat="1" x14ac:dyDescent="0.3">
      <c r="D149" s="98"/>
      <c r="E149" s="98"/>
    </row>
    <row r="150" spans="4:5" s="8" customFormat="1" x14ac:dyDescent="0.3">
      <c r="D150" s="98"/>
      <c r="E150" s="98"/>
    </row>
    <row r="151" spans="4:5" s="8" customFormat="1" x14ac:dyDescent="0.3">
      <c r="D151" s="98"/>
      <c r="E151" s="98"/>
    </row>
    <row r="152" spans="4:5" s="8" customFormat="1" x14ac:dyDescent="0.3">
      <c r="D152" s="98"/>
      <c r="E152" s="98"/>
    </row>
    <row r="153" spans="4:5" s="8" customFormat="1" x14ac:dyDescent="0.3">
      <c r="D153" s="98"/>
      <c r="E153" s="98"/>
    </row>
    <row r="154" spans="4:5" s="8" customFormat="1" x14ac:dyDescent="0.3">
      <c r="D154" s="98"/>
      <c r="E154" s="98"/>
    </row>
    <row r="155" spans="4:5" s="8" customFormat="1" x14ac:dyDescent="0.3">
      <c r="D155" s="98"/>
      <c r="E155" s="98"/>
    </row>
    <row r="156" spans="4:5" s="8" customFormat="1" x14ac:dyDescent="0.3">
      <c r="D156" s="98"/>
      <c r="E156" s="98"/>
    </row>
    <row r="157" spans="4:5" s="8" customFormat="1" x14ac:dyDescent="0.3">
      <c r="D157" s="98"/>
      <c r="E157" s="98"/>
    </row>
    <row r="158" spans="4:5" s="8" customFormat="1" x14ac:dyDescent="0.3">
      <c r="D158" s="98"/>
      <c r="E158" s="98"/>
    </row>
    <row r="159" spans="4:5" s="8" customFormat="1" x14ac:dyDescent="0.3">
      <c r="D159" s="98"/>
      <c r="E159" s="98"/>
    </row>
    <row r="160" spans="4:5" s="8" customFormat="1" x14ac:dyDescent="0.3">
      <c r="D160" s="98"/>
      <c r="E160" s="98"/>
    </row>
    <row r="161" spans="4:5" s="8" customFormat="1" x14ac:dyDescent="0.3">
      <c r="D161" s="98"/>
      <c r="E161" s="98"/>
    </row>
    <row r="162" spans="4:5" s="8" customFormat="1" x14ac:dyDescent="0.3">
      <c r="D162" s="98"/>
      <c r="E162" s="98"/>
    </row>
    <row r="163" spans="4:5" s="8" customFormat="1" x14ac:dyDescent="0.3">
      <c r="D163" s="98"/>
      <c r="E163" s="98"/>
    </row>
    <row r="164" spans="4:5" s="8" customFormat="1" x14ac:dyDescent="0.3">
      <c r="D164" s="98"/>
      <c r="E164" s="98"/>
    </row>
    <row r="165" spans="4:5" s="8" customFormat="1" x14ac:dyDescent="0.3">
      <c r="D165" s="98"/>
      <c r="E165" s="98"/>
    </row>
    <row r="166" spans="4:5" s="8" customFormat="1" x14ac:dyDescent="0.3">
      <c r="D166" s="98"/>
      <c r="E166" s="98"/>
    </row>
    <row r="167" spans="4:5" s="8" customFormat="1" x14ac:dyDescent="0.3">
      <c r="D167" s="98"/>
      <c r="E167" s="98"/>
    </row>
    <row r="168" spans="4:5" s="8" customFormat="1" x14ac:dyDescent="0.3">
      <c r="D168" s="98"/>
      <c r="E168" s="98"/>
    </row>
    <row r="169" spans="4:5" s="8" customFormat="1" x14ac:dyDescent="0.3">
      <c r="D169" s="98"/>
      <c r="E169" s="98"/>
    </row>
    <row r="170" spans="4:5" s="8" customFormat="1" x14ac:dyDescent="0.3">
      <c r="D170" s="98"/>
      <c r="E170" s="98"/>
    </row>
    <row r="171" spans="4:5" s="8" customFormat="1" x14ac:dyDescent="0.3">
      <c r="D171" s="98"/>
      <c r="E171" s="98"/>
    </row>
    <row r="172" spans="4:5" s="8" customFormat="1" x14ac:dyDescent="0.3">
      <c r="D172" s="98"/>
      <c r="E172" s="98"/>
    </row>
    <row r="173" spans="4:5" s="8" customFormat="1" x14ac:dyDescent="0.3">
      <c r="D173" s="98"/>
      <c r="E173" s="98"/>
    </row>
    <row r="174" spans="4:5" s="8" customFormat="1" x14ac:dyDescent="0.3">
      <c r="D174" s="98"/>
      <c r="E174" s="98"/>
    </row>
    <row r="175" spans="4:5" s="8" customFormat="1" x14ac:dyDescent="0.3">
      <c r="D175" s="98"/>
      <c r="E175" s="98"/>
    </row>
    <row r="176" spans="4:5" s="8" customFormat="1" x14ac:dyDescent="0.3">
      <c r="D176" s="98"/>
      <c r="E176" s="98"/>
    </row>
    <row r="177" spans="4:5" s="8" customFormat="1" x14ac:dyDescent="0.3">
      <c r="D177" s="98"/>
      <c r="E177" s="98"/>
    </row>
    <row r="178" spans="4:5" s="8" customFormat="1" x14ac:dyDescent="0.3">
      <c r="D178" s="98"/>
      <c r="E178" s="98"/>
    </row>
    <row r="179" spans="4:5" s="8" customFormat="1" x14ac:dyDescent="0.3">
      <c r="D179" s="98"/>
      <c r="E179" s="98"/>
    </row>
    <row r="180" spans="4:5" s="8" customFormat="1" x14ac:dyDescent="0.3">
      <c r="D180" s="98"/>
      <c r="E180" s="98"/>
    </row>
    <row r="181" spans="4:5" s="8" customFormat="1" x14ac:dyDescent="0.3">
      <c r="D181" s="98"/>
      <c r="E181" s="98"/>
    </row>
    <row r="182" spans="4:5" s="8" customFormat="1" x14ac:dyDescent="0.3">
      <c r="D182" s="98"/>
      <c r="E182" s="98"/>
    </row>
    <row r="183" spans="4:5" s="8" customFormat="1" x14ac:dyDescent="0.3">
      <c r="D183" s="98"/>
      <c r="E183" s="98"/>
    </row>
    <row r="184" spans="4:5" s="8" customFormat="1" x14ac:dyDescent="0.3">
      <c r="D184" s="98"/>
      <c r="E184" s="98"/>
    </row>
    <row r="185" spans="4:5" s="8" customFormat="1" x14ac:dyDescent="0.3">
      <c r="D185" s="98"/>
      <c r="E185" s="98"/>
    </row>
    <row r="186" spans="4:5" s="8" customFormat="1" x14ac:dyDescent="0.3">
      <c r="D186" s="98"/>
      <c r="E186" s="98"/>
    </row>
    <row r="187" spans="4:5" s="8" customFormat="1" x14ac:dyDescent="0.3">
      <c r="D187" s="98"/>
      <c r="E187" s="98"/>
    </row>
    <row r="188" spans="4:5" s="8" customFormat="1" x14ac:dyDescent="0.3">
      <c r="D188" s="98"/>
      <c r="E188" s="98"/>
    </row>
    <row r="189" spans="4:5" s="8" customFormat="1" x14ac:dyDescent="0.3">
      <c r="D189" s="98"/>
      <c r="E189" s="98"/>
    </row>
    <row r="190" spans="4:5" s="8" customFormat="1" x14ac:dyDescent="0.3">
      <c r="D190" s="98"/>
      <c r="E190" s="98"/>
    </row>
    <row r="191" spans="4:5" s="8" customFormat="1" x14ac:dyDescent="0.3">
      <c r="D191" s="98"/>
      <c r="E191" s="98"/>
    </row>
    <row r="192" spans="4:5" s="8" customFormat="1" x14ac:dyDescent="0.3">
      <c r="D192" s="98"/>
      <c r="E192" s="98"/>
    </row>
    <row r="193" spans="4:5" s="8" customFormat="1" x14ac:dyDescent="0.3">
      <c r="D193" s="98"/>
      <c r="E193" s="98"/>
    </row>
    <row r="194" spans="4:5" s="8" customFormat="1" x14ac:dyDescent="0.3">
      <c r="D194" s="98"/>
      <c r="E194" s="98"/>
    </row>
    <row r="195" spans="4:5" s="8" customFormat="1" x14ac:dyDescent="0.3">
      <c r="D195" s="98"/>
      <c r="E195" s="98"/>
    </row>
    <row r="196" spans="4:5" s="8" customFormat="1" x14ac:dyDescent="0.3">
      <c r="D196" s="98"/>
      <c r="E196" s="98"/>
    </row>
    <row r="197" spans="4:5" s="8" customFormat="1" x14ac:dyDescent="0.3">
      <c r="D197" s="98"/>
      <c r="E197" s="98"/>
    </row>
    <row r="198" spans="4:5" s="8" customFormat="1" x14ac:dyDescent="0.3">
      <c r="D198" s="98"/>
      <c r="E198" s="98"/>
    </row>
    <row r="199" spans="4:5" s="8" customFormat="1" x14ac:dyDescent="0.3">
      <c r="D199" s="98"/>
      <c r="E199" s="98"/>
    </row>
    <row r="200" spans="4:5" s="8" customFormat="1" x14ac:dyDescent="0.3">
      <c r="D200" s="98"/>
      <c r="E200" s="98"/>
    </row>
    <row r="201" spans="4:5" s="8" customFormat="1" x14ac:dyDescent="0.3">
      <c r="D201" s="98"/>
      <c r="E201" s="98"/>
    </row>
    <row r="202" spans="4:5" s="8" customFormat="1" x14ac:dyDescent="0.3">
      <c r="D202" s="98"/>
      <c r="E202" s="98"/>
    </row>
    <row r="203" spans="4:5" s="8" customFormat="1" x14ac:dyDescent="0.3">
      <c r="D203" s="98"/>
      <c r="E203" s="98"/>
    </row>
    <row r="204" spans="4:5" s="8" customFormat="1" x14ac:dyDescent="0.3">
      <c r="D204" s="98"/>
      <c r="E204" s="98"/>
    </row>
    <row r="205" spans="4:5" s="8" customFormat="1" x14ac:dyDescent="0.3">
      <c r="D205" s="98"/>
      <c r="E205" s="98"/>
    </row>
    <row r="206" spans="4:5" s="8" customFormat="1" x14ac:dyDescent="0.3">
      <c r="D206" s="98"/>
      <c r="E206" s="98"/>
    </row>
    <row r="207" spans="4:5" s="8" customFormat="1" x14ac:dyDescent="0.3">
      <c r="D207" s="98"/>
      <c r="E207" s="98"/>
    </row>
    <row r="208" spans="4:5" s="8" customFormat="1" x14ac:dyDescent="0.3">
      <c r="D208" s="98"/>
      <c r="E208" s="98"/>
    </row>
    <row r="209" spans="4:5" s="8" customFormat="1" x14ac:dyDescent="0.3">
      <c r="D209" s="98"/>
      <c r="E209" s="98"/>
    </row>
    <row r="210" spans="4:5" s="8" customFormat="1" x14ac:dyDescent="0.3">
      <c r="D210" s="98"/>
      <c r="E210" s="98"/>
    </row>
    <row r="211" spans="4:5" s="8" customFormat="1" x14ac:dyDescent="0.3">
      <c r="D211" s="98"/>
      <c r="E211" s="98"/>
    </row>
    <row r="212" spans="4:5" s="8" customFormat="1" x14ac:dyDescent="0.3">
      <c r="D212" s="98"/>
      <c r="E212" s="98"/>
    </row>
    <row r="213" spans="4:5" s="8" customFormat="1" x14ac:dyDescent="0.3">
      <c r="D213" s="98"/>
      <c r="E213" s="98"/>
    </row>
    <row r="214" spans="4:5" s="8" customFormat="1" x14ac:dyDescent="0.3">
      <c r="D214" s="98"/>
      <c r="E214" s="98"/>
    </row>
    <row r="215" spans="4:5" s="8" customFormat="1" x14ac:dyDescent="0.3">
      <c r="D215" s="98"/>
      <c r="E215" s="98"/>
    </row>
    <row r="216" spans="4:5" s="8" customFormat="1" x14ac:dyDescent="0.3">
      <c r="D216" s="98"/>
      <c r="E216" s="98"/>
    </row>
    <row r="217" spans="4:5" s="8" customFormat="1" x14ac:dyDescent="0.3">
      <c r="D217" s="98"/>
      <c r="E217" s="98"/>
    </row>
    <row r="218" spans="4:5" s="8" customFormat="1" x14ac:dyDescent="0.3">
      <c r="D218" s="98"/>
      <c r="E218" s="98"/>
    </row>
    <row r="219" spans="4:5" s="8" customFormat="1" x14ac:dyDescent="0.3">
      <c r="D219" s="98"/>
      <c r="E219" s="98"/>
    </row>
    <row r="220" spans="4:5" s="8" customFormat="1" x14ac:dyDescent="0.3">
      <c r="D220" s="98"/>
      <c r="E220" s="98"/>
    </row>
    <row r="221" spans="4:5" s="8" customFormat="1" x14ac:dyDescent="0.3">
      <c r="D221" s="98"/>
      <c r="E221" s="98"/>
    </row>
    <row r="222" spans="4:5" s="8" customFormat="1" x14ac:dyDescent="0.3">
      <c r="D222" s="98"/>
      <c r="E222" s="98"/>
    </row>
  </sheetData>
  <mergeCells count="17">
    <mergeCell ref="C11:J11"/>
    <mergeCell ref="F1:J1"/>
    <mergeCell ref="F2:J2"/>
    <mergeCell ref="F4:J4"/>
    <mergeCell ref="A5:J5"/>
    <mergeCell ref="A6:J6"/>
    <mergeCell ref="A7:J7"/>
    <mergeCell ref="C8:I8"/>
    <mergeCell ref="C9:D9"/>
    <mergeCell ref="F9:G9"/>
    <mergeCell ref="H9:I9"/>
    <mergeCell ref="C10:J10"/>
    <mergeCell ref="B48:J48"/>
    <mergeCell ref="B49:J49"/>
    <mergeCell ref="C51:E51"/>
    <mergeCell ref="F51:J51"/>
    <mergeCell ref="C57:E57"/>
  </mergeCells>
  <printOptions horizontalCentered="1"/>
  <pageMargins left="0.11811023622047245" right="0.11811023622047245" top="0.19685039370078741" bottom="0.19685039370078741" header="0.19685039370078741" footer="0.19685039370078741"/>
  <pageSetup paperSize="9" scale="89" orientation="landscape" r:id="rId1"/>
  <headerFooter alignWithMargins="0">
    <oddFooter>Page &amp;P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9D42E-E64B-49C8-AC10-576FB6027E45}">
  <sheetPr>
    <tabColor rgb="FFFFFF00"/>
  </sheetPr>
  <dimension ref="A1:K220"/>
  <sheetViews>
    <sheetView view="pageBreakPreview" topLeftCell="A23" zoomScaleSheetLayoutView="100" workbookViewId="0">
      <selection activeCell="D14" sqref="D14:D41"/>
    </sheetView>
  </sheetViews>
  <sheetFormatPr defaultColWidth="9.109375" defaultRowHeight="15.6" x14ac:dyDescent="0.3"/>
  <cols>
    <col min="1" max="1" width="7.109375" style="4" customWidth="1"/>
    <col min="2" max="2" width="68.33203125" style="8" customWidth="1"/>
    <col min="3" max="3" width="6.88671875" style="6" customWidth="1"/>
    <col min="4" max="4" width="9.109375" style="7"/>
    <col min="5" max="5" width="14.44140625" style="6" bestFit="1" customWidth="1"/>
    <col min="6" max="6" width="11.33203125" style="108" customWidth="1"/>
    <col min="7" max="7" width="7" style="109" customWidth="1"/>
    <col min="8" max="8" width="6.109375" style="98" bestFit="1" customWidth="1"/>
    <col min="9" max="9" width="16.88671875" style="108" bestFit="1" customWidth="1"/>
    <col min="10" max="10" width="14.5546875" style="6" bestFit="1" customWidth="1"/>
    <col min="11" max="11" width="19.5546875" style="8" customWidth="1"/>
    <col min="12" max="16384" width="9.109375" style="8"/>
  </cols>
  <sheetData>
    <row r="1" spans="1:11" x14ac:dyDescent="0.3">
      <c r="B1" s="5" t="s">
        <v>4884</v>
      </c>
      <c r="F1" s="497" t="s">
        <v>4723</v>
      </c>
      <c r="G1" s="497"/>
      <c r="H1" s="497"/>
      <c r="I1" s="497"/>
      <c r="J1" s="497"/>
    </row>
    <row r="2" spans="1:11" x14ac:dyDescent="0.3">
      <c r="B2" s="9" t="s">
        <v>4885</v>
      </c>
      <c r="F2" s="498" t="s">
        <v>4724</v>
      </c>
      <c r="G2" s="498"/>
      <c r="H2" s="498"/>
      <c r="I2" s="498"/>
      <c r="J2" s="498"/>
    </row>
    <row r="4" spans="1:11" x14ac:dyDescent="0.3">
      <c r="A4" s="11"/>
      <c r="B4" s="12"/>
      <c r="C4" s="13"/>
      <c r="D4" s="14"/>
      <c r="E4" s="15"/>
      <c r="F4" s="499" t="s">
        <v>4933</v>
      </c>
      <c r="G4" s="499"/>
      <c r="H4" s="499"/>
      <c r="I4" s="499"/>
      <c r="J4" s="499"/>
    </row>
    <row r="5" spans="1:11" x14ac:dyDescent="0.3">
      <c r="A5" s="498" t="s">
        <v>4729</v>
      </c>
      <c r="B5" s="498"/>
      <c r="C5" s="498"/>
      <c r="D5" s="498"/>
      <c r="E5" s="498"/>
      <c r="F5" s="498"/>
      <c r="G5" s="498"/>
      <c r="H5" s="498"/>
      <c r="I5" s="498"/>
      <c r="J5" s="498"/>
    </row>
    <row r="6" spans="1:11" ht="15.75" customHeight="1" x14ac:dyDescent="0.3">
      <c r="A6" s="500" t="s">
        <v>4931</v>
      </c>
      <c r="B6" s="498"/>
      <c r="C6" s="498"/>
      <c r="D6" s="498"/>
      <c r="E6" s="498"/>
      <c r="F6" s="498"/>
      <c r="G6" s="498"/>
      <c r="H6" s="498"/>
      <c r="I6" s="498"/>
      <c r="J6" s="498"/>
    </row>
    <row r="7" spans="1:11" ht="15.75" customHeight="1" x14ac:dyDescent="0.3">
      <c r="A7" s="498" t="s">
        <v>4932</v>
      </c>
      <c r="B7" s="498"/>
      <c r="C7" s="498"/>
      <c r="D7" s="498"/>
      <c r="E7" s="498"/>
      <c r="F7" s="498"/>
      <c r="G7" s="498"/>
      <c r="H7" s="498"/>
      <c r="I7" s="498"/>
      <c r="J7" s="498"/>
    </row>
    <row r="8" spans="1:11" ht="16.8" x14ac:dyDescent="0.3">
      <c r="A8" s="16"/>
      <c r="B8" s="17" t="s">
        <v>4730</v>
      </c>
      <c r="C8" s="507" t="s">
        <v>4993</v>
      </c>
      <c r="D8" s="507"/>
      <c r="E8" s="507"/>
      <c r="F8" s="507"/>
      <c r="G8" s="507"/>
      <c r="H8" s="507"/>
      <c r="I8" s="507"/>
      <c r="J8" s="18"/>
    </row>
    <row r="9" spans="1:11" ht="15" customHeight="1" x14ac:dyDescent="0.3">
      <c r="A9" s="19"/>
      <c r="B9" s="17" t="s">
        <v>4731</v>
      </c>
      <c r="C9" s="548" t="s">
        <v>4994</v>
      </c>
      <c r="D9" s="508"/>
      <c r="E9" s="20" t="s">
        <v>4732</v>
      </c>
      <c r="F9" s="549" t="s">
        <v>4995</v>
      </c>
      <c r="G9" s="509"/>
      <c r="H9" s="511" t="s">
        <v>4733</v>
      </c>
      <c r="I9" s="511"/>
      <c r="J9" s="162" t="s">
        <v>4996</v>
      </c>
    </row>
    <row r="10" spans="1:11" x14ac:dyDescent="0.3">
      <c r="A10" s="21"/>
      <c r="B10" s="17" t="s">
        <v>4734</v>
      </c>
      <c r="C10" s="510" t="s">
        <v>4897</v>
      </c>
      <c r="D10" s="510"/>
      <c r="E10" s="510"/>
      <c r="F10" s="510"/>
      <c r="G10" s="510"/>
      <c r="H10" s="510"/>
      <c r="I10" s="510"/>
      <c r="J10" s="510"/>
    </row>
    <row r="11" spans="1:11" x14ac:dyDescent="0.3">
      <c r="A11" s="22"/>
      <c r="B11" s="17" t="s">
        <v>4735</v>
      </c>
      <c r="C11" s="547" t="s">
        <v>11</v>
      </c>
      <c r="D11" s="512"/>
      <c r="E11" s="512"/>
      <c r="F11" s="512"/>
      <c r="G11" s="512"/>
      <c r="H11" s="512"/>
      <c r="I11" s="512"/>
      <c r="J11" s="512"/>
    </row>
    <row r="12" spans="1:11" ht="30.6" x14ac:dyDescent="0.3">
      <c r="A12" s="23" t="s">
        <v>0</v>
      </c>
      <c r="B12" s="24" t="s">
        <v>4736</v>
      </c>
      <c r="C12" s="24" t="s">
        <v>4737</v>
      </c>
      <c r="D12" s="25" t="s">
        <v>4738</v>
      </c>
      <c r="E12" s="24" t="s">
        <v>4739</v>
      </c>
      <c r="F12" s="26" t="s">
        <v>4740</v>
      </c>
      <c r="G12" s="27" t="s">
        <v>4741</v>
      </c>
      <c r="H12" s="28" t="s">
        <v>4742</v>
      </c>
      <c r="I12" s="26" t="s">
        <v>4743</v>
      </c>
      <c r="J12" s="29" t="s">
        <v>4726</v>
      </c>
      <c r="K12" s="269" t="str">
        <f ca="1">HYPERLINK("#" &amp; CELL("address",TH!A9),"Link tới sheet: " &amp; REPLACE(CELL("filename",TH!A9),1,FIND("]",CELL("filename",TH!A9)),""))</f>
        <v>Link tới sheet: TH</v>
      </c>
    </row>
    <row r="13" spans="1:11" s="34" customFormat="1" ht="13.8" x14ac:dyDescent="0.3">
      <c r="A13" s="30">
        <v>1</v>
      </c>
      <c r="B13" s="31" t="s">
        <v>4744</v>
      </c>
      <c r="C13" s="32"/>
      <c r="D13" s="32"/>
      <c r="E13" s="32"/>
      <c r="F13" s="32"/>
      <c r="G13" s="32"/>
      <c r="H13" s="174"/>
      <c r="I13" s="32"/>
      <c r="J13" s="33"/>
    </row>
    <row r="14" spans="1:11" s="40" customFormat="1" ht="13.8" x14ac:dyDescent="0.3">
      <c r="A14" s="35"/>
      <c r="B14" s="36" t="s">
        <v>4745</v>
      </c>
      <c r="C14" s="37" t="s">
        <v>1726</v>
      </c>
      <c r="D14" s="317">
        <f>SUBTOTAL(9,D15:D23)</f>
        <v>287.5</v>
      </c>
      <c r="E14" s="37"/>
      <c r="F14" s="38"/>
      <c r="G14" s="39"/>
      <c r="H14" s="175"/>
      <c r="I14" s="110">
        <f>SUBTOTAL(9,I15:I23)</f>
        <v>37375000</v>
      </c>
      <c r="J14" s="37"/>
    </row>
    <row r="15" spans="1:11" s="40" customFormat="1" ht="13.8" x14ac:dyDescent="0.3">
      <c r="A15" s="41" t="s">
        <v>4746</v>
      </c>
      <c r="B15" s="42" t="s">
        <v>5441</v>
      </c>
      <c r="C15" s="43"/>
      <c r="D15" s="318"/>
      <c r="E15" s="43"/>
      <c r="F15" s="44"/>
      <c r="G15" s="45"/>
      <c r="H15" s="176"/>
      <c r="I15" s="44"/>
      <c r="J15" s="43"/>
    </row>
    <row r="16" spans="1:11" s="40" customFormat="1" ht="27.6" x14ac:dyDescent="0.3">
      <c r="A16" s="41"/>
      <c r="B16" s="46" t="s">
        <v>5000</v>
      </c>
      <c r="C16" s="43"/>
      <c r="D16" s="318"/>
      <c r="E16" s="43"/>
      <c r="F16" s="44"/>
      <c r="G16" s="45"/>
      <c r="H16" s="176"/>
      <c r="I16" s="44"/>
      <c r="J16" s="47"/>
    </row>
    <row r="17" spans="1:10" s="40" customFormat="1" ht="40.5" customHeight="1" x14ac:dyDescent="0.3">
      <c r="A17" s="41" t="s">
        <v>4747</v>
      </c>
      <c r="B17" s="163" t="s">
        <v>4887</v>
      </c>
      <c r="C17" s="43" t="s">
        <v>1726</v>
      </c>
      <c r="D17" s="318">
        <v>287.5</v>
      </c>
      <c r="E17" s="43"/>
      <c r="F17" s="44">
        <v>130000</v>
      </c>
      <c r="G17" s="45"/>
      <c r="H17" s="176">
        <v>1</v>
      </c>
      <c r="I17" s="44">
        <f>ROUND(D17*H17*F17,0)</f>
        <v>37375000</v>
      </c>
      <c r="J17" s="48"/>
    </row>
    <row r="18" spans="1:10" s="40" customFormat="1" ht="41.4" x14ac:dyDescent="0.3">
      <c r="A18" s="49" t="s">
        <v>4748</v>
      </c>
      <c r="B18" s="157" t="s">
        <v>4888</v>
      </c>
      <c r="C18" s="50" t="s">
        <v>1726</v>
      </c>
      <c r="D18" s="319"/>
      <c r="E18" s="50"/>
      <c r="F18" s="3"/>
      <c r="G18" s="51"/>
      <c r="H18" s="177">
        <v>1</v>
      </c>
      <c r="I18" s="3">
        <f t="shared" ref="I18:I23" si="0">ROUND(D18*H18*F18,0)</f>
        <v>0</v>
      </c>
      <c r="J18" s="52"/>
    </row>
    <row r="19" spans="1:10" s="40" customFormat="1" ht="41.4" x14ac:dyDescent="0.3">
      <c r="A19" s="49" t="s">
        <v>4749</v>
      </c>
      <c r="B19" s="158" t="s">
        <v>4889</v>
      </c>
      <c r="C19" s="50" t="s">
        <v>1726</v>
      </c>
      <c r="D19" s="319"/>
      <c r="E19" s="50"/>
      <c r="F19" s="3"/>
      <c r="G19" s="51"/>
      <c r="H19" s="177">
        <v>1</v>
      </c>
      <c r="I19" s="3">
        <f t="shared" si="0"/>
        <v>0</v>
      </c>
      <c r="J19" s="52"/>
    </row>
    <row r="20" spans="1:10" s="40" customFormat="1" ht="41.4" x14ac:dyDescent="0.3">
      <c r="A20" s="49" t="s">
        <v>4750</v>
      </c>
      <c r="B20" s="158" t="s">
        <v>4890</v>
      </c>
      <c r="C20" s="50" t="s">
        <v>1726</v>
      </c>
      <c r="D20" s="319"/>
      <c r="E20" s="50"/>
      <c r="F20" s="3"/>
      <c r="G20" s="51"/>
      <c r="H20" s="177">
        <v>1</v>
      </c>
      <c r="I20" s="3">
        <f t="shared" si="0"/>
        <v>0</v>
      </c>
      <c r="J20" s="52"/>
    </row>
    <row r="21" spans="1:10" s="40" customFormat="1" ht="35.1" customHeight="1" x14ac:dyDescent="0.3">
      <c r="A21" s="49" t="s">
        <v>4751</v>
      </c>
      <c r="B21" s="159" t="s">
        <v>4787</v>
      </c>
      <c r="C21" s="43" t="s">
        <v>1726</v>
      </c>
      <c r="D21" s="318"/>
      <c r="E21" s="43"/>
      <c r="F21" s="44"/>
      <c r="G21" s="45"/>
      <c r="H21" s="176">
        <v>1</v>
      </c>
      <c r="I21" s="44">
        <f t="shared" si="0"/>
        <v>0</v>
      </c>
      <c r="J21" s="47"/>
    </row>
    <row r="22" spans="1:10" s="40" customFormat="1" ht="35.1" customHeight="1" x14ac:dyDescent="0.3">
      <c r="A22" s="49" t="s">
        <v>4752</v>
      </c>
      <c r="B22" s="159" t="s">
        <v>4788</v>
      </c>
      <c r="C22" s="43" t="s">
        <v>1726</v>
      </c>
      <c r="D22" s="319"/>
      <c r="E22" s="50"/>
      <c r="F22" s="3"/>
      <c r="G22" s="51"/>
      <c r="H22" s="177">
        <v>1</v>
      </c>
      <c r="I22" s="3">
        <f t="shared" si="0"/>
        <v>0</v>
      </c>
      <c r="J22" s="52"/>
    </row>
    <row r="23" spans="1:10" s="40" customFormat="1" ht="13.8" x14ac:dyDescent="0.3">
      <c r="A23" s="49" t="s">
        <v>4753</v>
      </c>
      <c r="B23" s="160" t="s">
        <v>4754</v>
      </c>
      <c r="C23" s="53" t="s">
        <v>1726</v>
      </c>
      <c r="D23" s="320"/>
      <c r="E23" s="53"/>
      <c r="F23" s="54"/>
      <c r="G23" s="55"/>
      <c r="H23" s="178">
        <v>0</v>
      </c>
      <c r="I23" s="54">
        <f t="shared" si="0"/>
        <v>0</v>
      </c>
      <c r="J23" s="56"/>
    </row>
    <row r="24" spans="1:10" s="117" customFormat="1" ht="13.8" x14ac:dyDescent="0.3">
      <c r="A24" s="111" t="s">
        <v>2304</v>
      </c>
      <c r="B24" s="112" t="s">
        <v>4755</v>
      </c>
      <c r="C24" s="113"/>
      <c r="D24" s="321"/>
      <c r="E24" s="113"/>
      <c r="F24" s="114"/>
      <c r="G24" s="115"/>
      <c r="H24" s="179"/>
      <c r="I24" s="116">
        <f>SUBTOTAL(9, I25:I30)</f>
        <v>0</v>
      </c>
      <c r="J24" s="113"/>
    </row>
    <row r="25" spans="1:10" s="117" customFormat="1" ht="13.8" x14ac:dyDescent="0.3">
      <c r="A25" s="118" t="s">
        <v>4756</v>
      </c>
      <c r="B25" s="119" t="s">
        <v>4757</v>
      </c>
      <c r="C25" s="120"/>
      <c r="D25" s="322"/>
      <c r="E25" s="120"/>
      <c r="F25" s="121"/>
      <c r="G25" s="122"/>
      <c r="H25" s="180"/>
      <c r="I25" s="123">
        <f>SUBTOTAL(9, I26:I30)</f>
        <v>0</v>
      </c>
      <c r="J25" s="120"/>
    </row>
    <row r="26" spans="1:10" s="117" customFormat="1" ht="13.8" x14ac:dyDescent="0.3">
      <c r="A26" s="118"/>
      <c r="B26" s="335" t="s">
        <v>5442</v>
      </c>
      <c r="C26" s="120"/>
      <c r="D26" s="322"/>
      <c r="E26" s="120"/>
      <c r="F26" s="121"/>
      <c r="G26" s="122"/>
      <c r="H26" s="180"/>
      <c r="I26" s="336">
        <f>SUBTOTAL(9, I27:I27)</f>
        <v>0</v>
      </c>
      <c r="J26" s="120"/>
    </row>
    <row r="27" spans="1:10" s="117" customFormat="1" ht="13.8" x14ac:dyDescent="0.3">
      <c r="A27" s="118"/>
      <c r="B27" s="342" t="s">
        <v>5311</v>
      </c>
      <c r="C27" s="337"/>
      <c r="D27" s="338">
        <v>0</v>
      </c>
      <c r="E27" s="337"/>
      <c r="F27" s="339">
        <v>0</v>
      </c>
      <c r="G27" s="340"/>
      <c r="H27" s="341">
        <v>0</v>
      </c>
      <c r="I27" s="343">
        <f>ROUND(D27*H27*F27,0)</f>
        <v>0</v>
      </c>
      <c r="J27" s="120"/>
    </row>
    <row r="28" spans="1:10" s="117" customFormat="1" ht="13.8" x14ac:dyDescent="0.3">
      <c r="A28" s="118"/>
      <c r="B28" s="335" t="s">
        <v>5443</v>
      </c>
      <c r="C28" s="337"/>
      <c r="D28" s="338"/>
      <c r="E28" s="337"/>
      <c r="F28" s="339"/>
      <c r="G28" s="340"/>
      <c r="H28" s="341"/>
      <c r="I28" s="336">
        <f>SUBTOTAL(9, I29:I29)</f>
        <v>0</v>
      </c>
      <c r="J28" s="120"/>
    </row>
    <row r="29" spans="1:10" s="117" customFormat="1" ht="13.8" x14ac:dyDescent="0.3">
      <c r="A29" s="118"/>
      <c r="B29" s="342" t="s">
        <v>5311</v>
      </c>
      <c r="C29" s="337"/>
      <c r="D29" s="338">
        <v>0</v>
      </c>
      <c r="E29" s="337"/>
      <c r="F29" s="339">
        <v>0</v>
      </c>
      <c r="G29" s="340"/>
      <c r="H29" s="341">
        <v>0</v>
      </c>
      <c r="I29" s="343">
        <f>ROUND(D29*H29*F29,0)</f>
        <v>0</v>
      </c>
      <c r="J29" s="120"/>
    </row>
    <row r="30" spans="1:10" s="127" customFormat="1" ht="13.8" x14ac:dyDescent="0.3">
      <c r="A30" s="128"/>
      <c r="B30" s="171"/>
      <c r="C30" s="125"/>
      <c r="D30" s="323"/>
      <c r="E30" s="125"/>
      <c r="F30" s="172"/>
      <c r="G30" s="173"/>
      <c r="H30" s="181"/>
      <c r="I30" s="126"/>
      <c r="J30" s="125"/>
    </row>
    <row r="31" spans="1:10" s="40" customFormat="1" ht="13.8" x14ac:dyDescent="0.3">
      <c r="A31" s="61" t="s">
        <v>4758</v>
      </c>
      <c r="B31" s="62" t="s">
        <v>4759</v>
      </c>
      <c r="C31" s="63"/>
      <c r="D31" s="324"/>
      <c r="E31" s="63"/>
      <c r="F31" s="64"/>
      <c r="G31" s="65"/>
      <c r="H31" s="182"/>
      <c r="I31" s="66">
        <f>(I32)</f>
        <v>0</v>
      </c>
      <c r="J31" s="63"/>
    </row>
    <row r="32" spans="1:10" s="67" customFormat="1" ht="13.8" x14ac:dyDescent="0.3">
      <c r="A32" s="49"/>
      <c r="B32" s="68"/>
      <c r="C32" s="69"/>
      <c r="D32" s="325"/>
      <c r="E32" s="69"/>
      <c r="F32" s="70"/>
      <c r="G32" s="71"/>
      <c r="H32" s="183"/>
      <c r="I32" s="70"/>
      <c r="J32" s="69"/>
    </row>
    <row r="33" spans="1:10" s="117" customFormat="1" ht="13.8" x14ac:dyDescent="0.3">
      <c r="A33" s="111" t="s">
        <v>2307</v>
      </c>
      <c r="B33" s="132" t="s">
        <v>4760</v>
      </c>
      <c r="C33" s="113"/>
      <c r="D33" s="326"/>
      <c r="E33" s="113"/>
      <c r="F33" s="133"/>
      <c r="G33" s="134"/>
      <c r="H33" s="184"/>
      <c r="I33" s="116">
        <f>SUBTOTAL(9,I34:I43)</f>
        <v>206187500</v>
      </c>
      <c r="J33" s="161"/>
    </row>
    <row r="34" spans="1:10" s="40" customFormat="1" ht="41.4" x14ac:dyDescent="0.3">
      <c r="A34" s="124" t="s">
        <v>4762</v>
      </c>
      <c r="B34" s="135" t="s">
        <v>4761</v>
      </c>
      <c r="C34" s="124"/>
      <c r="D34" s="327"/>
      <c r="E34" s="129"/>
      <c r="F34" s="137"/>
      <c r="G34" s="136"/>
      <c r="H34" s="185"/>
      <c r="I34" s="130">
        <f>SUBTOTAL(9,I35:I39)</f>
        <v>206187500</v>
      </c>
      <c r="J34" s="43"/>
    </row>
    <row r="35" spans="1:10" s="40" customFormat="1" ht="13.8" x14ac:dyDescent="0.3">
      <c r="A35" s="72" t="s">
        <v>4790</v>
      </c>
      <c r="B35" s="73" t="s">
        <v>4763</v>
      </c>
      <c r="C35" s="43" t="s">
        <v>4764</v>
      </c>
      <c r="D35" s="328">
        <v>4</v>
      </c>
      <c r="E35" s="43"/>
      <c r="F35" s="74">
        <v>2025000</v>
      </c>
      <c r="G35" s="75"/>
      <c r="H35" s="186">
        <v>1</v>
      </c>
      <c r="I35" s="2">
        <f>ROUND(D35*F35*H35,0)</f>
        <v>8100000</v>
      </c>
      <c r="J35" s="43"/>
    </row>
    <row r="36" spans="1:10" s="131" customFormat="1" ht="13.8" x14ac:dyDescent="0.3">
      <c r="A36" s="76"/>
      <c r="B36" s="138" t="s">
        <v>11</v>
      </c>
      <c r="C36" s="43"/>
      <c r="D36" s="328"/>
      <c r="E36" s="43"/>
      <c r="F36" s="74"/>
      <c r="G36" s="75"/>
      <c r="H36" s="186"/>
      <c r="I36" s="2"/>
      <c r="J36" s="129"/>
    </row>
    <row r="37" spans="1:10" s="96" customFormat="1" ht="27.6" x14ac:dyDescent="0.3">
      <c r="A37" s="164" t="s">
        <v>4791</v>
      </c>
      <c r="B37" s="165" t="s">
        <v>4789</v>
      </c>
      <c r="C37" s="166" t="s">
        <v>1726</v>
      </c>
      <c r="D37" s="329">
        <v>287.5</v>
      </c>
      <c r="E37" s="166"/>
      <c r="F37" s="167">
        <v>130000</v>
      </c>
      <c r="G37" s="168"/>
      <c r="H37" s="187">
        <v>0.3</v>
      </c>
      <c r="I37" s="169">
        <f t="shared" ref="I37" si="1">ROUND(D37*H37*F37,0)</f>
        <v>11212500</v>
      </c>
      <c r="J37" s="170"/>
    </row>
    <row r="38" spans="1:10" s="40" customFormat="1" ht="27.6" x14ac:dyDescent="0.3">
      <c r="A38" s="76" t="s">
        <v>4792</v>
      </c>
      <c r="B38" s="77" t="s">
        <v>4768</v>
      </c>
      <c r="C38" s="76" t="s">
        <v>1726</v>
      </c>
      <c r="D38" s="328">
        <v>287.5</v>
      </c>
      <c r="E38" s="43"/>
      <c r="F38" s="74">
        <v>130000</v>
      </c>
      <c r="G38" s="75"/>
      <c r="H38" s="332">
        <v>5</v>
      </c>
      <c r="I38" s="2">
        <f>D38*F38*H38</f>
        <v>186875000</v>
      </c>
      <c r="J38" s="43"/>
    </row>
    <row r="39" spans="1:10" s="40" customFormat="1" ht="55.2" x14ac:dyDescent="0.3">
      <c r="A39" s="76"/>
      <c r="B39" s="191" t="s">
        <v>4793</v>
      </c>
      <c r="C39" s="76"/>
      <c r="D39" s="328"/>
      <c r="E39" s="43"/>
      <c r="F39" s="74"/>
      <c r="G39" s="75"/>
      <c r="H39" s="186"/>
      <c r="I39" s="2"/>
      <c r="J39" s="43"/>
    </row>
    <row r="40" spans="1:10" s="145" customFormat="1" ht="41.4" x14ac:dyDescent="0.3">
      <c r="A40" s="139" t="s">
        <v>4765</v>
      </c>
      <c r="B40" s="140" t="s">
        <v>4769</v>
      </c>
      <c r="C40" s="139"/>
      <c r="D40" s="330"/>
      <c r="E40" s="142"/>
      <c r="F40" s="143"/>
      <c r="G40" s="141"/>
      <c r="H40" s="188"/>
      <c r="I40" s="144">
        <f>SUBTOTAL(9,I41:I43)</f>
        <v>0</v>
      </c>
      <c r="J40" s="142"/>
    </row>
    <row r="41" spans="1:10" s="40" customFormat="1" ht="27.6" x14ac:dyDescent="0.3">
      <c r="A41" s="76" t="s">
        <v>4766</v>
      </c>
      <c r="B41" s="79" t="s">
        <v>4789</v>
      </c>
      <c r="C41" s="76" t="s">
        <v>1726</v>
      </c>
      <c r="D41" s="328">
        <v>0</v>
      </c>
      <c r="E41" s="43"/>
      <c r="F41" s="74">
        <v>130000</v>
      </c>
      <c r="G41" s="75"/>
      <c r="H41" s="186">
        <v>0.3</v>
      </c>
      <c r="I41" s="2">
        <f t="shared" ref="I41:I42" si="2">ROUND(D41*H41*F41,0)</f>
        <v>0</v>
      </c>
      <c r="J41" s="78"/>
    </row>
    <row r="42" spans="1:10" s="40" customFormat="1" ht="27.6" x14ac:dyDescent="0.3">
      <c r="A42" s="76" t="s">
        <v>4767</v>
      </c>
      <c r="B42" s="77" t="s">
        <v>4768</v>
      </c>
      <c r="C42" s="76" t="s">
        <v>1726</v>
      </c>
      <c r="D42" s="328">
        <v>0</v>
      </c>
      <c r="E42" s="43"/>
      <c r="F42" s="74">
        <v>130000</v>
      </c>
      <c r="G42" s="75"/>
      <c r="H42" s="332">
        <v>5</v>
      </c>
      <c r="I42" s="2">
        <f t="shared" si="2"/>
        <v>0</v>
      </c>
      <c r="J42" s="43"/>
    </row>
    <row r="43" spans="1:10" s="40" customFormat="1" ht="55.2" x14ac:dyDescent="0.3">
      <c r="A43" s="80"/>
      <c r="B43" s="192" t="s">
        <v>4793</v>
      </c>
      <c r="C43" s="80"/>
      <c r="D43" s="331"/>
      <c r="E43" s="50"/>
      <c r="F43" s="81"/>
      <c r="G43" s="82"/>
      <c r="H43" s="189"/>
      <c r="I43" s="83"/>
      <c r="J43" s="50"/>
    </row>
    <row r="44" spans="1:10" s="40" customFormat="1" ht="13.8" x14ac:dyDescent="0.3">
      <c r="A44" s="57" t="s">
        <v>2310</v>
      </c>
      <c r="B44" s="58" t="s">
        <v>4770</v>
      </c>
      <c r="C44" s="59"/>
      <c r="D44" s="333"/>
      <c r="E44" s="59"/>
      <c r="F44" s="60"/>
      <c r="G44" s="59"/>
      <c r="H44" s="190"/>
      <c r="I44" s="59"/>
      <c r="J44" s="84"/>
    </row>
    <row r="45" spans="1:10" s="117" customFormat="1" ht="13.8" x14ac:dyDescent="0.3">
      <c r="A45" s="146"/>
      <c r="B45" s="147" t="s">
        <v>4771</v>
      </c>
      <c r="C45" s="148"/>
      <c r="D45" s="334"/>
      <c r="E45" s="148"/>
      <c r="F45" s="149"/>
      <c r="G45" s="150"/>
      <c r="H45" s="148"/>
      <c r="I45" s="110">
        <f>SUBTOTAL(9,I14:I43)</f>
        <v>243562500</v>
      </c>
      <c r="J45" s="148"/>
    </row>
    <row r="46" spans="1:10" s="40" customFormat="1" ht="14.4" x14ac:dyDescent="0.3">
      <c r="A46" s="85"/>
      <c r="B46" s="501" t="s">
        <v>5444</v>
      </c>
      <c r="C46" s="502"/>
      <c r="D46" s="502"/>
      <c r="E46" s="502"/>
      <c r="F46" s="502"/>
      <c r="G46" s="502"/>
      <c r="H46" s="502"/>
      <c r="I46" s="502"/>
      <c r="J46" s="503"/>
    </row>
    <row r="47" spans="1:10" s="40" customFormat="1" ht="14.4" x14ac:dyDescent="0.3">
      <c r="A47" s="86"/>
      <c r="B47" s="506"/>
      <c r="C47" s="506"/>
      <c r="D47" s="506"/>
      <c r="E47" s="506"/>
      <c r="F47" s="506"/>
      <c r="G47" s="506"/>
      <c r="H47" s="506"/>
      <c r="I47" s="506"/>
      <c r="J47" s="506"/>
    </row>
    <row r="48" spans="1:10" s="89" customFormat="1" x14ac:dyDescent="0.3">
      <c r="A48" s="87"/>
      <c r="B48" s="88"/>
      <c r="C48" s="88"/>
      <c r="D48" s="88"/>
      <c r="E48" s="88"/>
      <c r="F48" s="88"/>
      <c r="G48" s="88"/>
      <c r="H48" s="88"/>
      <c r="I48" s="88"/>
      <c r="J48" s="88"/>
    </row>
    <row r="49" spans="1:10" s="89" customFormat="1" x14ac:dyDescent="0.3">
      <c r="A49" s="90"/>
      <c r="B49" s="90"/>
      <c r="C49" s="504" t="s">
        <v>4773</v>
      </c>
      <c r="D49" s="504"/>
      <c r="E49" s="504"/>
      <c r="F49" s="504" t="s">
        <v>4885</v>
      </c>
      <c r="G49" s="504"/>
      <c r="H49" s="504"/>
      <c r="I49" s="504"/>
      <c r="J49" s="504"/>
    </row>
    <row r="50" spans="1:10" s="96" customFormat="1" x14ac:dyDescent="0.3">
      <c r="A50" s="91"/>
      <c r="B50" s="93"/>
      <c r="C50" s="94"/>
      <c r="D50" s="92"/>
      <c r="E50" s="91"/>
      <c r="F50" s="95"/>
      <c r="G50" s="91"/>
      <c r="H50" s="91"/>
      <c r="I50" s="95"/>
    </row>
    <row r="51" spans="1:10" s="96" customFormat="1" x14ac:dyDescent="0.3">
      <c r="A51" s="91"/>
      <c r="B51" s="93"/>
      <c r="C51" s="94"/>
      <c r="D51" s="92"/>
      <c r="E51" s="91"/>
      <c r="F51" s="95"/>
      <c r="G51" s="91"/>
      <c r="H51" s="91"/>
      <c r="I51" s="91"/>
    </row>
    <row r="52" spans="1:10" s="96" customFormat="1" x14ac:dyDescent="0.3">
      <c r="A52" s="91"/>
      <c r="B52" s="93"/>
      <c r="C52" s="94"/>
      <c r="D52" s="92"/>
      <c r="E52" s="91"/>
      <c r="F52" s="95"/>
      <c r="G52" s="91"/>
      <c r="H52" s="91"/>
      <c r="I52" s="95"/>
    </row>
    <row r="53" spans="1:10" s="96" customFormat="1" x14ac:dyDescent="0.3">
      <c r="A53" s="91"/>
      <c r="B53" s="93"/>
      <c r="C53" s="94"/>
      <c r="D53" s="92"/>
      <c r="E53" s="91"/>
      <c r="F53" s="95"/>
      <c r="G53" s="91"/>
      <c r="H53" s="91"/>
      <c r="I53" s="91"/>
    </row>
    <row r="54" spans="1:10" s="96" customFormat="1" x14ac:dyDescent="0.3">
      <c r="A54" s="91"/>
      <c r="B54" s="93"/>
      <c r="C54" s="94"/>
      <c r="D54" s="92"/>
      <c r="E54" s="91"/>
      <c r="F54" s="95"/>
      <c r="G54" s="91"/>
      <c r="H54" s="91"/>
      <c r="I54" s="91"/>
    </row>
    <row r="55" spans="1:10" s="89" customFormat="1" x14ac:dyDescent="0.3">
      <c r="A55" s="91"/>
      <c r="C55" s="505" t="s">
        <v>4886</v>
      </c>
      <c r="D55" s="505"/>
      <c r="E55" s="505"/>
      <c r="F55" s="316"/>
      <c r="G55" s="91"/>
      <c r="H55" s="91"/>
      <c r="I55" s="91"/>
    </row>
    <row r="56" spans="1:10" x14ac:dyDescent="0.3">
      <c r="A56" s="97"/>
      <c r="C56" s="98"/>
      <c r="D56" s="99"/>
      <c r="E56" s="10"/>
      <c r="F56" s="100"/>
      <c r="G56" s="97"/>
      <c r="H56" s="10"/>
      <c r="I56" s="100"/>
      <c r="J56" s="97"/>
    </row>
    <row r="57" spans="1:10" ht="47.1" customHeight="1" x14ac:dyDescent="0.3">
      <c r="A57" s="101"/>
      <c r="B57" s="102" t="s">
        <v>4703</v>
      </c>
      <c r="D57" s="103"/>
      <c r="F57" s="104"/>
      <c r="G57" s="105"/>
      <c r="H57" s="106"/>
      <c r="I57" s="107"/>
    </row>
    <row r="58" spans="1:10" ht="47.1" customHeight="1" x14ac:dyDescent="0.3">
      <c r="A58" s="101"/>
      <c r="B58" s="102" t="s">
        <v>4704</v>
      </c>
      <c r="D58" s="103"/>
      <c r="F58" s="104"/>
      <c r="G58" s="105"/>
      <c r="H58" s="106"/>
      <c r="I58" s="107"/>
    </row>
    <row r="59" spans="1:10" ht="61.5" customHeight="1" x14ac:dyDescent="0.3">
      <c r="A59" s="101"/>
      <c r="B59" s="102" t="s">
        <v>4705</v>
      </c>
      <c r="D59" s="103"/>
      <c r="F59" s="104"/>
      <c r="G59" s="105"/>
      <c r="H59" s="106"/>
      <c r="I59" s="107"/>
    </row>
    <row r="60" spans="1:10" x14ac:dyDescent="0.3">
      <c r="A60" s="97"/>
      <c r="C60" s="98"/>
      <c r="D60" s="99"/>
      <c r="E60" s="10"/>
      <c r="F60" s="100"/>
      <c r="G60" s="97"/>
      <c r="H60" s="10"/>
      <c r="I60" s="100"/>
      <c r="J60" s="97"/>
    </row>
    <row r="61" spans="1:10" x14ac:dyDescent="0.3">
      <c r="A61" s="97"/>
      <c r="C61" s="98"/>
      <c r="D61" s="99"/>
      <c r="E61" s="10"/>
      <c r="F61" s="100"/>
      <c r="G61" s="97"/>
      <c r="H61" s="10"/>
      <c r="I61" s="100"/>
      <c r="J61" s="97"/>
    </row>
    <row r="64" spans="1:10" x14ac:dyDescent="0.3">
      <c r="A64" s="8"/>
      <c r="C64" s="8"/>
      <c r="D64" s="98"/>
      <c r="E64" s="98"/>
      <c r="F64" s="8"/>
      <c r="G64" s="8"/>
      <c r="H64" s="8"/>
      <c r="I64" s="8"/>
      <c r="J64" s="8"/>
    </row>
    <row r="65" spans="4:5" s="8" customFormat="1" x14ac:dyDescent="0.3">
      <c r="D65" s="98"/>
      <c r="E65" s="98"/>
    </row>
    <row r="66" spans="4:5" s="8" customFormat="1" x14ac:dyDescent="0.3">
      <c r="D66" s="98"/>
      <c r="E66" s="98"/>
    </row>
    <row r="67" spans="4:5" s="8" customFormat="1" x14ac:dyDescent="0.3">
      <c r="D67" s="98"/>
      <c r="E67" s="98"/>
    </row>
    <row r="68" spans="4:5" s="8" customFormat="1" x14ac:dyDescent="0.3">
      <c r="D68" s="98"/>
      <c r="E68" s="98"/>
    </row>
    <row r="69" spans="4:5" s="8" customFormat="1" x14ac:dyDescent="0.3">
      <c r="D69" s="98"/>
      <c r="E69" s="98"/>
    </row>
    <row r="70" spans="4:5" s="8" customFormat="1" x14ac:dyDescent="0.3">
      <c r="D70" s="98"/>
      <c r="E70" s="98"/>
    </row>
    <row r="71" spans="4:5" s="8" customFormat="1" x14ac:dyDescent="0.3">
      <c r="D71" s="98"/>
      <c r="E71" s="98"/>
    </row>
    <row r="72" spans="4:5" s="8" customFormat="1" x14ac:dyDescent="0.3">
      <c r="D72" s="98"/>
      <c r="E72" s="98"/>
    </row>
    <row r="73" spans="4:5" s="8" customFormat="1" x14ac:dyDescent="0.3">
      <c r="D73" s="98"/>
      <c r="E73" s="98"/>
    </row>
    <row r="74" spans="4:5" s="8" customFormat="1" x14ac:dyDescent="0.3">
      <c r="D74" s="98"/>
      <c r="E74" s="98"/>
    </row>
    <row r="75" spans="4:5" s="8" customFormat="1" x14ac:dyDescent="0.3">
      <c r="D75" s="98"/>
      <c r="E75" s="98"/>
    </row>
    <row r="76" spans="4:5" s="8" customFormat="1" x14ac:dyDescent="0.3">
      <c r="D76" s="98"/>
      <c r="E76" s="98"/>
    </row>
    <row r="77" spans="4:5" s="8" customFormat="1" x14ac:dyDescent="0.3">
      <c r="D77" s="98"/>
      <c r="E77" s="98"/>
    </row>
    <row r="78" spans="4:5" s="40" customFormat="1" ht="13.8" x14ac:dyDescent="0.3">
      <c r="D78" s="5"/>
      <c r="E78" s="5"/>
    </row>
    <row r="79" spans="4:5" s="40" customFormat="1" ht="13.8" x14ac:dyDescent="0.3">
      <c r="D79" s="5"/>
      <c r="E79" s="5"/>
    </row>
    <row r="80" spans="4:5" s="8" customFormat="1" x14ac:dyDescent="0.3">
      <c r="D80" s="98"/>
      <c r="E80" s="98"/>
    </row>
    <row r="81" spans="4:5" s="8" customFormat="1" x14ac:dyDescent="0.3">
      <c r="D81" s="98"/>
      <c r="E81" s="98"/>
    </row>
    <row r="82" spans="4:5" s="8" customFormat="1" x14ac:dyDescent="0.3">
      <c r="D82" s="98"/>
      <c r="E82" s="98"/>
    </row>
    <row r="83" spans="4:5" s="40" customFormat="1" ht="13.8" x14ac:dyDescent="0.3">
      <c r="D83" s="5"/>
      <c r="E83" s="5"/>
    </row>
    <row r="84" spans="4:5" s="8" customFormat="1" x14ac:dyDescent="0.3">
      <c r="D84" s="98"/>
      <c r="E84" s="98"/>
    </row>
    <row r="85" spans="4:5" s="8" customFormat="1" x14ac:dyDescent="0.3">
      <c r="D85" s="98"/>
      <c r="E85" s="98"/>
    </row>
    <row r="86" spans="4:5" s="40" customFormat="1" ht="13.8" x14ac:dyDescent="0.3">
      <c r="D86" s="5"/>
      <c r="E86" s="5"/>
    </row>
    <row r="87" spans="4:5" s="8" customFormat="1" x14ac:dyDescent="0.3">
      <c r="D87" s="98"/>
      <c r="E87" s="98"/>
    </row>
    <row r="88" spans="4:5" s="8" customFormat="1" x14ac:dyDescent="0.3">
      <c r="D88" s="98"/>
      <c r="E88" s="98"/>
    </row>
    <row r="89" spans="4:5" s="8" customFormat="1" x14ac:dyDescent="0.3">
      <c r="D89" s="98"/>
      <c r="E89" s="98"/>
    </row>
    <row r="90" spans="4:5" s="8" customFormat="1" x14ac:dyDescent="0.3">
      <c r="D90" s="98"/>
      <c r="E90" s="98"/>
    </row>
    <row r="91" spans="4:5" s="8" customFormat="1" x14ac:dyDescent="0.3">
      <c r="D91" s="98"/>
      <c r="E91" s="98"/>
    </row>
    <row r="92" spans="4:5" s="8" customFormat="1" x14ac:dyDescent="0.3">
      <c r="D92" s="98"/>
      <c r="E92" s="98"/>
    </row>
    <row r="93" spans="4:5" s="8" customFormat="1" x14ac:dyDescent="0.3">
      <c r="D93" s="98"/>
      <c r="E93" s="98"/>
    </row>
    <row r="94" spans="4:5" s="8" customFormat="1" x14ac:dyDescent="0.3">
      <c r="D94" s="98"/>
      <c r="E94" s="98"/>
    </row>
    <row r="95" spans="4:5" s="8" customFormat="1" x14ac:dyDescent="0.3">
      <c r="D95" s="98"/>
      <c r="E95" s="98"/>
    </row>
    <row r="96" spans="4:5" s="8" customFormat="1" x14ac:dyDescent="0.3">
      <c r="D96" s="98"/>
      <c r="E96" s="98"/>
    </row>
    <row r="97" spans="4:5" s="8" customFormat="1" x14ac:dyDescent="0.3">
      <c r="D97" s="98"/>
      <c r="E97" s="98"/>
    </row>
    <row r="98" spans="4:5" s="8" customFormat="1" x14ac:dyDescent="0.3">
      <c r="D98" s="98"/>
      <c r="E98" s="98"/>
    </row>
    <row r="99" spans="4:5" s="8" customFormat="1" x14ac:dyDescent="0.3">
      <c r="D99" s="98"/>
      <c r="E99" s="98"/>
    </row>
    <row r="100" spans="4:5" s="8" customFormat="1" x14ac:dyDescent="0.3">
      <c r="D100" s="98"/>
      <c r="E100" s="98"/>
    </row>
    <row r="101" spans="4:5" s="8" customFormat="1" x14ac:dyDescent="0.3">
      <c r="D101" s="98"/>
      <c r="E101" s="98"/>
    </row>
    <row r="102" spans="4:5" s="8" customFormat="1" x14ac:dyDescent="0.3">
      <c r="D102" s="98"/>
      <c r="E102" s="98"/>
    </row>
    <row r="103" spans="4:5" s="8" customFormat="1" x14ac:dyDescent="0.3">
      <c r="D103" s="98"/>
      <c r="E103" s="98"/>
    </row>
    <row r="104" spans="4:5" s="8" customFormat="1" x14ac:dyDescent="0.3">
      <c r="D104" s="98"/>
      <c r="E104" s="98"/>
    </row>
    <row r="105" spans="4:5" s="8" customFormat="1" x14ac:dyDescent="0.3">
      <c r="D105" s="98"/>
      <c r="E105" s="98"/>
    </row>
    <row r="106" spans="4:5" s="8" customFormat="1" x14ac:dyDescent="0.3">
      <c r="D106" s="98"/>
      <c r="E106" s="98"/>
    </row>
    <row r="107" spans="4:5" s="8" customFormat="1" x14ac:dyDescent="0.3">
      <c r="D107" s="98"/>
      <c r="E107" s="98"/>
    </row>
    <row r="108" spans="4:5" s="8" customFormat="1" x14ac:dyDescent="0.3">
      <c r="D108" s="98"/>
      <c r="E108" s="98"/>
    </row>
    <row r="109" spans="4:5" s="8" customFormat="1" x14ac:dyDescent="0.3">
      <c r="D109" s="98"/>
      <c r="E109" s="98"/>
    </row>
    <row r="110" spans="4:5" s="8" customFormat="1" x14ac:dyDescent="0.3">
      <c r="D110" s="98"/>
      <c r="E110" s="98"/>
    </row>
    <row r="111" spans="4:5" s="8" customFormat="1" x14ac:dyDescent="0.3">
      <c r="D111" s="98"/>
      <c r="E111" s="98"/>
    </row>
    <row r="112" spans="4:5" s="8" customFormat="1" x14ac:dyDescent="0.3">
      <c r="D112" s="98"/>
      <c r="E112" s="98"/>
    </row>
    <row r="113" spans="4:5" s="8" customFormat="1" x14ac:dyDescent="0.3">
      <c r="D113" s="98"/>
      <c r="E113" s="98"/>
    </row>
    <row r="114" spans="4:5" s="8" customFormat="1" x14ac:dyDescent="0.3">
      <c r="D114" s="98"/>
      <c r="E114" s="98"/>
    </row>
    <row r="115" spans="4:5" s="8" customFormat="1" x14ac:dyDescent="0.3">
      <c r="D115" s="98"/>
      <c r="E115" s="98"/>
    </row>
    <row r="116" spans="4:5" s="8" customFormat="1" x14ac:dyDescent="0.3">
      <c r="D116" s="98"/>
      <c r="E116" s="98"/>
    </row>
    <row r="117" spans="4:5" s="8" customFormat="1" x14ac:dyDescent="0.3">
      <c r="D117" s="98"/>
      <c r="E117" s="98"/>
    </row>
    <row r="118" spans="4:5" s="8" customFormat="1" x14ac:dyDescent="0.3">
      <c r="D118" s="98"/>
      <c r="E118" s="98"/>
    </row>
    <row r="119" spans="4:5" s="8" customFormat="1" x14ac:dyDescent="0.3">
      <c r="D119" s="98"/>
      <c r="E119" s="98"/>
    </row>
    <row r="120" spans="4:5" s="8" customFormat="1" x14ac:dyDescent="0.3">
      <c r="D120" s="98"/>
      <c r="E120" s="98"/>
    </row>
    <row r="121" spans="4:5" s="8" customFormat="1" x14ac:dyDescent="0.3">
      <c r="D121" s="98"/>
      <c r="E121" s="98"/>
    </row>
    <row r="122" spans="4:5" s="8" customFormat="1" x14ac:dyDescent="0.3">
      <c r="D122" s="98"/>
      <c r="E122" s="98"/>
    </row>
    <row r="123" spans="4:5" s="8" customFormat="1" x14ac:dyDescent="0.3">
      <c r="D123" s="98"/>
      <c r="E123" s="98"/>
    </row>
    <row r="124" spans="4:5" s="8" customFormat="1" x14ac:dyDescent="0.3">
      <c r="D124" s="98"/>
      <c r="E124" s="98"/>
    </row>
    <row r="125" spans="4:5" s="8" customFormat="1" x14ac:dyDescent="0.3">
      <c r="D125" s="98"/>
      <c r="E125" s="98"/>
    </row>
    <row r="126" spans="4:5" s="8" customFormat="1" x14ac:dyDescent="0.3">
      <c r="D126" s="98"/>
      <c r="E126" s="98"/>
    </row>
    <row r="127" spans="4:5" s="8" customFormat="1" x14ac:dyDescent="0.3">
      <c r="D127" s="98"/>
      <c r="E127" s="98"/>
    </row>
    <row r="128" spans="4:5" s="8" customFormat="1" x14ac:dyDescent="0.3">
      <c r="D128" s="98"/>
      <c r="E128" s="98"/>
    </row>
    <row r="129" spans="4:5" s="8" customFormat="1" x14ac:dyDescent="0.3">
      <c r="D129" s="98"/>
      <c r="E129" s="98"/>
    </row>
    <row r="130" spans="4:5" s="8" customFormat="1" x14ac:dyDescent="0.3">
      <c r="D130" s="98"/>
      <c r="E130" s="98"/>
    </row>
    <row r="131" spans="4:5" s="8" customFormat="1" x14ac:dyDescent="0.3">
      <c r="D131" s="98"/>
      <c r="E131" s="98"/>
    </row>
    <row r="132" spans="4:5" s="8" customFormat="1" x14ac:dyDescent="0.3">
      <c r="D132" s="98"/>
      <c r="E132" s="98"/>
    </row>
    <row r="133" spans="4:5" s="8" customFormat="1" x14ac:dyDescent="0.3">
      <c r="D133" s="98"/>
      <c r="E133" s="98"/>
    </row>
    <row r="134" spans="4:5" s="8" customFormat="1" x14ac:dyDescent="0.3">
      <c r="D134" s="98"/>
      <c r="E134" s="98"/>
    </row>
    <row r="135" spans="4:5" s="8" customFormat="1" x14ac:dyDescent="0.3">
      <c r="D135" s="98"/>
      <c r="E135" s="98"/>
    </row>
    <row r="136" spans="4:5" s="8" customFormat="1" x14ac:dyDescent="0.3">
      <c r="D136" s="98"/>
      <c r="E136" s="98"/>
    </row>
    <row r="137" spans="4:5" s="8" customFormat="1" x14ac:dyDescent="0.3">
      <c r="D137" s="98"/>
      <c r="E137" s="98"/>
    </row>
    <row r="138" spans="4:5" s="8" customFormat="1" x14ac:dyDescent="0.3">
      <c r="D138" s="98"/>
      <c r="E138" s="98"/>
    </row>
    <row r="139" spans="4:5" s="8" customFormat="1" x14ac:dyDescent="0.3">
      <c r="D139" s="98"/>
      <c r="E139" s="98"/>
    </row>
    <row r="140" spans="4:5" s="8" customFormat="1" x14ac:dyDescent="0.3">
      <c r="D140" s="98"/>
      <c r="E140" s="98"/>
    </row>
    <row r="141" spans="4:5" s="8" customFormat="1" x14ac:dyDescent="0.3">
      <c r="D141" s="98"/>
      <c r="E141" s="98"/>
    </row>
    <row r="142" spans="4:5" s="8" customFormat="1" x14ac:dyDescent="0.3">
      <c r="D142" s="98"/>
      <c r="E142" s="98"/>
    </row>
    <row r="143" spans="4:5" s="8" customFormat="1" x14ac:dyDescent="0.3">
      <c r="D143" s="98"/>
      <c r="E143" s="98"/>
    </row>
    <row r="144" spans="4:5" s="8" customFormat="1" x14ac:dyDescent="0.3">
      <c r="D144" s="98"/>
      <c r="E144" s="98"/>
    </row>
    <row r="145" spans="4:5" s="8" customFormat="1" x14ac:dyDescent="0.3">
      <c r="D145" s="98"/>
      <c r="E145" s="98"/>
    </row>
    <row r="146" spans="4:5" s="8" customFormat="1" x14ac:dyDescent="0.3">
      <c r="D146" s="98"/>
      <c r="E146" s="98"/>
    </row>
    <row r="147" spans="4:5" s="8" customFormat="1" x14ac:dyDescent="0.3">
      <c r="D147" s="98"/>
      <c r="E147" s="98"/>
    </row>
    <row r="148" spans="4:5" s="8" customFormat="1" x14ac:dyDescent="0.3">
      <c r="D148" s="98"/>
      <c r="E148" s="98"/>
    </row>
    <row r="149" spans="4:5" s="8" customFormat="1" x14ac:dyDescent="0.3">
      <c r="D149" s="98"/>
      <c r="E149" s="98"/>
    </row>
    <row r="150" spans="4:5" s="8" customFormat="1" x14ac:dyDescent="0.3">
      <c r="D150" s="98"/>
      <c r="E150" s="98"/>
    </row>
    <row r="151" spans="4:5" s="8" customFormat="1" x14ac:dyDescent="0.3">
      <c r="D151" s="98"/>
      <c r="E151" s="98"/>
    </row>
    <row r="152" spans="4:5" s="8" customFormat="1" x14ac:dyDescent="0.3">
      <c r="D152" s="98"/>
      <c r="E152" s="98"/>
    </row>
    <row r="153" spans="4:5" s="8" customFormat="1" x14ac:dyDescent="0.3">
      <c r="D153" s="98"/>
      <c r="E153" s="98"/>
    </row>
    <row r="154" spans="4:5" s="8" customFormat="1" x14ac:dyDescent="0.3">
      <c r="D154" s="98"/>
      <c r="E154" s="98"/>
    </row>
    <row r="155" spans="4:5" s="8" customFormat="1" x14ac:dyDescent="0.3">
      <c r="D155" s="98"/>
      <c r="E155" s="98"/>
    </row>
    <row r="156" spans="4:5" s="8" customFormat="1" x14ac:dyDescent="0.3">
      <c r="D156" s="98"/>
      <c r="E156" s="98"/>
    </row>
    <row r="157" spans="4:5" s="8" customFormat="1" x14ac:dyDescent="0.3">
      <c r="D157" s="98"/>
      <c r="E157" s="98"/>
    </row>
    <row r="158" spans="4:5" s="8" customFormat="1" x14ac:dyDescent="0.3">
      <c r="D158" s="98"/>
      <c r="E158" s="98"/>
    </row>
    <row r="159" spans="4:5" s="8" customFormat="1" x14ac:dyDescent="0.3">
      <c r="D159" s="98"/>
      <c r="E159" s="98"/>
    </row>
    <row r="160" spans="4:5" s="8" customFormat="1" x14ac:dyDescent="0.3">
      <c r="D160" s="98"/>
      <c r="E160" s="98"/>
    </row>
    <row r="161" spans="4:5" s="8" customFormat="1" x14ac:dyDescent="0.3">
      <c r="D161" s="98"/>
      <c r="E161" s="98"/>
    </row>
    <row r="162" spans="4:5" s="8" customFormat="1" x14ac:dyDescent="0.3">
      <c r="D162" s="98"/>
      <c r="E162" s="98"/>
    </row>
    <row r="163" spans="4:5" s="8" customFormat="1" x14ac:dyDescent="0.3">
      <c r="D163" s="98"/>
      <c r="E163" s="98"/>
    </row>
    <row r="164" spans="4:5" s="8" customFormat="1" x14ac:dyDescent="0.3">
      <c r="D164" s="98"/>
      <c r="E164" s="98"/>
    </row>
    <row r="165" spans="4:5" s="8" customFormat="1" x14ac:dyDescent="0.3">
      <c r="D165" s="98"/>
      <c r="E165" s="98"/>
    </row>
    <row r="166" spans="4:5" s="8" customFormat="1" x14ac:dyDescent="0.3">
      <c r="D166" s="98"/>
      <c r="E166" s="98"/>
    </row>
    <row r="167" spans="4:5" s="8" customFormat="1" x14ac:dyDescent="0.3">
      <c r="D167" s="98"/>
      <c r="E167" s="98"/>
    </row>
    <row r="168" spans="4:5" s="8" customFormat="1" x14ac:dyDescent="0.3">
      <c r="D168" s="98"/>
      <c r="E168" s="98"/>
    </row>
    <row r="169" spans="4:5" s="8" customFormat="1" x14ac:dyDescent="0.3">
      <c r="D169" s="98"/>
      <c r="E169" s="98"/>
    </row>
    <row r="170" spans="4:5" s="8" customFormat="1" x14ac:dyDescent="0.3">
      <c r="D170" s="98"/>
      <c r="E170" s="98"/>
    </row>
    <row r="171" spans="4:5" s="8" customFormat="1" x14ac:dyDescent="0.3">
      <c r="D171" s="98"/>
      <c r="E171" s="98"/>
    </row>
    <row r="172" spans="4:5" s="8" customFormat="1" x14ac:dyDescent="0.3">
      <c r="D172" s="98"/>
      <c r="E172" s="98"/>
    </row>
    <row r="173" spans="4:5" s="8" customFormat="1" x14ac:dyDescent="0.3">
      <c r="D173" s="98"/>
      <c r="E173" s="98"/>
    </row>
    <row r="174" spans="4:5" s="8" customFormat="1" x14ac:dyDescent="0.3">
      <c r="D174" s="98"/>
      <c r="E174" s="98"/>
    </row>
    <row r="175" spans="4:5" s="8" customFormat="1" x14ac:dyDescent="0.3">
      <c r="D175" s="98"/>
      <c r="E175" s="98"/>
    </row>
    <row r="176" spans="4:5" s="8" customFormat="1" x14ac:dyDescent="0.3">
      <c r="D176" s="98"/>
      <c r="E176" s="98"/>
    </row>
    <row r="177" spans="4:5" s="8" customFormat="1" x14ac:dyDescent="0.3">
      <c r="D177" s="98"/>
      <c r="E177" s="98"/>
    </row>
    <row r="178" spans="4:5" s="8" customFormat="1" x14ac:dyDescent="0.3">
      <c r="D178" s="98"/>
      <c r="E178" s="98"/>
    </row>
    <row r="179" spans="4:5" s="8" customFormat="1" x14ac:dyDescent="0.3">
      <c r="D179" s="98"/>
      <c r="E179" s="98"/>
    </row>
    <row r="180" spans="4:5" s="8" customFormat="1" x14ac:dyDescent="0.3">
      <c r="D180" s="98"/>
      <c r="E180" s="98"/>
    </row>
    <row r="181" spans="4:5" s="8" customFormat="1" x14ac:dyDescent="0.3">
      <c r="D181" s="98"/>
      <c r="E181" s="98"/>
    </row>
    <row r="182" spans="4:5" s="8" customFormat="1" x14ac:dyDescent="0.3">
      <c r="D182" s="98"/>
      <c r="E182" s="98"/>
    </row>
    <row r="183" spans="4:5" s="8" customFormat="1" x14ac:dyDescent="0.3">
      <c r="D183" s="98"/>
      <c r="E183" s="98"/>
    </row>
    <row r="184" spans="4:5" s="8" customFormat="1" x14ac:dyDescent="0.3">
      <c r="D184" s="98"/>
      <c r="E184" s="98"/>
    </row>
    <row r="185" spans="4:5" s="8" customFormat="1" x14ac:dyDescent="0.3">
      <c r="D185" s="98"/>
      <c r="E185" s="98"/>
    </row>
    <row r="186" spans="4:5" s="8" customFormat="1" x14ac:dyDescent="0.3">
      <c r="D186" s="98"/>
      <c r="E186" s="98"/>
    </row>
    <row r="187" spans="4:5" s="8" customFormat="1" x14ac:dyDescent="0.3">
      <c r="D187" s="98"/>
      <c r="E187" s="98"/>
    </row>
    <row r="188" spans="4:5" s="8" customFormat="1" x14ac:dyDescent="0.3">
      <c r="D188" s="98"/>
      <c r="E188" s="98"/>
    </row>
    <row r="189" spans="4:5" s="8" customFormat="1" x14ac:dyDescent="0.3">
      <c r="D189" s="98"/>
      <c r="E189" s="98"/>
    </row>
    <row r="190" spans="4:5" s="8" customFormat="1" x14ac:dyDescent="0.3">
      <c r="D190" s="98"/>
      <c r="E190" s="98"/>
    </row>
    <row r="191" spans="4:5" s="8" customFormat="1" x14ac:dyDescent="0.3">
      <c r="D191" s="98"/>
      <c r="E191" s="98"/>
    </row>
    <row r="192" spans="4:5" s="8" customFormat="1" x14ac:dyDescent="0.3">
      <c r="D192" s="98"/>
      <c r="E192" s="98"/>
    </row>
    <row r="193" spans="4:5" s="8" customFormat="1" x14ac:dyDescent="0.3">
      <c r="D193" s="98"/>
      <c r="E193" s="98"/>
    </row>
    <row r="194" spans="4:5" s="8" customFormat="1" x14ac:dyDescent="0.3">
      <c r="D194" s="98"/>
      <c r="E194" s="98"/>
    </row>
    <row r="195" spans="4:5" s="8" customFormat="1" x14ac:dyDescent="0.3">
      <c r="D195" s="98"/>
      <c r="E195" s="98"/>
    </row>
    <row r="196" spans="4:5" s="8" customFormat="1" x14ac:dyDescent="0.3">
      <c r="D196" s="98"/>
      <c r="E196" s="98"/>
    </row>
    <row r="197" spans="4:5" s="8" customFormat="1" x14ac:dyDescent="0.3">
      <c r="D197" s="98"/>
      <c r="E197" s="98"/>
    </row>
    <row r="198" spans="4:5" s="8" customFormat="1" x14ac:dyDescent="0.3">
      <c r="D198" s="98"/>
      <c r="E198" s="98"/>
    </row>
    <row r="199" spans="4:5" s="8" customFormat="1" x14ac:dyDescent="0.3">
      <c r="D199" s="98"/>
      <c r="E199" s="98"/>
    </row>
    <row r="200" spans="4:5" s="8" customFormat="1" x14ac:dyDescent="0.3">
      <c r="D200" s="98"/>
      <c r="E200" s="98"/>
    </row>
    <row r="201" spans="4:5" s="8" customFormat="1" x14ac:dyDescent="0.3">
      <c r="D201" s="98"/>
      <c r="E201" s="98"/>
    </row>
    <row r="202" spans="4:5" s="8" customFormat="1" x14ac:dyDescent="0.3">
      <c r="D202" s="98"/>
      <c r="E202" s="98"/>
    </row>
    <row r="203" spans="4:5" s="8" customFormat="1" x14ac:dyDescent="0.3">
      <c r="D203" s="98"/>
      <c r="E203" s="98"/>
    </row>
    <row r="204" spans="4:5" s="8" customFormat="1" x14ac:dyDescent="0.3">
      <c r="D204" s="98"/>
      <c r="E204" s="98"/>
    </row>
    <row r="205" spans="4:5" s="8" customFormat="1" x14ac:dyDescent="0.3">
      <c r="D205" s="98"/>
      <c r="E205" s="98"/>
    </row>
    <row r="206" spans="4:5" s="8" customFormat="1" x14ac:dyDescent="0.3">
      <c r="D206" s="98"/>
      <c r="E206" s="98"/>
    </row>
    <row r="207" spans="4:5" s="8" customFormat="1" x14ac:dyDescent="0.3">
      <c r="D207" s="98"/>
      <c r="E207" s="98"/>
    </row>
    <row r="208" spans="4:5" s="8" customFormat="1" x14ac:dyDescent="0.3">
      <c r="D208" s="98"/>
      <c r="E208" s="98"/>
    </row>
    <row r="209" spans="4:5" s="8" customFormat="1" x14ac:dyDescent="0.3">
      <c r="D209" s="98"/>
      <c r="E209" s="98"/>
    </row>
    <row r="210" spans="4:5" s="8" customFormat="1" x14ac:dyDescent="0.3">
      <c r="D210" s="98"/>
      <c r="E210" s="98"/>
    </row>
    <row r="211" spans="4:5" s="8" customFormat="1" x14ac:dyDescent="0.3">
      <c r="D211" s="98"/>
      <c r="E211" s="98"/>
    </row>
    <row r="212" spans="4:5" s="8" customFormat="1" x14ac:dyDescent="0.3">
      <c r="D212" s="98"/>
      <c r="E212" s="98"/>
    </row>
    <row r="213" spans="4:5" s="8" customFormat="1" x14ac:dyDescent="0.3">
      <c r="D213" s="98"/>
      <c r="E213" s="98"/>
    </row>
    <row r="214" spans="4:5" s="8" customFormat="1" x14ac:dyDescent="0.3">
      <c r="D214" s="98"/>
      <c r="E214" s="98"/>
    </row>
    <row r="215" spans="4:5" s="8" customFormat="1" x14ac:dyDescent="0.3">
      <c r="D215" s="98"/>
      <c r="E215" s="98"/>
    </row>
    <row r="216" spans="4:5" s="8" customFormat="1" x14ac:dyDescent="0.3">
      <c r="D216" s="98"/>
      <c r="E216" s="98"/>
    </row>
    <row r="217" spans="4:5" s="8" customFormat="1" x14ac:dyDescent="0.3">
      <c r="D217" s="98"/>
      <c r="E217" s="98"/>
    </row>
    <row r="218" spans="4:5" s="8" customFormat="1" x14ac:dyDescent="0.3">
      <c r="D218" s="98"/>
      <c r="E218" s="98"/>
    </row>
    <row r="219" spans="4:5" s="8" customFormat="1" x14ac:dyDescent="0.3">
      <c r="D219" s="98"/>
      <c r="E219" s="98"/>
    </row>
    <row r="220" spans="4:5" s="8" customFormat="1" x14ac:dyDescent="0.3">
      <c r="D220" s="98"/>
      <c r="E220" s="98"/>
    </row>
  </sheetData>
  <mergeCells count="17">
    <mergeCell ref="C11:J11"/>
    <mergeCell ref="F1:J1"/>
    <mergeCell ref="F2:J2"/>
    <mergeCell ref="F4:J4"/>
    <mergeCell ref="A5:J5"/>
    <mergeCell ref="A6:J6"/>
    <mergeCell ref="A7:J7"/>
    <mergeCell ref="C8:I8"/>
    <mergeCell ref="C9:D9"/>
    <mergeCell ref="F9:G9"/>
    <mergeCell ref="H9:I9"/>
    <mergeCell ref="C10:J10"/>
    <mergeCell ref="B46:J46"/>
    <mergeCell ref="B47:J47"/>
    <mergeCell ref="C49:E49"/>
    <mergeCell ref="F49:J49"/>
    <mergeCell ref="C55:E55"/>
  </mergeCells>
  <printOptions horizontalCentered="1"/>
  <pageMargins left="0.11811023622047245" right="0.11811023622047245" top="0.19685039370078741" bottom="0.19685039370078741" header="0.19685039370078741" footer="0.19685039370078741"/>
  <pageSetup paperSize="9" scale="89" orientation="landscape" r:id="rId1"/>
  <headerFooter alignWithMargins="0">
    <oddFooter>Page &amp;P</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C8D2F-3E9A-4EE2-9AC3-BF5EF1649905}">
  <sheetPr>
    <tabColor rgb="FFFFFF00"/>
  </sheetPr>
  <dimension ref="A1:K233"/>
  <sheetViews>
    <sheetView view="pageBreakPreview" topLeftCell="A34" zoomScaleSheetLayoutView="100" workbookViewId="0">
      <selection activeCell="D14" sqref="D14:D41"/>
    </sheetView>
  </sheetViews>
  <sheetFormatPr defaultColWidth="9.109375" defaultRowHeight="15.6" x14ac:dyDescent="0.3"/>
  <cols>
    <col min="1" max="1" width="7.109375" style="4" customWidth="1"/>
    <col min="2" max="2" width="68.33203125" style="8" customWidth="1"/>
    <col min="3" max="3" width="6.88671875" style="6" customWidth="1"/>
    <col min="4" max="4" width="9.109375" style="7"/>
    <col min="5" max="5" width="14.44140625" style="6" bestFit="1" customWidth="1"/>
    <col min="6" max="6" width="11.33203125" style="108" customWidth="1"/>
    <col min="7" max="7" width="7" style="109" customWidth="1"/>
    <col min="8" max="8" width="6.109375" style="98" bestFit="1" customWidth="1"/>
    <col min="9" max="9" width="16.88671875" style="108" bestFit="1" customWidth="1"/>
    <col min="10" max="10" width="14.5546875" style="6" bestFit="1" customWidth="1"/>
    <col min="11" max="11" width="19.5546875" style="8" customWidth="1"/>
    <col min="12" max="16384" width="9.109375" style="8"/>
  </cols>
  <sheetData>
    <row r="1" spans="1:11" x14ac:dyDescent="0.3">
      <c r="B1" s="5" t="s">
        <v>4884</v>
      </c>
      <c r="F1" s="497" t="s">
        <v>4723</v>
      </c>
      <c r="G1" s="497"/>
      <c r="H1" s="497"/>
      <c r="I1" s="497"/>
      <c r="J1" s="497"/>
    </row>
    <row r="2" spans="1:11" x14ac:dyDescent="0.3">
      <c r="B2" s="9" t="s">
        <v>4885</v>
      </c>
      <c r="F2" s="498" t="s">
        <v>4724</v>
      </c>
      <c r="G2" s="498"/>
      <c r="H2" s="498"/>
      <c r="I2" s="498"/>
      <c r="J2" s="498"/>
    </row>
    <row r="4" spans="1:11" x14ac:dyDescent="0.3">
      <c r="A4" s="11"/>
      <c r="B4" s="12"/>
      <c r="C4" s="13"/>
      <c r="D4" s="14"/>
      <c r="E4" s="15"/>
      <c r="F4" s="499" t="s">
        <v>4933</v>
      </c>
      <c r="G4" s="499"/>
      <c r="H4" s="499"/>
      <c r="I4" s="499"/>
      <c r="J4" s="499"/>
    </row>
    <row r="5" spans="1:11" x14ac:dyDescent="0.3">
      <c r="A5" s="498" t="s">
        <v>4729</v>
      </c>
      <c r="B5" s="498"/>
      <c r="C5" s="498"/>
      <c r="D5" s="498"/>
      <c r="E5" s="498"/>
      <c r="F5" s="498"/>
      <c r="G5" s="498"/>
      <c r="H5" s="498"/>
      <c r="I5" s="498"/>
      <c r="J5" s="498"/>
    </row>
    <row r="6" spans="1:11" ht="15.75" customHeight="1" x14ac:dyDescent="0.3">
      <c r="A6" s="500" t="s">
        <v>4931</v>
      </c>
      <c r="B6" s="498"/>
      <c r="C6" s="498"/>
      <c r="D6" s="498"/>
      <c r="E6" s="498"/>
      <c r="F6" s="498"/>
      <c r="G6" s="498"/>
      <c r="H6" s="498"/>
      <c r="I6" s="498"/>
      <c r="J6" s="498"/>
    </row>
    <row r="7" spans="1:11" ht="15.75" customHeight="1" x14ac:dyDescent="0.3">
      <c r="A7" s="498" t="s">
        <v>4932</v>
      </c>
      <c r="B7" s="498"/>
      <c r="C7" s="498"/>
      <c r="D7" s="498"/>
      <c r="E7" s="498"/>
      <c r="F7" s="498"/>
      <c r="G7" s="498"/>
      <c r="H7" s="498"/>
      <c r="I7" s="498"/>
      <c r="J7" s="498"/>
    </row>
    <row r="8" spans="1:11" ht="16.8" x14ac:dyDescent="0.3">
      <c r="A8" s="16"/>
      <c r="B8" s="17" t="s">
        <v>4730</v>
      </c>
      <c r="C8" s="507" t="s">
        <v>5005</v>
      </c>
      <c r="D8" s="507"/>
      <c r="E8" s="507"/>
      <c r="F8" s="507"/>
      <c r="G8" s="507"/>
      <c r="H8" s="507"/>
      <c r="I8" s="507"/>
      <c r="J8" s="18"/>
    </row>
    <row r="9" spans="1:11" ht="15" customHeight="1" x14ac:dyDescent="0.3">
      <c r="A9" s="19"/>
      <c r="B9" s="17" t="s">
        <v>4731</v>
      </c>
      <c r="C9" s="548" t="s">
        <v>11</v>
      </c>
      <c r="D9" s="508"/>
      <c r="E9" s="20" t="s">
        <v>4732</v>
      </c>
      <c r="F9" s="549" t="s">
        <v>11</v>
      </c>
      <c r="G9" s="509"/>
      <c r="H9" s="511" t="s">
        <v>4733</v>
      </c>
      <c r="I9" s="511"/>
      <c r="J9" s="162" t="s">
        <v>11</v>
      </c>
    </row>
    <row r="10" spans="1:11" x14ac:dyDescent="0.3">
      <c r="A10" s="21"/>
      <c r="B10" s="17" t="s">
        <v>4734</v>
      </c>
      <c r="C10" s="510" t="s">
        <v>4897</v>
      </c>
      <c r="D10" s="510"/>
      <c r="E10" s="510"/>
      <c r="F10" s="510"/>
      <c r="G10" s="510"/>
      <c r="H10" s="510"/>
      <c r="I10" s="510"/>
      <c r="J10" s="510"/>
    </row>
    <row r="11" spans="1:11" x14ac:dyDescent="0.3">
      <c r="A11" s="22"/>
      <c r="B11" s="17" t="s">
        <v>4735</v>
      </c>
      <c r="C11" s="547" t="s">
        <v>11</v>
      </c>
      <c r="D11" s="512"/>
      <c r="E11" s="512"/>
      <c r="F11" s="512"/>
      <c r="G11" s="512"/>
      <c r="H11" s="512"/>
      <c r="I11" s="512"/>
      <c r="J11" s="512"/>
    </row>
    <row r="12" spans="1:11" ht="30.6" x14ac:dyDescent="0.3">
      <c r="A12" s="23" t="s">
        <v>0</v>
      </c>
      <c r="B12" s="24" t="s">
        <v>4736</v>
      </c>
      <c r="C12" s="24" t="s">
        <v>4737</v>
      </c>
      <c r="D12" s="25" t="s">
        <v>4738</v>
      </c>
      <c r="E12" s="24" t="s">
        <v>4739</v>
      </c>
      <c r="F12" s="26" t="s">
        <v>4740</v>
      </c>
      <c r="G12" s="27" t="s">
        <v>4741</v>
      </c>
      <c r="H12" s="28" t="s">
        <v>4742</v>
      </c>
      <c r="I12" s="26" t="s">
        <v>4743</v>
      </c>
      <c r="J12" s="29" t="s">
        <v>4726</v>
      </c>
      <c r="K12" s="269" t="str">
        <f ca="1">HYPERLINK("#" &amp; CELL("address",TH!A9),"Link tới sheet: " &amp; REPLACE(CELL("filename",TH!A9),1,FIND("]",CELL("filename",TH!A9)),""))</f>
        <v>Link tới sheet: TH</v>
      </c>
    </row>
    <row r="13" spans="1:11" s="34" customFormat="1" ht="13.8" x14ac:dyDescent="0.3">
      <c r="A13" s="30">
        <v>1</v>
      </c>
      <c r="B13" s="31" t="s">
        <v>4744</v>
      </c>
      <c r="C13" s="32"/>
      <c r="D13" s="32"/>
      <c r="E13" s="32"/>
      <c r="F13" s="32"/>
      <c r="G13" s="32"/>
      <c r="H13" s="174"/>
      <c r="I13" s="32"/>
      <c r="J13" s="33"/>
    </row>
    <row r="14" spans="1:11" s="40" customFormat="1" ht="13.8" x14ac:dyDescent="0.3">
      <c r="A14" s="35"/>
      <c r="B14" s="36" t="s">
        <v>4745</v>
      </c>
      <c r="C14" s="37" t="s">
        <v>1726</v>
      </c>
      <c r="D14" s="317">
        <f>SUBTOTAL(9,D15:D23)</f>
        <v>1824.2</v>
      </c>
      <c r="E14" s="37"/>
      <c r="F14" s="38"/>
      <c r="G14" s="39"/>
      <c r="H14" s="175"/>
      <c r="I14" s="110">
        <f>SUBTOTAL(9,I15:I23)</f>
        <v>237146000</v>
      </c>
      <c r="J14" s="37"/>
    </row>
    <row r="15" spans="1:11" s="40" customFormat="1" ht="13.8" x14ac:dyDescent="0.3">
      <c r="A15" s="41" t="s">
        <v>4746</v>
      </c>
      <c r="B15" s="42" t="s">
        <v>5445</v>
      </c>
      <c r="C15" s="43"/>
      <c r="D15" s="318"/>
      <c r="E15" s="43"/>
      <c r="F15" s="44"/>
      <c r="G15" s="45"/>
      <c r="H15" s="176"/>
      <c r="I15" s="44"/>
      <c r="J15" s="43"/>
    </row>
    <row r="16" spans="1:11" s="40" customFormat="1" ht="55.2" x14ac:dyDescent="0.3">
      <c r="A16" s="41"/>
      <c r="B16" s="46" t="s">
        <v>5008</v>
      </c>
      <c r="C16" s="43"/>
      <c r="D16" s="318"/>
      <c r="E16" s="43"/>
      <c r="F16" s="44"/>
      <c r="G16" s="45"/>
      <c r="H16" s="176"/>
      <c r="I16" s="44"/>
      <c r="J16" s="47"/>
    </row>
    <row r="17" spans="1:10" s="40" customFormat="1" ht="40.5" customHeight="1" x14ac:dyDescent="0.3">
      <c r="A17" s="41" t="s">
        <v>4747</v>
      </c>
      <c r="B17" s="163" t="s">
        <v>4887</v>
      </c>
      <c r="C17" s="43" t="s">
        <v>1726</v>
      </c>
      <c r="D17" s="318">
        <v>1824.2</v>
      </c>
      <c r="E17" s="43"/>
      <c r="F17" s="44">
        <v>130000</v>
      </c>
      <c r="G17" s="45"/>
      <c r="H17" s="176">
        <v>1</v>
      </c>
      <c r="I17" s="44">
        <f>ROUND(D17*H17*F17,0)</f>
        <v>237146000</v>
      </c>
      <c r="J17" s="48"/>
    </row>
    <row r="18" spans="1:10" s="40" customFormat="1" ht="41.4" x14ac:dyDescent="0.3">
      <c r="A18" s="49" t="s">
        <v>4748</v>
      </c>
      <c r="B18" s="157" t="s">
        <v>4888</v>
      </c>
      <c r="C18" s="50" t="s">
        <v>1726</v>
      </c>
      <c r="D18" s="319"/>
      <c r="E18" s="50"/>
      <c r="F18" s="3"/>
      <c r="G18" s="51"/>
      <c r="H18" s="177">
        <v>1</v>
      </c>
      <c r="I18" s="3">
        <f t="shared" ref="I18:I23" si="0">ROUND(D18*H18*F18,0)</f>
        <v>0</v>
      </c>
      <c r="J18" s="52"/>
    </row>
    <row r="19" spans="1:10" s="40" customFormat="1" ht="41.4" x14ac:dyDescent="0.3">
      <c r="A19" s="49" t="s">
        <v>4749</v>
      </c>
      <c r="B19" s="158" t="s">
        <v>4889</v>
      </c>
      <c r="C19" s="50" t="s">
        <v>1726</v>
      </c>
      <c r="D19" s="319"/>
      <c r="E19" s="50"/>
      <c r="F19" s="3"/>
      <c r="G19" s="51"/>
      <c r="H19" s="177">
        <v>1</v>
      </c>
      <c r="I19" s="3">
        <f t="shared" si="0"/>
        <v>0</v>
      </c>
      <c r="J19" s="52"/>
    </row>
    <row r="20" spans="1:10" s="40" customFormat="1" ht="41.4" x14ac:dyDescent="0.3">
      <c r="A20" s="49" t="s">
        <v>4750</v>
      </c>
      <c r="B20" s="158" t="s">
        <v>4890</v>
      </c>
      <c r="C20" s="50" t="s">
        <v>1726</v>
      </c>
      <c r="D20" s="319"/>
      <c r="E20" s="50"/>
      <c r="F20" s="3"/>
      <c r="G20" s="51"/>
      <c r="H20" s="177">
        <v>1</v>
      </c>
      <c r="I20" s="3">
        <f t="shared" si="0"/>
        <v>0</v>
      </c>
      <c r="J20" s="52"/>
    </row>
    <row r="21" spans="1:10" s="40" customFormat="1" ht="35.1" customHeight="1" x14ac:dyDescent="0.3">
      <c r="A21" s="49" t="s">
        <v>4751</v>
      </c>
      <c r="B21" s="159" t="s">
        <v>4787</v>
      </c>
      <c r="C21" s="43" t="s">
        <v>1726</v>
      </c>
      <c r="D21" s="318"/>
      <c r="E21" s="43"/>
      <c r="F21" s="44"/>
      <c r="G21" s="45"/>
      <c r="H21" s="176">
        <v>1</v>
      </c>
      <c r="I21" s="44">
        <f t="shared" si="0"/>
        <v>0</v>
      </c>
      <c r="J21" s="47"/>
    </row>
    <row r="22" spans="1:10" s="40" customFormat="1" ht="35.1" customHeight="1" x14ac:dyDescent="0.3">
      <c r="A22" s="49" t="s">
        <v>4752</v>
      </c>
      <c r="B22" s="159" t="s">
        <v>4788</v>
      </c>
      <c r="C22" s="43" t="s">
        <v>1726</v>
      </c>
      <c r="D22" s="319"/>
      <c r="E22" s="50"/>
      <c r="F22" s="3"/>
      <c r="G22" s="51"/>
      <c r="H22" s="177">
        <v>1</v>
      </c>
      <c r="I22" s="3">
        <f t="shared" si="0"/>
        <v>0</v>
      </c>
      <c r="J22" s="52"/>
    </row>
    <row r="23" spans="1:10" s="40" customFormat="1" ht="13.8" x14ac:dyDescent="0.3">
      <c r="A23" s="49" t="s">
        <v>4753</v>
      </c>
      <c r="B23" s="160" t="s">
        <v>4754</v>
      </c>
      <c r="C23" s="53" t="s">
        <v>1726</v>
      </c>
      <c r="D23" s="320"/>
      <c r="E23" s="53"/>
      <c r="F23" s="54"/>
      <c r="G23" s="55"/>
      <c r="H23" s="178">
        <v>0</v>
      </c>
      <c r="I23" s="54">
        <f t="shared" si="0"/>
        <v>0</v>
      </c>
      <c r="J23" s="56"/>
    </row>
    <row r="24" spans="1:10" s="117" customFormat="1" ht="13.8" x14ac:dyDescent="0.3">
      <c r="A24" s="111" t="s">
        <v>2304</v>
      </c>
      <c r="B24" s="112" t="s">
        <v>4755</v>
      </c>
      <c r="C24" s="113"/>
      <c r="D24" s="321"/>
      <c r="E24" s="113"/>
      <c r="F24" s="114"/>
      <c r="G24" s="115"/>
      <c r="H24" s="179"/>
      <c r="I24" s="116">
        <f>SUBTOTAL(9, I25:I43)</f>
        <v>0</v>
      </c>
      <c r="J24" s="113"/>
    </row>
    <row r="25" spans="1:10" s="117" customFormat="1" ht="13.8" x14ac:dyDescent="0.3">
      <c r="A25" s="118" t="s">
        <v>4756</v>
      </c>
      <c r="B25" s="119" t="s">
        <v>4757</v>
      </c>
      <c r="C25" s="120"/>
      <c r="D25" s="322"/>
      <c r="E25" s="120"/>
      <c r="F25" s="121"/>
      <c r="G25" s="122"/>
      <c r="H25" s="180"/>
      <c r="I25" s="123">
        <f>SUBTOTAL(9, I26:I43)</f>
        <v>0</v>
      </c>
      <c r="J25" s="120"/>
    </row>
    <row r="26" spans="1:10" s="117" customFormat="1" ht="13.8" x14ac:dyDescent="0.3">
      <c r="A26" s="118"/>
      <c r="B26" s="335" t="s">
        <v>5446</v>
      </c>
      <c r="C26" s="120"/>
      <c r="D26" s="322"/>
      <c r="E26" s="120"/>
      <c r="F26" s="121"/>
      <c r="G26" s="122"/>
      <c r="H26" s="180"/>
      <c r="I26" s="336">
        <f>SUBTOTAL(9, I27:I32)</f>
        <v>0</v>
      </c>
      <c r="J26" s="120"/>
    </row>
    <row r="27" spans="1:10" s="117" customFormat="1" ht="13.8" x14ac:dyDescent="0.3">
      <c r="A27" s="118"/>
      <c r="B27" s="342" t="s">
        <v>5324</v>
      </c>
      <c r="C27" s="337" t="s">
        <v>3380</v>
      </c>
      <c r="D27" s="338">
        <v>0</v>
      </c>
      <c r="E27" s="337"/>
      <c r="F27" s="339">
        <v>9223622</v>
      </c>
      <c r="G27" s="340"/>
      <c r="H27" s="341">
        <v>0</v>
      </c>
      <c r="I27" s="343">
        <f t="shared" ref="I27:I32" si="1">ROUND(D27*H27*F27,0)</f>
        <v>0</v>
      </c>
      <c r="J27" s="120"/>
    </row>
    <row r="28" spans="1:10" s="117" customFormat="1" ht="13.8" x14ac:dyDescent="0.3">
      <c r="A28" s="118"/>
      <c r="B28" s="342" t="s">
        <v>5325</v>
      </c>
      <c r="C28" s="337" t="s">
        <v>9</v>
      </c>
      <c r="D28" s="338">
        <v>0</v>
      </c>
      <c r="E28" s="337"/>
      <c r="F28" s="339">
        <v>200000</v>
      </c>
      <c r="G28" s="340"/>
      <c r="H28" s="341">
        <v>0</v>
      </c>
      <c r="I28" s="343">
        <f t="shared" si="1"/>
        <v>0</v>
      </c>
      <c r="J28" s="120"/>
    </row>
    <row r="29" spans="1:10" s="117" customFormat="1" ht="13.8" x14ac:dyDescent="0.3">
      <c r="A29" s="118"/>
      <c r="B29" s="342" t="s">
        <v>5326</v>
      </c>
      <c r="C29" s="337" t="s">
        <v>9</v>
      </c>
      <c r="D29" s="338">
        <v>0</v>
      </c>
      <c r="E29" s="337"/>
      <c r="F29" s="339">
        <v>560000</v>
      </c>
      <c r="G29" s="340"/>
      <c r="H29" s="341">
        <v>0</v>
      </c>
      <c r="I29" s="343">
        <f t="shared" si="1"/>
        <v>0</v>
      </c>
      <c r="J29" s="120"/>
    </row>
    <row r="30" spans="1:10" s="117" customFormat="1" ht="13.8" x14ac:dyDescent="0.3">
      <c r="A30" s="118"/>
      <c r="B30" s="342" t="s">
        <v>5327</v>
      </c>
      <c r="C30" s="337" t="s">
        <v>9</v>
      </c>
      <c r="D30" s="338">
        <v>0</v>
      </c>
      <c r="E30" s="337"/>
      <c r="F30" s="339">
        <v>70000</v>
      </c>
      <c r="G30" s="340"/>
      <c r="H30" s="341">
        <v>0</v>
      </c>
      <c r="I30" s="343">
        <f t="shared" si="1"/>
        <v>0</v>
      </c>
      <c r="J30" s="120"/>
    </row>
    <row r="31" spans="1:10" s="117" customFormat="1" ht="13.8" x14ac:dyDescent="0.3">
      <c r="A31" s="118"/>
      <c r="B31" s="342" t="s">
        <v>5328</v>
      </c>
      <c r="C31" s="337" t="s">
        <v>9</v>
      </c>
      <c r="D31" s="338">
        <v>0</v>
      </c>
      <c r="E31" s="337"/>
      <c r="F31" s="339">
        <v>40000</v>
      </c>
      <c r="G31" s="340"/>
      <c r="H31" s="341">
        <v>0</v>
      </c>
      <c r="I31" s="343">
        <f t="shared" si="1"/>
        <v>0</v>
      </c>
      <c r="J31" s="120"/>
    </row>
    <row r="32" spans="1:10" s="117" customFormat="1" ht="13.8" x14ac:dyDescent="0.3">
      <c r="A32" s="118"/>
      <c r="B32" s="342" t="s">
        <v>5329</v>
      </c>
      <c r="C32" s="337" t="s">
        <v>9</v>
      </c>
      <c r="D32" s="338">
        <v>0</v>
      </c>
      <c r="E32" s="337"/>
      <c r="F32" s="339">
        <v>20000</v>
      </c>
      <c r="G32" s="340"/>
      <c r="H32" s="341">
        <v>0</v>
      </c>
      <c r="I32" s="343">
        <f t="shared" si="1"/>
        <v>0</v>
      </c>
      <c r="J32" s="120"/>
    </row>
    <row r="33" spans="1:10" s="117" customFormat="1" ht="13.8" x14ac:dyDescent="0.3">
      <c r="A33" s="118"/>
      <c r="B33" s="335" t="s">
        <v>5447</v>
      </c>
      <c r="C33" s="337"/>
      <c r="D33" s="338"/>
      <c r="E33" s="337"/>
      <c r="F33" s="339"/>
      <c r="G33" s="340"/>
      <c r="H33" s="341"/>
      <c r="I33" s="336">
        <f>SUBTOTAL(9, I34:I42)</f>
        <v>0</v>
      </c>
      <c r="J33" s="120"/>
    </row>
    <row r="34" spans="1:10" s="117" customFormat="1" ht="13.8" x14ac:dyDescent="0.3">
      <c r="A34" s="118"/>
      <c r="B34" s="342" t="s">
        <v>5315</v>
      </c>
      <c r="C34" s="337" t="s">
        <v>3380</v>
      </c>
      <c r="D34" s="338">
        <v>0</v>
      </c>
      <c r="E34" s="337"/>
      <c r="F34" s="339">
        <v>5710896</v>
      </c>
      <c r="G34" s="340"/>
      <c r="H34" s="341">
        <v>0</v>
      </c>
      <c r="I34" s="343">
        <f t="shared" ref="I34:I42" si="2">ROUND(D34*H34*F34,0)</f>
        <v>0</v>
      </c>
      <c r="J34" s="120"/>
    </row>
    <row r="35" spans="1:10" s="117" customFormat="1" ht="13.8" x14ac:dyDescent="0.3">
      <c r="A35" s="118"/>
      <c r="B35" s="342" t="s">
        <v>5316</v>
      </c>
      <c r="C35" s="337" t="s">
        <v>3380</v>
      </c>
      <c r="D35" s="338">
        <v>0</v>
      </c>
      <c r="E35" s="337"/>
      <c r="F35" s="339">
        <v>5710896</v>
      </c>
      <c r="G35" s="340"/>
      <c r="H35" s="341">
        <v>0</v>
      </c>
      <c r="I35" s="343">
        <f t="shared" si="2"/>
        <v>0</v>
      </c>
      <c r="J35" s="120"/>
    </row>
    <row r="36" spans="1:10" s="117" customFormat="1" ht="13.8" x14ac:dyDescent="0.3">
      <c r="A36" s="118"/>
      <c r="B36" s="342" t="s">
        <v>5317</v>
      </c>
      <c r="C36" s="337" t="s">
        <v>9</v>
      </c>
      <c r="D36" s="338">
        <v>0</v>
      </c>
      <c r="E36" s="337"/>
      <c r="F36" s="339">
        <v>200000</v>
      </c>
      <c r="G36" s="340"/>
      <c r="H36" s="341">
        <v>0</v>
      </c>
      <c r="I36" s="343">
        <f t="shared" si="2"/>
        <v>0</v>
      </c>
      <c r="J36" s="120"/>
    </row>
    <row r="37" spans="1:10" s="117" customFormat="1" ht="13.8" x14ac:dyDescent="0.3">
      <c r="A37" s="118"/>
      <c r="B37" s="342" t="s">
        <v>5318</v>
      </c>
      <c r="C37" s="337" t="s">
        <v>9</v>
      </c>
      <c r="D37" s="338">
        <v>0</v>
      </c>
      <c r="E37" s="337"/>
      <c r="F37" s="339">
        <v>70000</v>
      </c>
      <c r="G37" s="340"/>
      <c r="H37" s="341">
        <v>0</v>
      </c>
      <c r="I37" s="343">
        <f t="shared" si="2"/>
        <v>0</v>
      </c>
      <c r="J37" s="120"/>
    </row>
    <row r="38" spans="1:10" s="117" customFormat="1" ht="13.8" x14ac:dyDescent="0.3">
      <c r="A38" s="118"/>
      <c r="B38" s="342" t="s">
        <v>5319</v>
      </c>
      <c r="C38" s="337" t="s">
        <v>9</v>
      </c>
      <c r="D38" s="338">
        <v>0</v>
      </c>
      <c r="E38" s="337"/>
      <c r="F38" s="339">
        <v>40000</v>
      </c>
      <c r="G38" s="340"/>
      <c r="H38" s="341">
        <v>0</v>
      </c>
      <c r="I38" s="343">
        <f t="shared" si="2"/>
        <v>0</v>
      </c>
      <c r="J38" s="120"/>
    </row>
    <row r="39" spans="1:10" s="117" customFormat="1" ht="13.8" x14ac:dyDescent="0.3">
      <c r="A39" s="118"/>
      <c r="B39" s="342" t="s">
        <v>5320</v>
      </c>
      <c r="C39" s="337" t="s">
        <v>9</v>
      </c>
      <c r="D39" s="338">
        <v>0</v>
      </c>
      <c r="E39" s="337"/>
      <c r="F39" s="339">
        <v>20000</v>
      </c>
      <c r="G39" s="340"/>
      <c r="H39" s="341">
        <v>0</v>
      </c>
      <c r="I39" s="343">
        <f t="shared" si="2"/>
        <v>0</v>
      </c>
      <c r="J39" s="120"/>
    </row>
    <row r="40" spans="1:10" s="117" customFormat="1" ht="13.8" x14ac:dyDescent="0.3">
      <c r="A40" s="118"/>
      <c r="B40" s="342" t="s">
        <v>5321</v>
      </c>
      <c r="C40" s="337" t="s">
        <v>9</v>
      </c>
      <c r="D40" s="338">
        <v>0</v>
      </c>
      <c r="E40" s="337"/>
      <c r="F40" s="339">
        <v>150000</v>
      </c>
      <c r="G40" s="340"/>
      <c r="H40" s="341">
        <v>0</v>
      </c>
      <c r="I40" s="343">
        <f t="shared" si="2"/>
        <v>0</v>
      </c>
      <c r="J40" s="120"/>
    </row>
    <row r="41" spans="1:10" s="117" customFormat="1" ht="13.8" x14ac:dyDescent="0.3">
      <c r="A41" s="118"/>
      <c r="B41" s="342" t="s">
        <v>5322</v>
      </c>
      <c r="C41" s="337" t="s">
        <v>3380</v>
      </c>
      <c r="D41" s="338">
        <v>0</v>
      </c>
      <c r="E41" s="337"/>
      <c r="F41" s="339">
        <v>9223622</v>
      </c>
      <c r="G41" s="340"/>
      <c r="H41" s="341">
        <v>0</v>
      </c>
      <c r="I41" s="343">
        <f t="shared" si="2"/>
        <v>0</v>
      </c>
      <c r="J41" s="120"/>
    </row>
    <row r="42" spans="1:10" s="117" customFormat="1" ht="13.8" x14ac:dyDescent="0.3">
      <c r="A42" s="118"/>
      <c r="B42" s="342" t="s">
        <v>5323</v>
      </c>
      <c r="C42" s="337" t="s">
        <v>9</v>
      </c>
      <c r="D42" s="338">
        <v>0</v>
      </c>
      <c r="E42" s="337"/>
      <c r="F42" s="339">
        <v>124000</v>
      </c>
      <c r="G42" s="340"/>
      <c r="H42" s="341">
        <v>0</v>
      </c>
      <c r="I42" s="343">
        <f t="shared" si="2"/>
        <v>0</v>
      </c>
      <c r="J42" s="120"/>
    </row>
    <row r="43" spans="1:10" s="127" customFormat="1" ht="13.8" x14ac:dyDescent="0.3">
      <c r="A43" s="128"/>
      <c r="B43" s="171"/>
      <c r="C43" s="125"/>
      <c r="D43" s="323"/>
      <c r="E43" s="125"/>
      <c r="F43" s="172"/>
      <c r="G43" s="173"/>
      <c r="H43" s="181"/>
      <c r="I43" s="126"/>
      <c r="J43" s="125"/>
    </row>
    <row r="44" spans="1:10" s="40" customFormat="1" ht="13.8" x14ac:dyDescent="0.3">
      <c r="A44" s="61" t="s">
        <v>4758</v>
      </c>
      <c r="B44" s="62" t="s">
        <v>4759</v>
      </c>
      <c r="C44" s="63"/>
      <c r="D44" s="324"/>
      <c r="E44" s="63"/>
      <c r="F44" s="64"/>
      <c r="G44" s="65"/>
      <c r="H44" s="182"/>
      <c r="I44" s="66">
        <f>(I45)</f>
        <v>0</v>
      </c>
      <c r="J44" s="63"/>
    </row>
    <row r="45" spans="1:10" s="67" customFormat="1" ht="13.8" x14ac:dyDescent="0.3">
      <c r="A45" s="49"/>
      <c r="B45" s="68"/>
      <c r="C45" s="69"/>
      <c r="D45" s="325"/>
      <c r="E45" s="69"/>
      <c r="F45" s="70"/>
      <c r="G45" s="71"/>
      <c r="H45" s="183"/>
      <c r="I45" s="70"/>
      <c r="J45" s="69"/>
    </row>
    <row r="46" spans="1:10" s="117" customFormat="1" ht="13.8" x14ac:dyDescent="0.3">
      <c r="A46" s="111" t="s">
        <v>2307</v>
      </c>
      <c r="B46" s="132" t="s">
        <v>4760</v>
      </c>
      <c r="C46" s="113"/>
      <c r="D46" s="326"/>
      <c r="E46" s="113"/>
      <c r="F46" s="133"/>
      <c r="G46" s="134"/>
      <c r="H46" s="184"/>
      <c r="I46" s="116">
        <f>SUBTOTAL(9,I47:I56)</f>
        <v>1264973800</v>
      </c>
      <c r="J46" s="161"/>
    </row>
    <row r="47" spans="1:10" s="40" customFormat="1" ht="41.4" x14ac:dyDescent="0.3">
      <c r="A47" s="124" t="s">
        <v>4762</v>
      </c>
      <c r="B47" s="135" t="s">
        <v>4761</v>
      </c>
      <c r="C47" s="124"/>
      <c r="D47" s="327"/>
      <c r="E47" s="129"/>
      <c r="F47" s="137"/>
      <c r="G47" s="136"/>
      <c r="H47" s="185"/>
      <c r="I47" s="130">
        <f>SUBTOTAL(9,I48:I52)</f>
        <v>1264973800</v>
      </c>
      <c r="J47" s="43"/>
    </row>
    <row r="48" spans="1:10" s="40" customFormat="1" ht="13.8" x14ac:dyDescent="0.3">
      <c r="A48" s="72" t="s">
        <v>4790</v>
      </c>
      <c r="B48" s="73" t="s">
        <v>4763</v>
      </c>
      <c r="C48" s="43" t="s">
        <v>4764</v>
      </c>
      <c r="D48" s="328">
        <v>1</v>
      </c>
      <c r="E48" s="43"/>
      <c r="F48" s="74">
        <v>8100000</v>
      </c>
      <c r="G48" s="75"/>
      <c r="H48" s="186">
        <v>1</v>
      </c>
      <c r="I48" s="2">
        <f>ROUND(D48*F48*H48,0)</f>
        <v>8100000</v>
      </c>
      <c r="J48" s="43"/>
    </row>
    <row r="49" spans="1:10" s="131" customFormat="1" ht="13.8" x14ac:dyDescent="0.3">
      <c r="A49" s="76"/>
      <c r="B49" s="138" t="s">
        <v>11</v>
      </c>
      <c r="C49" s="43"/>
      <c r="D49" s="328"/>
      <c r="E49" s="43"/>
      <c r="F49" s="74"/>
      <c r="G49" s="75"/>
      <c r="H49" s="186"/>
      <c r="I49" s="2"/>
      <c r="J49" s="129"/>
    </row>
    <row r="50" spans="1:10" s="96" customFormat="1" ht="27.6" x14ac:dyDescent="0.3">
      <c r="A50" s="164" t="s">
        <v>4791</v>
      </c>
      <c r="B50" s="165" t="s">
        <v>4789</v>
      </c>
      <c r="C50" s="166" t="s">
        <v>1726</v>
      </c>
      <c r="D50" s="329">
        <v>1824.2</v>
      </c>
      <c r="E50" s="166"/>
      <c r="F50" s="167">
        <v>130000</v>
      </c>
      <c r="G50" s="168"/>
      <c r="H50" s="187">
        <v>0.3</v>
      </c>
      <c r="I50" s="169">
        <f t="shared" ref="I50" si="3">ROUND(D50*H50*F50,0)</f>
        <v>71143800</v>
      </c>
      <c r="J50" s="170"/>
    </row>
    <row r="51" spans="1:10" s="40" customFormat="1" ht="27.6" x14ac:dyDescent="0.3">
      <c r="A51" s="76" t="s">
        <v>4792</v>
      </c>
      <c r="B51" s="77" t="s">
        <v>4768</v>
      </c>
      <c r="C51" s="76" t="s">
        <v>1726</v>
      </c>
      <c r="D51" s="328">
        <v>1824.2</v>
      </c>
      <c r="E51" s="43"/>
      <c r="F51" s="74">
        <v>130000</v>
      </c>
      <c r="G51" s="75"/>
      <c r="H51" s="332">
        <v>5</v>
      </c>
      <c r="I51" s="2">
        <f>D51*F51*H51</f>
        <v>1185730000</v>
      </c>
      <c r="J51" s="43"/>
    </row>
    <row r="52" spans="1:10" s="40" customFormat="1" ht="55.2" x14ac:dyDescent="0.3">
      <c r="A52" s="76"/>
      <c r="B52" s="191" t="s">
        <v>4793</v>
      </c>
      <c r="C52" s="76"/>
      <c r="D52" s="328"/>
      <c r="E52" s="43"/>
      <c r="F52" s="74"/>
      <c r="G52" s="75"/>
      <c r="H52" s="186"/>
      <c r="I52" s="2"/>
      <c r="J52" s="43"/>
    </row>
    <row r="53" spans="1:10" s="145" customFormat="1" ht="41.4" x14ac:dyDescent="0.3">
      <c r="A53" s="139" t="s">
        <v>4765</v>
      </c>
      <c r="B53" s="140" t="s">
        <v>4769</v>
      </c>
      <c r="C53" s="139"/>
      <c r="D53" s="330"/>
      <c r="E53" s="142"/>
      <c r="F53" s="143"/>
      <c r="G53" s="141"/>
      <c r="H53" s="188"/>
      <c r="I53" s="144">
        <f>SUBTOTAL(9,I54:I56)</f>
        <v>0</v>
      </c>
      <c r="J53" s="142"/>
    </row>
    <row r="54" spans="1:10" s="40" customFormat="1" ht="27.6" x14ac:dyDescent="0.3">
      <c r="A54" s="76" t="s">
        <v>4766</v>
      </c>
      <c r="B54" s="79" t="s">
        <v>4789</v>
      </c>
      <c r="C54" s="76" t="s">
        <v>1726</v>
      </c>
      <c r="D54" s="328">
        <v>0</v>
      </c>
      <c r="E54" s="43"/>
      <c r="F54" s="74">
        <v>130000</v>
      </c>
      <c r="G54" s="75"/>
      <c r="H54" s="186">
        <v>0.3</v>
      </c>
      <c r="I54" s="2">
        <f t="shared" ref="I54:I55" si="4">ROUND(D54*H54*F54,0)</f>
        <v>0</v>
      </c>
      <c r="J54" s="78"/>
    </row>
    <row r="55" spans="1:10" s="40" customFormat="1" ht="27.6" x14ac:dyDescent="0.3">
      <c r="A55" s="76" t="s">
        <v>4767</v>
      </c>
      <c r="B55" s="77" t="s">
        <v>4768</v>
      </c>
      <c r="C55" s="76" t="s">
        <v>1726</v>
      </c>
      <c r="D55" s="328">
        <v>0</v>
      </c>
      <c r="E55" s="43"/>
      <c r="F55" s="74">
        <v>130000</v>
      </c>
      <c r="G55" s="75"/>
      <c r="H55" s="332">
        <v>5</v>
      </c>
      <c r="I55" s="2">
        <f t="shared" si="4"/>
        <v>0</v>
      </c>
      <c r="J55" s="43"/>
    </row>
    <row r="56" spans="1:10" s="40" customFormat="1" ht="55.2" x14ac:dyDescent="0.3">
      <c r="A56" s="80"/>
      <c r="B56" s="192" t="s">
        <v>4793</v>
      </c>
      <c r="C56" s="80"/>
      <c r="D56" s="331"/>
      <c r="E56" s="50"/>
      <c r="F56" s="81"/>
      <c r="G56" s="82"/>
      <c r="H56" s="189"/>
      <c r="I56" s="83"/>
      <c r="J56" s="50"/>
    </row>
    <row r="57" spans="1:10" s="40" customFormat="1" ht="13.8" x14ac:dyDescent="0.3">
      <c r="A57" s="57" t="s">
        <v>2310</v>
      </c>
      <c r="B57" s="58" t="s">
        <v>4770</v>
      </c>
      <c r="C57" s="59"/>
      <c r="D57" s="333"/>
      <c r="E57" s="59"/>
      <c r="F57" s="60"/>
      <c r="G57" s="59"/>
      <c r="H57" s="190"/>
      <c r="I57" s="59"/>
      <c r="J57" s="84"/>
    </row>
    <row r="58" spans="1:10" s="117" customFormat="1" ht="13.8" x14ac:dyDescent="0.3">
      <c r="A58" s="146"/>
      <c r="B58" s="147" t="s">
        <v>4771</v>
      </c>
      <c r="C58" s="148"/>
      <c r="D58" s="334"/>
      <c r="E58" s="148"/>
      <c r="F58" s="149"/>
      <c r="G58" s="150"/>
      <c r="H58" s="148"/>
      <c r="I58" s="110">
        <f>SUBTOTAL(9,I14:I56)</f>
        <v>1502119800</v>
      </c>
      <c r="J58" s="148"/>
    </row>
    <row r="59" spans="1:10" s="40" customFormat="1" ht="14.4" x14ac:dyDescent="0.3">
      <c r="A59" s="85"/>
      <c r="B59" s="501" t="s">
        <v>5448</v>
      </c>
      <c r="C59" s="502"/>
      <c r="D59" s="502"/>
      <c r="E59" s="502"/>
      <c r="F59" s="502"/>
      <c r="G59" s="502"/>
      <c r="H59" s="502"/>
      <c r="I59" s="502"/>
      <c r="J59" s="503"/>
    </row>
    <row r="60" spans="1:10" s="40" customFormat="1" ht="14.4" x14ac:dyDescent="0.3">
      <c r="A60" s="86"/>
      <c r="B60" s="506"/>
      <c r="C60" s="506"/>
      <c r="D60" s="506"/>
      <c r="E60" s="506"/>
      <c r="F60" s="506"/>
      <c r="G60" s="506"/>
      <c r="H60" s="506"/>
      <c r="I60" s="506"/>
      <c r="J60" s="506"/>
    </row>
    <row r="61" spans="1:10" s="89" customFormat="1" x14ac:dyDescent="0.3">
      <c r="A61" s="87"/>
      <c r="B61" s="88"/>
      <c r="C61" s="88"/>
      <c r="D61" s="88"/>
      <c r="E61" s="88"/>
      <c r="F61" s="88"/>
      <c r="G61" s="88"/>
      <c r="H61" s="88"/>
      <c r="I61" s="88"/>
      <c r="J61" s="88"/>
    </row>
    <row r="62" spans="1:10" s="89" customFormat="1" x14ac:dyDescent="0.3">
      <c r="A62" s="90"/>
      <c r="B62" s="90"/>
      <c r="C62" s="504" t="s">
        <v>4773</v>
      </c>
      <c r="D62" s="504"/>
      <c r="E62" s="504"/>
      <c r="F62" s="504" t="s">
        <v>4885</v>
      </c>
      <c r="G62" s="504"/>
      <c r="H62" s="504"/>
      <c r="I62" s="504"/>
      <c r="J62" s="504"/>
    </row>
    <row r="63" spans="1:10" s="96" customFormat="1" x14ac:dyDescent="0.3">
      <c r="A63" s="91"/>
      <c r="B63" s="93"/>
      <c r="C63" s="94"/>
      <c r="D63" s="92"/>
      <c r="E63" s="91"/>
      <c r="F63" s="95"/>
      <c r="G63" s="91"/>
      <c r="H63" s="91"/>
      <c r="I63" s="95"/>
    </row>
    <row r="64" spans="1:10" s="96" customFormat="1" x14ac:dyDescent="0.3">
      <c r="A64" s="91"/>
      <c r="B64" s="93"/>
      <c r="C64" s="94"/>
      <c r="D64" s="92"/>
      <c r="E64" s="91"/>
      <c r="F64" s="95"/>
      <c r="G64" s="91"/>
      <c r="H64" s="91"/>
      <c r="I64" s="91"/>
    </row>
    <row r="65" spans="1:10" s="96" customFormat="1" x14ac:dyDescent="0.3">
      <c r="A65" s="91"/>
      <c r="B65" s="93"/>
      <c r="C65" s="94"/>
      <c r="D65" s="92"/>
      <c r="E65" s="91"/>
      <c r="F65" s="95"/>
      <c r="G65" s="91"/>
      <c r="H65" s="91"/>
      <c r="I65" s="95"/>
    </row>
    <row r="66" spans="1:10" s="96" customFormat="1" x14ac:dyDescent="0.3">
      <c r="A66" s="91"/>
      <c r="B66" s="93"/>
      <c r="C66" s="94"/>
      <c r="D66" s="92"/>
      <c r="E66" s="91"/>
      <c r="F66" s="95"/>
      <c r="G66" s="91"/>
      <c r="H66" s="91"/>
      <c r="I66" s="91"/>
    </row>
    <row r="67" spans="1:10" s="96" customFormat="1" x14ac:dyDescent="0.3">
      <c r="A67" s="91"/>
      <c r="B67" s="93"/>
      <c r="C67" s="94"/>
      <c r="D67" s="92"/>
      <c r="E67" s="91"/>
      <c r="F67" s="95"/>
      <c r="G67" s="91"/>
      <c r="H67" s="91"/>
      <c r="I67" s="91"/>
    </row>
    <row r="68" spans="1:10" s="89" customFormat="1" x14ac:dyDescent="0.3">
      <c r="A68" s="91"/>
      <c r="C68" s="505" t="s">
        <v>4886</v>
      </c>
      <c r="D68" s="505"/>
      <c r="E68" s="505"/>
      <c r="F68" s="316"/>
      <c r="G68" s="91"/>
      <c r="H68" s="91"/>
      <c r="I68" s="91"/>
    </row>
    <row r="69" spans="1:10" x14ac:dyDescent="0.3">
      <c r="A69" s="97"/>
      <c r="C69" s="98"/>
      <c r="D69" s="99"/>
      <c r="E69" s="10"/>
      <c r="F69" s="100"/>
      <c r="G69" s="97"/>
      <c r="H69" s="10"/>
      <c r="I69" s="100"/>
      <c r="J69" s="97"/>
    </row>
    <row r="70" spans="1:10" ht="47.1" customHeight="1" x14ac:dyDescent="0.3">
      <c r="A70" s="101"/>
      <c r="B70" s="102" t="s">
        <v>4703</v>
      </c>
      <c r="D70" s="103"/>
      <c r="F70" s="104"/>
      <c r="G70" s="105"/>
      <c r="H70" s="106"/>
      <c r="I70" s="107"/>
    </row>
    <row r="71" spans="1:10" ht="47.1" customHeight="1" x14ac:dyDescent="0.3">
      <c r="A71" s="101"/>
      <c r="B71" s="102" t="s">
        <v>4704</v>
      </c>
      <c r="D71" s="103"/>
      <c r="F71" s="104"/>
      <c r="G71" s="105"/>
      <c r="H71" s="106"/>
      <c r="I71" s="107"/>
    </row>
    <row r="72" spans="1:10" ht="61.5" customHeight="1" x14ac:dyDescent="0.3">
      <c r="A72" s="101"/>
      <c r="B72" s="102" t="s">
        <v>4705</v>
      </c>
      <c r="D72" s="103"/>
      <c r="F72" s="104"/>
      <c r="G72" s="105"/>
      <c r="H72" s="106"/>
      <c r="I72" s="107"/>
    </row>
    <row r="73" spans="1:10" x14ac:dyDescent="0.3">
      <c r="A73" s="97"/>
      <c r="C73" s="98"/>
      <c r="D73" s="99"/>
      <c r="E73" s="10"/>
      <c r="F73" s="100"/>
      <c r="G73" s="97"/>
      <c r="H73" s="10"/>
      <c r="I73" s="100"/>
      <c r="J73" s="97"/>
    </row>
    <row r="74" spans="1:10" x14ac:dyDescent="0.3">
      <c r="A74" s="97"/>
      <c r="C74" s="98"/>
      <c r="D74" s="99"/>
      <c r="E74" s="10"/>
      <c r="F74" s="100"/>
      <c r="G74" s="97"/>
      <c r="H74" s="10"/>
      <c r="I74" s="100"/>
      <c r="J74" s="97"/>
    </row>
    <row r="77" spans="1:10" x14ac:dyDescent="0.3">
      <c r="A77" s="8"/>
      <c r="C77" s="8"/>
      <c r="D77" s="98"/>
      <c r="E77" s="98"/>
      <c r="F77" s="8"/>
      <c r="G77" s="8"/>
      <c r="H77" s="8"/>
      <c r="I77" s="8"/>
      <c r="J77" s="8"/>
    </row>
    <row r="78" spans="1:10" x14ac:dyDescent="0.3">
      <c r="A78" s="8"/>
      <c r="C78" s="8"/>
      <c r="D78" s="98"/>
      <c r="E78" s="98"/>
      <c r="F78" s="8"/>
      <c r="G78" s="8"/>
      <c r="H78" s="8"/>
      <c r="I78" s="8"/>
      <c r="J78" s="8"/>
    </row>
    <row r="79" spans="1:10" x14ac:dyDescent="0.3">
      <c r="A79" s="8"/>
      <c r="C79" s="8"/>
      <c r="D79" s="98"/>
      <c r="E79" s="98"/>
      <c r="F79" s="8"/>
      <c r="G79" s="8"/>
      <c r="H79" s="8"/>
      <c r="I79" s="8"/>
      <c r="J79" s="8"/>
    </row>
    <row r="80" spans="1:10" x14ac:dyDescent="0.3">
      <c r="A80" s="8"/>
      <c r="C80" s="8"/>
      <c r="D80" s="98"/>
      <c r="E80" s="98"/>
      <c r="F80" s="8"/>
      <c r="G80" s="8"/>
      <c r="H80" s="8"/>
      <c r="I80" s="8"/>
      <c r="J80" s="8"/>
    </row>
    <row r="81" spans="4:5" s="8" customFormat="1" x14ac:dyDescent="0.3">
      <c r="D81" s="98"/>
      <c r="E81" s="98"/>
    </row>
    <row r="82" spans="4:5" s="8" customFormat="1" x14ac:dyDescent="0.3">
      <c r="D82" s="98"/>
      <c r="E82" s="98"/>
    </row>
    <row r="83" spans="4:5" s="8" customFormat="1" x14ac:dyDescent="0.3">
      <c r="D83" s="98"/>
      <c r="E83" s="98"/>
    </row>
    <row r="84" spans="4:5" s="8" customFormat="1" x14ac:dyDescent="0.3">
      <c r="D84" s="98"/>
      <c r="E84" s="98"/>
    </row>
    <row r="85" spans="4:5" s="8" customFormat="1" x14ac:dyDescent="0.3">
      <c r="D85" s="98"/>
      <c r="E85" s="98"/>
    </row>
    <row r="86" spans="4:5" s="8" customFormat="1" x14ac:dyDescent="0.3">
      <c r="D86" s="98"/>
      <c r="E86" s="98"/>
    </row>
    <row r="87" spans="4:5" s="8" customFormat="1" x14ac:dyDescent="0.3">
      <c r="D87" s="98"/>
      <c r="E87" s="98"/>
    </row>
    <row r="88" spans="4:5" s="8" customFormat="1" x14ac:dyDescent="0.3">
      <c r="D88" s="98"/>
      <c r="E88" s="98"/>
    </row>
    <row r="89" spans="4:5" s="8" customFormat="1" x14ac:dyDescent="0.3">
      <c r="D89" s="98"/>
      <c r="E89" s="98"/>
    </row>
    <row r="90" spans="4:5" s="8" customFormat="1" x14ac:dyDescent="0.3">
      <c r="D90" s="98"/>
      <c r="E90" s="98"/>
    </row>
    <row r="91" spans="4:5" s="40" customFormat="1" ht="13.8" x14ac:dyDescent="0.3">
      <c r="D91" s="5"/>
      <c r="E91" s="5"/>
    </row>
    <row r="92" spans="4:5" s="40" customFormat="1" ht="13.8" x14ac:dyDescent="0.3">
      <c r="D92" s="5"/>
      <c r="E92" s="5"/>
    </row>
    <row r="93" spans="4:5" s="8" customFormat="1" x14ac:dyDescent="0.3">
      <c r="D93" s="98"/>
      <c r="E93" s="98"/>
    </row>
    <row r="94" spans="4:5" s="8" customFormat="1" x14ac:dyDescent="0.3">
      <c r="D94" s="98"/>
      <c r="E94" s="98"/>
    </row>
    <row r="95" spans="4:5" s="8" customFormat="1" x14ac:dyDescent="0.3">
      <c r="D95" s="98"/>
      <c r="E95" s="98"/>
    </row>
    <row r="96" spans="4:5" s="40" customFormat="1" ht="13.8" x14ac:dyDescent="0.3">
      <c r="D96" s="5"/>
      <c r="E96" s="5"/>
    </row>
    <row r="97" spans="4:5" s="8" customFormat="1" x14ac:dyDescent="0.3">
      <c r="D97" s="98"/>
      <c r="E97" s="98"/>
    </row>
    <row r="98" spans="4:5" s="8" customFormat="1" x14ac:dyDescent="0.3">
      <c r="D98" s="98"/>
      <c r="E98" s="98"/>
    </row>
    <row r="99" spans="4:5" s="40" customFormat="1" ht="13.8" x14ac:dyDescent="0.3">
      <c r="D99" s="5"/>
      <c r="E99" s="5"/>
    </row>
    <row r="100" spans="4:5" s="8" customFormat="1" x14ac:dyDescent="0.3">
      <c r="D100" s="98"/>
      <c r="E100" s="98"/>
    </row>
    <row r="101" spans="4:5" s="8" customFormat="1" x14ac:dyDescent="0.3">
      <c r="D101" s="98"/>
      <c r="E101" s="98"/>
    </row>
    <row r="102" spans="4:5" s="8" customFormat="1" x14ac:dyDescent="0.3">
      <c r="D102" s="98"/>
      <c r="E102" s="98"/>
    </row>
    <row r="103" spans="4:5" s="8" customFormat="1" x14ac:dyDescent="0.3">
      <c r="D103" s="98"/>
      <c r="E103" s="98"/>
    </row>
    <row r="104" spans="4:5" s="8" customFormat="1" x14ac:dyDescent="0.3">
      <c r="D104" s="98"/>
      <c r="E104" s="98"/>
    </row>
    <row r="105" spans="4:5" s="8" customFormat="1" x14ac:dyDescent="0.3">
      <c r="D105" s="98"/>
      <c r="E105" s="98"/>
    </row>
    <row r="106" spans="4:5" s="8" customFormat="1" x14ac:dyDescent="0.3">
      <c r="D106" s="98"/>
      <c r="E106" s="98"/>
    </row>
    <row r="107" spans="4:5" s="8" customFormat="1" x14ac:dyDescent="0.3">
      <c r="D107" s="98"/>
      <c r="E107" s="98"/>
    </row>
    <row r="108" spans="4:5" s="8" customFormat="1" x14ac:dyDescent="0.3">
      <c r="D108" s="98"/>
      <c r="E108" s="98"/>
    </row>
    <row r="109" spans="4:5" s="8" customFormat="1" x14ac:dyDescent="0.3">
      <c r="D109" s="98"/>
      <c r="E109" s="98"/>
    </row>
    <row r="110" spans="4:5" s="8" customFormat="1" x14ac:dyDescent="0.3">
      <c r="D110" s="98"/>
      <c r="E110" s="98"/>
    </row>
    <row r="111" spans="4:5" s="8" customFormat="1" x14ac:dyDescent="0.3">
      <c r="D111" s="98"/>
      <c r="E111" s="98"/>
    </row>
    <row r="112" spans="4:5" s="8" customFormat="1" x14ac:dyDescent="0.3">
      <c r="D112" s="98"/>
      <c r="E112" s="98"/>
    </row>
    <row r="113" spans="4:5" s="8" customFormat="1" x14ac:dyDescent="0.3">
      <c r="D113" s="98"/>
      <c r="E113" s="98"/>
    </row>
    <row r="114" spans="4:5" s="8" customFormat="1" x14ac:dyDescent="0.3">
      <c r="D114" s="98"/>
      <c r="E114" s="98"/>
    </row>
    <row r="115" spans="4:5" s="8" customFormat="1" x14ac:dyDescent="0.3">
      <c r="D115" s="98"/>
      <c r="E115" s="98"/>
    </row>
    <row r="116" spans="4:5" s="8" customFormat="1" x14ac:dyDescent="0.3">
      <c r="D116" s="98"/>
      <c r="E116" s="98"/>
    </row>
    <row r="117" spans="4:5" s="8" customFormat="1" x14ac:dyDescent="0.3">
      <c r="D117" s="98"/>
      <c r="E117" s="98"/>
    </row>
    <row r="118" spans="4:5" s="8" customFormat="1" x14ac:dyDescent="0.3">
      <c r="D118" s="98"/>
      <c r="E118" s="98"/>
    </row>
    <row r="119" spans="4:5" s="8" customFormat="1" x14ac:dyDescent="0.3">
      <c r="D119" s="98"/>
      <c r="E119" s="98"/>
    </row>
    <row r="120" spans="4:5" s="8" customFormat="1" x14ac:dyDescent="0.3">
      <c r="D120" s="98"/>
      <c r="E120" s="98"/>
    </row>
    <row r="121" spans="4:5" s="8" customFormat="1" x14ac:dyDescent="0.3">
      <c r="D121" s="98"/>
      <c r="E121" s="98"/>
    </row>
    <row r="122" spans="4:5" s="8" customFormat="1" x14ac:dyDescent="0.3">
      <c r="D122" s="98"/>
      <c r="E122" s="98"/>
    </row>
    <row r="123" spans="4:5" s="8" customFormat="1" x14ac:dyDescent="0.3">
      <c r="D123" s="98"/>
      <c r="E123" s="98"/>
    </row>
    <row r="124" spans="4:5" s="8" customFormat="1" x14ac:dyDescent="0.3">
      <c r="D124" s="98"/>
      <c r="E124" s="98"/>
    </row>
    <row r="125" spans="4:5" s="8" customFormat="1" x14ac:dyDescent="0.3">
      <c r="D125" s="98"/>
      <c r="E125" s="98"/>
    </row>
    <row r="126" spans="4:5" s="8" customFormat="1" x14ac:dyDescent="0.3">
      <c r="D126" s="98"/>
      <c r="E126" s="98"/>
    </row>
    <row r="127" spans="4:5" s="8" customFormat="1" x14ac:dyDescent="0.3">
      <c r="D127" s="98"/>
      <c r="E127" s="98"/>
    </row>
    <row r="128" spans="4:5" s="8" customFormat="1" x14ac:dyDescent="0.3">
      <c r="D128" s="98"/>
      <c r="E128" s="98"/>
    </row>
    <row r="129" spans="4:5" s="8" customFormat="1" x14ac:dyDescent="0.3">
      <c r="D129" s="98"/>
      <c r="E129" s="98"/>
    </row>
    <row r="130" spans="4:5" s="8" customFormat="1" x14ac:dyDescent="0.3">
      <c r="D130" s="98"/>
      <c r="E130" s="98"/>
    </row>
    <row r="131" spans="4:5" s="8" customFormat="1" x14ac:dyDescent="0.3">
      <c r="D131" s="98"/>
      <c r="E131" s="98"/>
    </row>
    <row r="132" spans="4:5" s="8" customFormat="1" x14ac:dyDescent="0.3">
      <c r="D132" s="98"/>
      <c r="E132" s="98"/>
    </row>
    <row r="133" spans="4:5" s="8" customFormat="1" x14ac:dyDescent="0.3">
      <c r="D133" s="98"/>
      <c r="E133" s="98"/>
    </row>
    <row r="134" spans="4:5" s="8" customFormat="1" x14ac:dyDescent="0.3">
      <c r="D134" s="98"/>
      <c r="E134" s="98"/>
    </row>
    <row r="135" spans="4:5" s="8" customFormat="1" x14ac:dyDescent="0.3">
      <c r="D135" s="98"/>
      <c r="E135" s="98"/>
    </row>
    <row r="136" spans="4:5" s="8" customFormat="1" x14ac:dyDescent="0.3">
      <c r="D136" s="98"/>
      <c r="E136" s="98"/>
    </row>
    <row r="137" spans="4:5" s="8" customFormat="1" x14ac:dyDescent="0.3">
      <c r="D137" s="98"/>
      <c r="E137" s="98"/>
    </row>
    <row r="138" spans="4:5" s="8" customFormat="1" x14ac:dyDescent="0.3">
      <c r="D138" s="98"/>
      <c r="E138" s="98"/>
    </row>
    <row r="139" spans="4:5" s="8" customFormat="1" x14ac:dyDescent="0.3">
      <c r="D139" s="98"/>
      <c r="E139" s="98"/>
    </row>
    <row r="140" spans="4:5" s="8" customFormat="1" x14ac:dyDescent="0.3">
      <c r="D140" s="98"/>
      <c r="E140" s="98"/>
    </row>
    <row r="141" spans="4:5" s="8" customFormat="1" x14ac:dyDescent="0.3">
      <c r="D141" s="98"/>
      <c r="E141" s="98"/>
    </row>
    <row r="142" spans="4:5" s="8" customFormat="1" x14ac:dyDescent="0.3">
      <c r="D142" s="98"/>
      <c r="E142" s="98"/>
    </row>
    <row r="143" spans="4:5" s="8" customFormat="1" x14ac:dyDescent="0.3">
      <c r="D143" s="98"/>
      <c r="E143" s="98"/>
    </row>
    <row r="144" spans="4:5" s="8" customFormat="1" x14ac:dyDescent="0.3">
      <c r="D144" s="98"/>
      <c r="E144" s="98"/>
    </row>
    <row r="145" spans="4:5" s="8" customFormat="1" x14ac:dyDescent="0.3">
      <c r="D145" s="98"/>
      <c r="E145" s="98"/>
    </row>
    <row r="146" spans="4:5" s="8" customFormat="1" x14ac:dyDescent="0.3">
      <c r="D146" s="98"/>
      <c r="E146" s="98"/>
    </row>
    <row r="147" spans="4:5" s="8" customFormat="1" x14ac:dyDescent="0.3">
      <c r="D147" s="98"/>
      <c r="E147" s="98"/>
    </row>
    <row r="148" spans="4:5" s="8" customFormat="1" x14ac:dyDescent="0.3">
      <c r="D148" s="98"/>
      <c r="E148" s="98"/>
    </row>
    <row r="149" spans="4:5" s="8" customFormat="1" x14ac:dyDescent="0.3">
      <c r="D149" s="98"/>
      <c r="E149" s="98"/>
    </row>
    <row r="150" spans="4:5" s="8" customFormat="1" x14ac:dyDescent="0.3">
      <c r="D150" s="98"/>
      <c r="E150" s="98"/>
    </row>
    <row r="151" spans="4:5" s="8" customFormat="1" x14ac:dyDescent="0.3">
      <c r="D151" s="98"/>
      <c r="E151" s="98"/>
    </row>
    <row r="152" spans="4:5" s="8" customFormat="1" x14ac:dyDescent="0.3">
      <c r="D152" s="98"/>
      <c r="E152" s="98"/>
    </row>
    <row r="153" spans="4:5" s="8" customFormat="1" x14ac:dyDescent="0.3">
      <c r="D153" s="98"/>
      <c r="E153" s="98"/>
    </row>
    <row r="154" spans="4:5" s="8" customFormat="1" x14ac:dyDescent="0.3">
      <c r="D154" s="98"/>
      <c r="E154" s="98"/>
    </row>
    <row r="155" spans="4:5" s="8" customFormat="1" x14ac:dyDescent="0.3">
      <c r="D155" s="98"/>
      <c r="E155" s="98"/>
    </row>
    <row r="156" spans="4:5" s="8" customFormat="1" x14ac:dyDescent="0.3">
      <c r="D156" s="98"/>
      <c r="E156" s="98"/>
    </row>
    <row r="157" spans="4:5" s="8" customFormat="1" x14ac:dyDescent="0.3">
      <c r="D157" s="98"/>
      <c r="E157" s="98"/>
    </row>
    <row r="158" spans="4:5" s="8" customFormat="1" x14ac:dyDescent="0.3">
      <c r="D158" s="98"/>
      <c r="E158" s="98"/>
    </row>
    <row r="159" spans="4:5" s="8" customFormat="1" x14ac:dyDescent="0.3">
      <c r="D159" s="98"/>
      <c r="E159" s="98"/>
    </row>
    <row r="160" spans="4:5" s="8" customFormat="1" x14ac:dyDescent="0.3">
      <c r="D160" s="98"/>
      <c r="E160" s="98"/>
    </row>
    <row r="161" spans="4:5" s="8" customFormat="1" x14ac:dyDescent="0.3">
      <c r="D161" s="98"/>
      <c r="E161" s="98"/>
    </row>
    <row r="162" spans="4:5" s="8" customFormat="1" x14ac:dyDescent="0.3">
      <c r="D162" s="98"/>
      <c r="E162" s="98"/>
    </row>
    <row r="163" spans="4:5" s="8" customFormat="1" x14ac:dyDescent="0.3">
      <c r="D163" s="98"/>
      <c r="E163" s="98"/>
    </row>
    <row r="164" spans="4:5" s="8" customFormat="1" x14ac:dyDescent="0.3">
      <c r="D164" s="98"/>
      <c r="E164" s="98"/>
    </row>
    <row r="165" spans="4:5" s="8" customFormat="1" x14ac:dyDescent="0.3">
      <c r="D165" s="98"/>
      <c r="E165" s="98"/>
    </row>
    <row r="166" spans="4:5" s="8" customFormat="1" x14ac:dyDescent="0.3">
      <c r="D166" s="98"/>
      <c r="E166" s="98"/>
    </row>
    <row r="167" spans="4:5" s="8" customFormat="1" x14ac:dyDescent="0.3">
      <c r="D167" s="98"/>
      <c r="E167" s="98"/>
    </row>
    <row r="168" spans="4:5" s="8" customFormat="1" x14ac:dyDescent="0.3">
      <c r="D168" s="98"/>
      <c r="E168" s="98"/>
    </row>
    <row r="169" spans="4:5" s="8" customFormat="1" x14ac:dyDescent="0.3">
      <c r="D169" s="98"/>
      <c r="E169" s="98"/>
    </row>
    <row r="170" spans="4:5" s="8" customFormat="1" x14ac:dyDescent="0.3">
      <c r="D170" s="98"/>
      <c r="E170" s="98"/>
    </row>
    <row r="171" spans="4:5" s="8" customFormat="1" x14ac:dyDescent="0.3">
      <c r="D171" s="98"/>
      <c r="E171" s="98"/>
    </row>
    <row r="172" spans="4:5" s="8" customFormat="1" x14ac:dyDescent="0.3">
      <c r="D172" s="98"/>
      <c r="E172" s="98"/>
    </row>
    <row r="173" spans="4:5" s="8" customFormat="1" x14ac:dyDescent="0.3">
      <c r="D173" s="98"/>
      <c r="E173" s="98"/>
    </row>
    <row r="174" spans="4:5" s="8" customFormat="1" x14ac:dyDescent="0.3">
      <c r="D174" s="98"/>
      <c r="E174" s="98"/>
    </row>
    <row r="175" spans="4:5" s="8" customFormat="1" x14ac:dyDescent="0.3">
      <c r="D175" s="98"/>
      <c r="E175" s="98"/>
    </row>
    <row r="176" spans="4:5" s="8" customFormat="1" x14ac:dyDescent="0.3">
      <c r="D176" s="98"/>
      <c r="E176" s="98"/>
    </row>
    <row r="177" spans="4:5" s="8" customFormat="1" x14ac:dyDescent="0.3">
      <c r="D177" s="98"/>
      <c r="E177" s="98"/>
    </row>
    <row r="178" spans="4:5" s="8" customFormat="1" x14ac:dyDescent="0.3">
      <c r="D178" s="98"/>
      <c r="E178" s="98"/>
    </row>
    <row r="179" spans="4:5" s="8" customFormat="1" x14ac:dyDescent="0.3">
      <c r="D179" s="98"/>
      <c r="E179" s="98"/>
    </row>
    <row r="180" spans="4:5" s="8" customFormat="1" x14ac:dyDescent="0.3">
      <c r="D180" s="98"/>
      <c r="E180" s="98"/>
    </row>
    <row r="181" spans="4:5" s="8" customFormat="1" x14ac:dyDescent="0.3">
      <c r="D181" s="98"/>
      <c r="E181" s="98"/>
    </row>
    <row r="182" spans="4:5" s="8" customFormat="1" x14ac:dyDescent="0.3">
      <c r="D182" s="98"/>
      <c r="E182" s="98"/>
    </row>
    <row r="183" spans="4:5" s="8" customFormat="1" x14ac:dyDescent="0.3">
      <c r="D183" s="98"/>
      <c r="E183" s="98"/>
    </row>
    <row r="184" spans="4:5" s="8" customFormat="1" x14ac:dyDescent="0.3">
      <c r="D184" s="98"/>
      <c r="E184" s="98"/>
    </row>
    <row r="185" spans="4:5" s="8" customFormat="1" x14ac:dyDescent="0.3">
      <c r="D185" s="98"/>
      <c r="E185" s="98"/>
    </row>
    <row r="186" spans="4:5" s="8" customFormat="1" x14ac:dyDescent="0.3">
      <c r="D186" s="98"/>
      <c r="E186" s="98"/>
    </row>
    <row r="187" spans="4:5" s="8" customFormat="1" x14ac:dyDescent="0.3">
      <c r="D187" s="98"/>
      <c r="E187" s="98"/>
    </row>
    <row r="188" spans="4:5" s="8" customFormat="1" x14ac:dyDescent="0.3">
      <c r="D188" s="98"/>
      <c r="E188" s="98"/>
    </row>
    <row r="189" spans="4:5" s="8" customFormat="1" x14ac:dyDescent="0.3">
      <c r="D189" s="98"/>
      <c r="E189" s="98"/>
    </row>
    <row r="190" spans="4:5" s="8" customFormat="1" x14ac:dyDescent="0.3">
      <c r="D190" s="98"/>
      <c r="E190" s="98"/>
    </row>
    <row r="191" spans="4:5" s="8" customFormat="1" x14ac:dyDescent="0.3">
      <c r="D191" s="98"/>
      <c r="E191" s="98"/>
    </row>
    <row r="192" spans="4:5" s="8" customFormat="1" x14ac:dyDescent="0.3">
      <c r="D192" s="98"/>
      <c r="E192" s="98"/>
    </row>
    <row r="193" spans="4:5" s="8" customFormat="1" x14ac:dyDescent="0.3">
      <c r="D193" s="98"/>
      <c r="E193" s="98"/>
    </row>
    <row r="194" spans="4:5" s="8" customFormat="1" x14ac:dyDescent="0.3">
      <c r="D194" s="98"/>
      <c r="E194" s="98"/>
    </row>
    <row r="195" spans="4:5" s="8" customFormat="1" x14ac:dyDescent="0.3">
      <c r="D195" s="98"/>
      <c r="E195" s="98"/>
    </row>
    <row r="196" spans="4:5" s="8" customFormat="1" x14ac:dyDescent="0.3">
      <c r="D196" s="98"/>
      <c r="E196" s="98"/>
    </row>
    <row r="197" spans="4:5" s="8" customFormat="1" x14ac:dyDescent="0.3">
      <c r="D197" s="98"/>
      <c r="E197" s="98"/>
    </row>
    <row r="198" spans="4:5" s="8" customFormat="1" x14ac:dyDescent="0.3">
      <c r="D198" s="98"/>
      <c r="E198" s="98"/>
    </row>
    <row r="199" spans="4:5" s="8" customFormat="1" x14ac:dyDescent="0.3">
      <c r="D199" s="98"/>
      <c r="E199" s="98"/>
    </row>
    <row r="200" spans="4:5" s="8" customFormat="1" x14ac:dyDescent="0.3">
      <c r="D200" s="98"/>
      <c r="E200" s="98"/>
    </row>
    <row r="201" spans="4:5" s="8" customFormat="1" x14ac:dyDescent="0.3">
      <c r="D201" s="98"/>
      <c r="E201" s="98"/>
    </row>
    <row r="202" spans="4:5" s="8" customFormat="1" x14ac:dyDescent="0.3">
      <c r="D202" s="98"/>
      <c r="E202" s="98"/>
    </row>
    <row r="203" spans="4:5" s="8" customFormat="1" x14ac:dyDescent="0.3">
      <c r="D203" s="98"/>
      <c r="E203" s="98"/>
    </row>
    <row r="204" spans="4:5" s="8" customFormat="1" x14ac:dyDescent="0.3">
      <c r="D204" s="98"/>
      <c r="E204" s="98"/>
    </row>
    <row r="205" spans="4:5" s="8" customFormat="1" x14ac:dyDescent="0.3">
      <c r="D205" s="98"/>
      <c r="E205" s="98"/>
    </row>
    <row r="206" spans="4:5" s="8" customFormat="1" x14ac:dyDescent="0.3">
      <c r="D206" s="98"/>
      <c r="E206" s="98"/>
    </row>
    <row r="207" spans="4:5" s="8" customFormat="1" x14ac:dyDescent="0.3">
      <c r="D207" s="98"/>
      <c r="E207" s="98"/>
    </row>
    <row r="208" spans="4:5" s="8" customFormat="1" x14ac:dyDescent="0.3">
      <c r="D208" s="98"/>
      <c r="E208" s="98"/>
    </row>
    <row r="209" spans="4:5" s="8" customFormat="1" x14ac:dyDescent="0.3">
      <c r="D209" s="98"/>
      <c r="E209" s="98"/>
    </row>
    <row r="210" spans="4:5" s="8" customFormat="1" x14ac:dyDescent="0.3">
      <c r="D210" s="98"/>
      <c r="E210" s="98"/>
    </row>
    <row r="211" spans="4:5" s="8" customFormat="1" x14ac:dyDescent="0.3">
      <c r="D211" s="98"/>
      <c r="E211" s="98"/>
    </row>
    <row r="212" spans="4:5" s="8" customFormat="1" x14ac:dyDescent="0.3">
      <c r="D212" s="98"/>
      <c r="E212" s="98"/>
    </row>
    <row r="213" spans="4:5" s="8" customFormat="1" x14ac:dyDescent="0.3">
      <c r="D213" s="98"/>
      <c r="E213" s="98"/>
    </row>
    <row r="214" spans="4:5" s="8" customFormat="1" x14ac:dyDescent="0.3">
      <c r="D214" s="98"/>
      <c r="E214" s="98"/>
    </row>
    <row r="215" spans="4:5" s="8" customFormat="1" x14ac:dyDescent="0.3">
      <c r="D215" s="98"/>
      <c r="E215" s="98"/>
    </row>
    <row r="216" spans="4:5" s="8" customFormat="1" x14ac:dyDescent="0.3">
      <c r="D216" s="98"/>
      <c r="E216" s="98"/>
    </row>
    <row r="217" spans="4:5" s="8" customFormat="1" x14ac:dyDescent="0.3">
      <c r="D217" s="98"/>
      <c r="E217" s="98"/>
    </row>
    <row r="218" spans="4:5" s="8" customFormat="1" x14ac:dyDescent="0.3">
      <c r="D218" s="98"/>
      <c r="E218" s="98"/>
    </row>
    <row r="219" spans="4:5" s="8" customFormat="1" x14ac:dyDescent="0.3">
      <c r="D219" s="98"/>
      <c r="E219" s="98"/>
    </row>
    <row r="220" spans="4:5" s="8" customFormat="1" x14ac:dyDescent="0.3">
      <c r="D220" s="98"/>
      <c r="E220" s="98"/>
    </row>
    <row r="221" spans="4:5" s="8" customFormat="1" x14ac:dyDescent="0.3">
      <c r="D221" s="98"/>
      <c r="E221" s="98"/>
    </row>
    <row r="222" spans="4:5" s="8" customFormat="1" x14ac:dyDescent="0.3">
      <c r="D222" s="98"/>
      <c r="E222" s="98"/>
    </row>
    <row r="223" spans="4:5" s="8" customFormat="1" x14ac:dyDescent="0.3">
      <c r="D223" s="98"/>
      <c r="E223" s="98"/>
    </row>
    <row r="224" spans="4:5" s="8" customFormat="1" x14ac:dyDescent="0.3">
      <c r="D224" s="98"/>
      <c r="E224" s="98"/>
    </row>
    <row r="225" spans="4:5" s="8" customFormat="1" x14ac:dyDescent="0.3">
      <c r="D225" s="98"/>
      <c r="E225" s="98"/>
    </row>
    <row r="226" spans="4:5" s="8" customFormat="1" x14ac:dyDescent="0.3">
      <c r="D226" s="98"/>
      <c r="E226" s="98"/>
    </row>
    <row r="227" spans="4:5" s="8" customFormat="1" x14ac:dyDescent="0.3">
      <c r="D227" s="98"/>
      <c r="E227" s="98"/>
    </row>
    <row r="228" spans="4:5" s="8" customFormat="1" x14ac:dyDescent="0.3">
      <c r="D228" s="98"/>
      <c r="E228" s="98"/>
    </row>
    <row r="229" spans="4:5" s="8" customFormat="1" x14ac:dyDescent="0.3">
      <c r="D229" s="98"/>
      <c r="E229" s="98"/>
    </row>
    <row r="230" spans="4:5" s="8" customFormat="1" x14ac:dyDescent="0.3">
      <c r="D230" s="98"/>
      <c r="E230" s="98"/>
    </row>
    <row r="231" spans="4:5" s="8" customFormat="1" x14ac:dyDescent="0.3">
      <c r="D231" s="98"/>
      <c r="E231" s="98"/>
    </row>
    <row r="232" spans="4:5" s="8" customFormat="1" x14ac:dyDescent="0.3">
      <c r="D232" s="98"/>
      <c r="E232" s="98"/>
    </row>
    <row r="233" spans="4:5" s="8" customFormat="1" x14ac:dyDescent="0.3">
      <c r="D233" s="98"/>
      <c r="E233" s="98"/>
    </row>
  </sheetData>
  <mergeCells count="17">
    <mergeCell ref="C11:J11"/>
    <mergeCell ref="F1:J1"/>
    <mergeCell ref="F2:J2"/>
    <mergeCell ref="F4:J4"/>
    <mergeCell ref="A5:J5"/>
    <mergeCell ref="A6:J6"/>
    <mergeCell ref="A7:J7"/>
    <mergeCell ref="C8:I8"/>
    <mergeCell ref="C9:D9"/>
    <mergeCell ref="F9:G9"/>
    <mergeCell ref="H9:I9"/>
    <mergeCell ref="C10:J10"/>
    <mergeCell ref="B59:J59"/>
    <mergeCell ref="B60:J60"/>
    <mergeCell ref="C62:E62"/>
    <mergeCell ref="F62:J62"/>
    <mergeCell ref="C68:E68"/>
  </mergeCells>
  <printOptions horizontalCentered="1"/>
  <pageMargins left="0.11811023622047245" right="0.11811023622047245" top="0.19685039370078741" bottom="0.19685039370078741" header="0.19685039370078741" footer="0.19685039370078741"/>
  <pageSetup paperSize="9" scale="89" orientation="landscape" r:id="rId1"/>
  <headerFooter alignWithMargins="0">
    <oddFooter>Page &amp;P</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8E34C-71E3-4A2F-8BF1-6789DAD90931}">
  <sheetPr>
    <tabColor rgb="FFFFFF00"/>
  </sheetPr>
  <dimension ref="A1:K218"/>
  <sheetViews>
    <sheetView view="pageBreakPreview" topLeftCell="A22" zoomScaleSheetLayoutView="100" workbookViewId="0">
      <selection activeCell="K12" sqref="K12"/>
    </sheetView>
  </sheetViews>
  <sheetFormatPr defaultColWidth="9.109375" defaultRowHeight="15.6" x14ac:dyDescent="0.3"/>
  <cols>
    <col min="1" max="1" width="7.109375" style="4" customWidth="1"/>
    <col min="2" max="2" width="68.33203125" style="8" customWidth="1"/>
    <col min="3" max="3" width="6.88671875" style="6" customWidth="1"/>
    <col min="4" max="4" width="9.109375" style="7"/>
    <col min="5" max="5" width="14.44140625" style="6" bestFit="1" customWidth="1"/>
    <col min="6" max="6" width="11.33203125" style="108" customWidth="1"/>
    <col min="7" max="7" width="7" style="109" customWidth="1"/>
    <col min="8" max="8" width="6.109375" style="98" bestFit="1" customWidth="1"/>
    <col min="9" max="9" width="16.88671875" style="108" bestFit="1" customWidth="1"/>
    <col min="10" max="10" width="14.5546875" style="6" bestFit="1" customWidth="1"/>
    <col min="11" max="11" width="19.5546875" style="8" customWidth="1"/>
    <col min="12" max="16384" width="9.109375" style="8"/>
  </cols>
  <sheetData>
    <row r="1" spans="1:11" x14ac:dyDescent="0.3">
      <c r="B1" s="5" t="s">
        <v>4884</v>
      </c>
      <c r="F1" s="497" t="s">
        <v>4723</v>
      </c>
      <c r="G1" s="497"/>
      <c r="H1" s="497"/>
      <c r="I1" s="497"/>
      <c r="J1" s="497"/>
    </row>
    <row r="2" spans="1:11" x14ac:dyDescent="0.3">
      <c r="B2" s="9" t="s">
        <v>4885</v>
      </c>
      <c r="F2" s="498" t="s">
        <v>4724</v>
      </c>
      <c r="G2" s="498"/>
      <c r="H2" s="498"/>
      <c r="I2" s="498"/>
      <c r="J2" s="498"/>
    </row>
    <row r="4" spans="1:11" x14ac:dyDescent="0.3">
      <c r="A4" s="11"/>
      <c r="B4" s="12"/>
      <c r="C4" s="13"/>
      <c r="D4" s="14"/>
      <c r="E4" s="15"/>
      <c r="F4" s="499" t="s">
        <v>4933</v>
      </c>
      <c r="G4" s="499"/>
      <c r="H4" s="499"/>
      <c r="I4" s="499"/>
      <c r="J4" s="499"/>
    </row>
    <row r="5" spans="1:11" x14ac:dyDescent="0.3">
      <c r="A5" s="498" t="s">
        <v>4729</v>
      </c>
      <c r="B5" s="498"/>
      <c r="C5" s="498"/>
      <c r="D5" s="498"/>
      <c r="E5" s="498"/>
      <c r="F5" s="498"/>
      <c r="G5" s="498"/>
      <c r="H5" s="498"/>
      <c r="I5" s="498"/>
      <c r="J5" s="498"/>
    </row>
    <row r="6" spans="1:11" ht="15.75" customHeight="1" x14ac:dyDescent="0.3">
      <c r="A6" s="500" t="s">
        <v>4931</v>
      </c>
      <c r="B6" s="498"/>
      <c r="C6" s="498"/>
      <c r="D6" s="498"/>
      <c r="E6" s="498"/>
      <c r="F6" s="498"/>
      <c r="G6" s="498"/>
      <c r="H6" s="498"/>
      <c r="I6" s="498"/>
      <c r="J6" s="498"/>
    </row>
    <row r="7" spans="1:11" ht="15.75" customHeight="1" x14ac:dyDescent="0.3">
      <c r="A7" s="498" t="s">
        <v>4932</v>
      </c>
      <c r="B7" s="498"/>
      <c r="C7" s="498"/>
      <c r="D7" s="498"/>
      <c r="E7" s="498"/>
      <c r="F7" s="498"/>
      <c r="G7" s="498"/>
      <c r="H7" s="498"/>
      <c r="I7" s="498"/>
      <c r="J7" s="498"/>
    </row>
    <row r="8" spans="1:11" ht="16.8" x14ac:dyDescent="0.3">
      <c r="A8" s="16"/>
      <c r="B8" s="17" t="s">
        <v>4730</v>
      </c>
      <c r="C8" s="507" t="s">
        <v>5028</v>
      </c>
      <c r="D8" s="507"/>
      <c r="E8" s="507"/>
      <c r="F8" s="507"/>
      <c r="G8" s="507"/>
      <c r="H8" s="507"/>
      <c r="I8" s="507"/>
      <c r="J8" s="18"/>
    </row>
    <row r="9" spans="1:11" ht="15" customHeight="1" x14ac:dyDescent="0.3">
      <c r="A9" s="19"/>
      <c r="B9" s="17" t="s">
        <v>4731</v>
      </c>
      <c r="C9" s="548" t="s">
        <v>11</v>
      </c>
      <c r="D9" s="508"/>
      <c r="E9" s="20" t="s">
        <v>4732</v>
      </c>
      <c r="F9" s="549" t="s">
        <v>11</v>
      </c>
      <c r="G9" s="509"/>
      <c r="H9" s="511" t="s">
        <v>4733</v>
      </c>
      <c r="I9" s="511"/>
      <c r="J9" s="162" t="s">
        <v>11</v>
      </c>
    </row>
    <row r="10" spans="1:11" x14ac:dyDescent="0.3">
      <c r="A10" s="21"/>
      <c r="B10" s="17" t="s">
        <v>4734</v>
      </c>
      <c r="C10" s="510" t="s">
        <v>4897</v>
      </c>
      <c r="D10" s="510"/>
      <c r="E10" s="510"/>
      <c r="F10" s="510"/>
      <c r="G10" s="510"/>
      <c r="H10" s="510"/>
      <c r="I10" s="510"/>
      <c r="J10" s="510"/>
    </row>
    <row r="11" spans="1:11" x14ac:dyDescent="0.3">
      <c r="A11" s="22"/>
      <c r="B11" s="17" t="s">
        <v>4735</v>
      </c>
      <c r="C11" s="547" t="s">
        <v>11</v>
      </c>
      <c r="D11" s="512"/>
      <c r="E11" s="512"/>
      <c r="F11" s="512"/>
      <c r="G11" s="512"/>
      <c r="H11" s="512"/>
      <c r="I11" s="512"/>
      <c r="J11" s="512"/>
    </row>
    <row r="12" spans="1:11" ht="30.6" x14ac:dyDescent="0.3">
      <c r="A12" s="23" t="s">
        <v>0</v>
      </c>
      <c r="B12" s="24" t="s">
        <v>4736</v>
      </c>
      <c r="C12" s="24" t="s">
        <v>4737</v>
      </c>
      <c r="D12" s="25" t="s">
        <v>4738</v>
      </c>
      <c r="E12" s="24" t="s">
        <v>4739</v>
      </c>
      <c r="F12" s="26" t="s">
        <v>4740</v>
      </c>
      <c r="G12" s="27" t="s">
        <v>4741</v>
      </c>
      <c r="H12" s="28" t="s">
        <v>4742</v>
      </c>
      <c r="I12" s="26" t="s">
        <v>4743</v>
      </c>
      <c r="J12" s="29" t="s">
        <v>4726</v>
      </c>
      <c r="K12" s="269" t="str">
        <f ca="1">HYPERLINK("#" &amp; CELL("address",TH!A9),"Link tới sheet: " &amp; REPLACE(CELL("filename",TH!A9),1,FIND("]",CELL("filename",TH!A9)),""))</f>
        <v>Link tới sheet: TH</v>
      </c>
    </row>
    <row r="13" spans="1:11" s="34" customFormat="1" ht="13.8" x14ac:dyDescent="0.3">
      <c r="A13" s="30">
        <v>1</v>
      </c>
      <c r="B13" s="31" t="s">
        <v>4744</v>
      </c>
      <c r="C13" s="32"/>
      <c r="D13" s="32"/>
      <c r="E13" s="32"/>
      <c r="F13" s="32"/>
      <c r="G13" s="32"/>
      <c r="H13" s="174"/>
      <c r="I13" s="32"/>
      <c r="J13" s="33"/>
    </row>
    <row r="14" spans="1:11" s="40" customFormat="1" ht="13.8" x14ac:dyDescent="0.3">
      <c r="A14" s="35"/>
      <c r="B14" s="36" t="s">
        <v>4745</v>
      </c>
      <c r="C14" s="37" t="s">
        <v>1726</v>
      </c>
      <c r="D14" s="317">
        <f>SUBTOTAL(9,D15:D23)</f>
        <v>456.5</v>
      </c>
      <c r="E14" s="37"/>
      <c r="F14" s="38"/>
      <c r="G14" s="39"/>
      <c r="H14" s="175"/>
      <c r="I14" s="110">
        <f>SUBTOTAL(9,I15:I23)</f>
        <v>59345000</v>
      </c>
      <c r="J14" s="37"/>
    </row>
    <row r="15" spans="1:11" s="40" customFormat="1" ht="13.8" x14ac:dyDescent="0.3">
      <c r="A15" s="41" t="s">
        <v>4746</v>
      </c>
      <c r="B15" s="42" t="s">
        <v>5449</v>
      </c>
      <c r="C15" s="43"/>
      <c r="D15" s="318"/>
      <c r="E15" s="43"/>
      <c r="F15" s="44"/>
      <c r="G15" s="45"/>
      <c r="H15" s="176"/>
      <c r="I15" s="44"/>
      <c r="J15" s="43"/>
    </row>
    <row r="16" spans="1:11" s="40" customFormat="1" ht="13.8" x14ac:dyDescent="0.3">
      <c r="A16" s="41"/>
      <c r="B16" s="46" t="s">
        <v>5304</v>
      </c>
      <c r="C16" s="43"/>
      <c r="D16" s="318"/>
      <c r="E16" s="43"/>
      <c r="F16" s="44"/>
      <c r="G16" s="45"/>
      <c r="H16" s="176"/>
      <c r="I16" s="44"/>
      <c r="J16" s="47"/>
    </row>
    <row r="17" spans="1:10" s="40" customFormat="1" ht="40.5" customHeight="1" x14ac:dyDescent="0.3">
      <c r="A17" s="41" t="s">
        <v>4747</v>
      </c>
      <c r="B17" s="163" t="s">
        <v>4887</v>
      </c>
      <c r="C17" s="43" t="s">
        <v>1726</v>
      </c>
      <c r="D17" s="318">
        <v>296.5</v>
      </c>
      <c r="E17" s="43"/>
      <c r="F17" s="44">
        <v>130000</v>
      </c>
      <c r="G17" s="45"/>
      <c r="H17" s="176">
        <v>1</v>
      </c>
      <c r="I17" s="44">
        <f>ROUND(D17*H17*F17,0)</f>
        <v>38545000</v>
      </c>
      <c r="J17" s="48"/>
    </row>
    <row r="18" spans="1:10" s="40" customFormat="1" ht="41.4" x14ac:dyDescent="0.3">
      <c r="A18" s="49" t="s">
        <v>4748</v>
      </c>
      <c r="B18" s="157" t="s">
        <v>4888</v>
      </c>
      <c r="C18" s="50" t="s">
        <v>1726</v>
      </c>
      <c r="D18" s="319"/>
      <c r="E18" s="50"/>
      <c r="F18" s="3"/>
      <c r="G18" s="51"/>
      <c r="H18" s="177">
        <v>1</v>
      </c>
      <c r="I18" s="3">
        <f t="shared" ref="I18:I23" si="0">ROUND(D18*H18*F18,0)</f>
        <v>0</v>
      </c>
      <c r="J18" s="52"/>
    </row>
    <row r="19" spans="1:10" s="40" customFormat="1" ht="41.4" x14ac:dyDescent="0.3">
      <c r="A19" s="49" t="s">
        <v>4749</v>
      </c>
      <c r="B19" s="158" t="s">
        <v>4889</v>
      </c>
      <c r="C19" s="50" t="s">
        <v>1726</v>
      </c>
      <c r="D19" s="319"/>
      <c r="E19" s="50"/>
      <c r="F19" s="3"/>
      <c r="G19" s="51"/>
      <c r="H19" s="177">
        <v>1</v>
      </c>
      <c r="I19" s="3">
        <f t="shared" si="0"/>
        <v>0</v>
      </c>
      <c r="J19" s="52"/>
    </row>
    <row r="20" spans="1:10" s="40" customFormat="1" ht="41.4" x14ac:dyDescent="0.3">
      <c r="A20" s="49" t="s">
        <v>4750</v>
      </c>
      <c r="B20" s="158" t="s">
        <v>4890</v>
      </c>
      <c r="C20" s="50" t="s">
        <v>1726</v>
      </c>
      <c r="D20" s="319"/>
      <c r="E20" s="50"/>
      <c r="F20" s="3"/>
      <c r="G20" s="51"/>
      <c r="H20" s="177">
        <v>1</v>
      </c>
      <c r="I20" s="3">
        <f t="shared" si="0"/>
        <v>0</v>
      </c>
      <c r="J20" s="52"/>
    </row>
    <row r="21" spans="1:10" s="40" customFormat="1" ht="35.1" customHeight="1" x14ac:dyDescent="0.3">
      <c r="A21" s="49" t="s">
        <v>4751</v>
      </c>
      <c r="B21" s="159" t="s">
        <v>4787</v>
      </c>
      <c r="C21" s="43" t="s">
        <v>1726</v>
      </c>
      <c r="D21" s="318">
        <v>160</v>
      </c>
      <c r="E21" s="43"/>
      <c r="F21" s="44">
        <v>130000</v>
      </c>
      <c r="G21" s="45"/>
      <c r="H21" s="176">
        <v>1</v>
      </c>
      <c r="I21" s="44">
        <f t="shared" si="0"/>
        <v>20800000</v>
      </c>
      <c r="J21" s="47"/>
    </row>
    <row r="22" spans="1:10" s="40" customFormat="1" ht="35.1" customHeight="1" x14ac:dyDescent="0.3">
      <c r="A22" s="49" t="s">
        <v>4752</v>
      </c>
      <c r="B22" s="159" t="s">
        <v>4788</v>
      </c>
      <c r="C22" s="43" t="s">
        <v>1726</v>
      </c>
      <c r="D22" s="319"/>
      <c r="E22" s="50"/>
      <c r="F22" s="3"/>
      <c r="G22" s="51"/>
      <c r="H22" s="177">
        <v>1</v>
      </c>
      <c r="I22" s="3">
        <f t="shared" si="0"/>
        <v>0</v>
      </c>
      <c r="J22" s="52"/>
    </row>
    <row r="23" spans="1:10" s="40" customFormat="1" ht="13.8" x14ac:dyDescent="0.3">
      <c r="A23" s="49" t="s">
        <v>4753</v>
      </c>
      <c r="B23" s="160" t="s">
        <v>4754</v>
      </c>
      <c r="C23" s="53" t="s">
        <v>1726</v>
      </c>
      <c r="D23" s="320"/>
      <c r="E23" s="53"/>
      <c r="F23" s="54"/>
      <c r="G23" s="55"/>
      <c r="H23" s="178">
        <v>0</v>
      </c>
      <c r="I23" s="54">
        <f t="shared" si="0"/>
        <v>0</v>
      </c>
      <c r="J23" s="56"/>
    </row>
    <row r="24" spans="1:10" s="117" customFormat="1" ht="13.8" x14ac:dyDescent="0.3">
      <c r="A24" s="111" t="s">
        <v>2304</v>
      </c>
      <c r="B24" s="112" t="s">
        <v>4755</v>
      </c>
      <c r="C24" s="113"/>
      <c r="D24" s="321"/>
      <c r="E24" s="113"/>
      <c r="F24" s="114"/>
      <c r="G24" s="115"/>
      <c r="H24" s="179"/>
      <c r="I24" s="116">
        <f>SUBTOTAL(9, I25:I28)</f>
        <v>0</v>
      </c>
      <c r="J24" s="113"/>
    </row>
    <row r="25" spans="1:10" s="117" customFormat="1" ht="13.8" x14ac:dyDescent="0.3">
      <c r="A25" s="118" t="s">
        <v>4756</v>
      </c>
      <c r="B25" s="119" t="s">
        <v>4757</v>
      </c>
      <c r="C25" s="120"/>
      <c r="D25" s="322"/>
      <c r="E25" s="120"/>
      <c r="F25" s="121"/>
      <c r="G25" s="122"/>
      <c r="H25" s="180"/>
      <c r="I25" s="123">
        <f>SUBTOTAL(9, I26:I28)</f>
        <v>0</v>
      </c>
      <c r="J25" s="120"/>
    </row>
    <row r="26" spans="1:10" s="117" customFormat="1" ht="13.8" x14ac:dyDescent="0.3">
      <c r="A26" s="118"/>
      <c r="B26" s="335" t="s">
        <v>5450</v>
      </c>
      <c r="C26" s="120"/>
      <c r="D26" s="322"/>
      <c r="E26" s="120"/>
      <c r="F26" s="121"/>
      <c r="G26" s="122"/>
      <c r="H26" s="180"/>
      <c r="I26" s="336">
        <f>SUBTOTAL(9, I27:I27)</f>
        <v>0</v>
      </c>
      <c r="J26" s="120"/>
    </row>
    <row r="27" spans="1:10" s="117" customFormat="1" ht="13.8" x14ac:dyDescent="0.3">
      <c r="A27" s="118"/>
      <c r="B27" s="342" t="s">
        <v>5311</v>
      </c>
      <c r="C27" s="337"/>
      <c r="D27" s="338">
        <v>0</v>
      </c>
      <c r="E27" s="337"/>
      <c r="F27" s="339">
        <v>0</v>
      </c>
      <c r="G27" s="340"/>
      <c r="H27" s="341">
        <v>0</v>
      </c>
      <c r="I27" s="343">
        <f>ROUND(D27*H27*F27,0)</f>
        <v>0</v>
      </c>
      <c r="J27" s="120"/>
    </row>
    <row r="28" spans="1:10" s="127" customFormat="1" ht="13.8" x14ac:dyDescent="0.3">
      <c r="A28" s="128"/>
      <c r="B28" s="171"/>
      <c r="C28" s="125"/>
      <c r="D28" s="323"/>
      <c r="E28" s="125"/>
      <c r="F28" s="172"/>
      <c r="G28" s="173"/>
      <c r="H28" s="181"/>
      <c r="I28" s="126"/>
      <c r="J28" s="125"/>
    </row>
    <row r="29" spans="1:10" s="40" customFormat="1" ht="13.8" x14ac:dyDescent="0.3">
      <c r="A29" s="61" t="s">
        <v>4758</v>
      </c>
      <c r="B29" s="62" t="s">
        <v>4759</v>
      </c>
      <c r="C29" s="63"/>
      <c r="D29" s="324"/>
      <c r="E29" s="63"/>
      <c r="F29" s="64"/>
      <c r="G29" s="65"/>
      <c r="H29" s="182"/>
      <c r="I29" s="66">
        <f>(I30)</f>
        <v>0</v>
      </c>
      <c r="J29" s="63"/>
    </row>
    <row r="30" spans="1:10" s="67" customFormat="1" ht="13.8" x14ac:dyDescent="0.3">
      <c r="A30" s="49"/>
      <c r="B30" s="68"/>
      <c r="C30" s="69"/>
      <c r="D30" s="325"/>
      <c r="E30" s="69"/>
      <c r="F30" s="70"/>
      <c r="G30" s="71"/>
      <c r="H30" s="183"/>
      <c r="I30" s="70"/>
      <c r="J30" s="69"/>
    </row>
    <row r="31" spans="1:10" s="117" customFormat="1" ht="13.8" x14ac:dyDescent="0.3">
      <c r="A31" s="111" t="s">
        <v>2307</v>
      </c>
      <c r="B31" s="132" t="s">
        <v>4760</v>
      </c>
      <c r="C31" s="113"/>
      <c r="D31" s="326"/>
      <c r="E31" s="113"/>
      <c r="F31" s="133"/>
      <c r="G31" s="134"/>
      <c r="H31" s="184"/>
      <c r="I31" s="116">
        <f>SUBTOTAL(9,I32:I41)</f>
        <v>212388500</v>
      </c>
      <c r="J31" s="161"/>
    </row>
    <row r="32" spans="1:10" s="40" customFormat="1" ht="41.4" x14ac:dyDescent="0.3">
      <c r="A32" s="124" t="s">
        <v>4762</v>
      </c>
      <c r="B32" s="135" t="s">
        <v>4761</v>
      </c>
      <c r="C32" s="124"/>
      <c r="D32" s="327"/>
      <c r="E32" s="129"/>
      <c r="F32" s="137"/>
      <c r="G32" s="136"/>
      <c r="H32" s="185"/>
      <c r="I32" s="130">
        <f>SUBTOTAL(9,I33:I37)</f>
        <v>212388500</v>
      </c>
      <c r="J32" s="43"/>
    </row>
    <row r="33" spans="1:10" s="40" customFormat="1" ht="13.8" x14ac:dyDescent="0.3">
      <c r="A33" s="72" t="s">
        <v>4790</v>
      </c>
      <c r="B33" s="73" t="s">
        <v>4763</v>
      </c>
      <c r="C33" s="43" t="s">
        <v>4764</v>
      </c>
      <c r="D33" s="328">
        <v>1</v>
      </c>
      <c r="E33" s="43"/>
      <c r="F33" s="74">
        <v>8100000</v>
      </c>
      <c r="G33" s="75"/>
      <c r="H33" s="186">
        <v>1</v>
      </c>
      <c r="I33" s="2">
        <f>ROUND(D33*F33*H33,0)</f>
        <v>8100000</v>
      </c>
      <c r="J33" s="43"/>
    </row>
    <row r="34" spans="1:10" s="131" customFormat="1" ht="13.8" x14ac:dyDescent="0.3">
      <c r="A34" s="76"/>
      <c r="B34" s="138" t="s">
        <v>11</v>
      </c>
      <c r="C34" s="43"/>
      <c r="D34" s="328"/>
      <c r="E34" s="43"/>
      <c r="F34" s="74"/>
      <c r="G34" s="75"/>
      <c r="H34" s="186"/>
      <c r="I34" s="2"/>
      <c r="J34" s="129"/>
    </row>
    <row r="35" spans="1:10" s="96" customFormat="1" ht="27.6" x14ac:dyDescent="0.3">
      <c r="A35" s="164" t="s">
        <v>4791</v>
      </c>
      <c r="B35" s="165" t="s">
        <v>4789</v>
      </c>
      <c r="C35" s="166" t="s">
        <v>1726</v>
      </c>
      <c r="D35" s="329">
        <v>296.5</v>
      </c>
      <c r="E35" s="166"/>
      <c r="F35" s="167">
        <v>130000</v>
      </c>
      <c r="G35" s="168"/>
      <c r="H35" s="187">
        <v>0.3</v>
      </c>
      <c r="I35" s="169">
        <f t="shared" ref="I35" si="1">ROUND(D35*H35*F35,0)</f>
        <v>11563500</v>
      </c>
      <c r="J35" s="170"/>
    </row>
    <row r="36" spans="1:10" s="40" customFormat="1" ht="27.6" x14ac:dyDescent="0.3">
      <c r="A36" s="76" t="s">
        <v>4792</v>
      </c>
      <c r="B36" s="77" t="s">
        <v>4768</v>
      </c>
      <c r="C36" s="76" t="s">
        <v>1726</v>
      </c>
      <c r="D36" s="328">
        <v>296.5</v>
      </c>
      <c r="E36" s="43"/>
      <c r="F36" s="74">
        <v>130000</v>
      </c>
      <c r="G36" s="75"/>
      <c r="H36" s="332">
        <v>5</v>
      </c>
      <c r="I36" s="2">
        <f>D36*F36*H36</f>
        <v>192725000</v>
      </c>
      <c r="J36" s="43"/>
    </row>
    <row r="37" spans="1:10" s="40" customFormat="1" ht="55.2" x14ac:dyDescent="0.3">
      <c r="A37" s="76"/>
      <c r="B37" s="191" t="s">
        <v>4793</v>
      </c>
      <c r="C37" s="76"/>
      <c r="D37" s="328"/>
      <c r="E37" s="43"/>
      <c r="F37" s="74"/>
      <c r="G37" s="75"/>
      <c r="H37" s="186"/>
      <c r="I37" s="2"/>
      <c r="J37" s="43"/>
    </row>
    <row r="38" spans="1:10" s="145" customFormat="1" ht="41.4" x14ac:dyDescent="0.3">
      <c r="A38" s="139" t="s">
        <v>4765</v>
      </c>
      <c r="B38" s="140" t="s">
        <v>4769</v>
      </c>
      <c r="C38" s="139"/>
      <c r="D38" s="330"/>
      <c r="E38" s="142"/>
      <c r="F38" s="143"/>
      <c r="G38" s="141"/>
      <c r="H38" s="188"/>
      <c r="I38" s="144">
        <f>SUBTOTAL(9,I39:I41)</f>
        <v>0</v>
      </c>
      <c r="J38" s="142"/>
    </row>
    <row r="39" spans="1:10" s="40" customFormat="1" ht="27.6" x14ac:dyDescent="0.3">
      <c r="A39" s="76" t="s">
        <v>4766</v>
      </c>
      <c r="B39" s="79" t="s">
        <v>4789</v>
      </c>
      <c r="C39" s="76" t="s">
        <v>1726</v>
      </c>
      <c r="D39" s="328">
        <v>0</v>
      </c>
      <c r="E39" s="43"/>
      <c r="F39" s="74">
        <v>130000</v>
      </c>
      <c r="G39" s="75"/>
      <c r="H39" s="186">
        <v>0.3</v>
      </c>
      <c r="I39" s="2">
        <f t="shared" ref="I39:I40" si="2">ROUND(D39*H39*F39,0)</f>
        <v>0</v>
      </c>
      <c r="J39" s="78"/>
    </row>
    <row r="40" spans="1:10" s="40" customFormat="1" ht="27.6" x14ac:dyDescent="0.3">
      <c r="A40" s="76" t="s">
        <v>4767</v>
      </c>
      <c r="B40" s="77" t="s">
        <v>4768</v>
      </c>
      <c r="C40" s="76" t="s">
        <v>1726</v>
      </c>
      <c r="D40" s="328">
        <v>0</v>
      </c>
      <c r="E40" s="43"/>
      <c r="F40" s="74">
        <v>130000</v>
      </c>
      <c r="G40" s="75"/>
      <c r="H40" s="332">
        <v>5</v>
      </c>
      <c r="I40" s="2">
        <f t="shared" si="2"/>
        <v>0</v>
      </c>
      <c r="J40" s="43"/>
    </row>
    <row r="41" spans="1:10" s="40" customFormat="1" ht="55.2" x14ac:dyDescent="0.3">
      <c r="A41" s="80"/>
      <c r="B41" s="192" t="s">
        <v>4793</v>
      </c>
      <c r="C41" s="80"/>
      <c r="D41" s="331"/>
      <c r="E41" s="50"/>
      <c r="F41" s="81"/>
      <c r="G41" s="82"/>
      <c r="H41" s="189"/>
      <c r="I41" s="83"/>
      <c r="J41" s="50"/>
    </row>
    <row r="42" spans="1:10" s="40" customFormat="1" ht="13.8" x14ac:dyDescent="0.3">
      <c r="A42" s="57" t="s">
        <v>2310</v>
      </c>
      <c r="B42" s="58" t="s">
        <v>4770</v>
      </c>
      <c r="C42" s="59"/>
      <c r="D42" s="333"/>
      <c r="E42" s="59"/>
      <c r="F42" s="60"/>
      <c r="G42" s="59"/>
      <c r="H42" s="190"/>
      <c r="I42" s="59"/>
      <c r="J42" s="84"/>
    </row>
    <row r="43" spans="1:10" s="117" customFormat="1" ht="13.8" x14ac:dyDescent="0.3">
      <c r="A43" s="146"/>
      <c r="B43" s="147" t="s">
        <v>4771</v>
      </c>
      <c r="C43" s="148"/>
      <c r="D43" s="334"/>
      <c r="E43" s="148"/>
      <c r="F43" s="149"/>
      <c r="G43" s="150"/>
      <c r="H43" s="148"/>
      <c r="I43" s="110">
        <f>SUBTOTAL(9,I14:I41)</f>
        <v>271733500</v>
      </c>
      <c r="J43" s="148"/>
    </row>
    <row r="44" spans="1:10" s="40" customFormat="1" ht="14.4" x14ac:dyDescent="0.3">
      <c r="A44" s="85"/>
      <c r="B44" s="501" t="s">
        <v>5451</v>
      </c>
      <c r="C44" s="502"/>
      <c r="D44" s="502"/>
      <c r="E44" s="502"/>
      <c r="F44" s="502"/>
      <c r="G44" s="502"/>
      <c r="H44" s="502"/>
      <c r="I44" s="502"/>
      <c r="J44" s="503"/>
    </row>
    <row r="45" spans="1:10" s="40" customFormat="1" ht="14.4" x14ac:dyDescent="0.3">
      <c r="A45" s="86"/>
      <c r="B45" s="506"/>
      <c r="C45" s="506"/>
      <c r="D45" s="506"/>
      <c r="E45" s="506"/>
      <c r="F45" s="506"/>
      <c r="G45" s="506"/>
      <c r="H45" s="506"/>
      <c r="I45" s="506"/>
      <c r="J45" s="506"/>
    </row>
    <row r="46" spans="1:10" s="89" customFormat="1" x14ac:dyDescent="0.3">
      <c r="A46" s="87"/>
      <c r="B46" s="88"/>
      <c r="C46" s="88"/>
      <c r="D46" s="88"/>
      <c r="E46" s="88"/>
      <c r="F46" s="88"/>
      <c r="G46" s="88"/>
      <c r="H46" s="88"/>
      <c r="I46" s="88"/>
      <c r="J46" s="88"/>
    </row>
    <row r="47" spans="1:10" s="89" customFormat="1" x14ac:dyDescent="0.3">
      <c r="A47" s="90"/>
      <c r="B47" s="90"/>
      <c r="C47" s="504" t="s">
        <v>4773</v>
      </c>
      <c r="D47" s="504"/>
      <c r="E47" s="504"/>
      <c r="F47" s="504" t="s">
        <v>4885</v>
      </c>
      <c r="G47" s="504"/>
      <c r="H47" s="504"/>
      <c r="I47" s="504"/>
      <c r="J47" s="504"/>
    </row>
    <row r="48" spans="1:10" s="96" customFormat="1" x14ac:dyDescent="0.3">
      <c r="A48" s="91"/>
      <c r="B48" s="93"/>
      <c r="C48" s="94"/>
      <c r="D48" s="92"/>
      <c r="E48" s="91"/>
      <c r="F48" s="95"/>
      <c r="G48" s="91"/>
      <c r="H48" s="91"/>
      <c r="I48" s="95"/>
    </row>
    <row r="49" spans="1:10" s="96" customFormat="1" x14ac:dyDescent="0.3">
      <c r="A49" s="91"/>
      <c r="B49" s="93"/>
      <c r="C49" s="94"/>
      <c r="D49" s="92"/>
      <c r="E49" s="91"/>
      <c r="F49" s="95"/>
      <c r="G49" s="91"/>
      <c r="H49" s="91"/>
      <c r="I49" s="91"/>
    </row>
    <row r="50" spans="1:10" s="96" customFormat="1" x14ac:dyDescent="0.3">
      <c r="A50" s="91"/>
      <c r="B50" s="93"/>
      <c r="C50" s="94"/>
      <c r="D50" s="92"/>
      <c r="E50" s="91"/>
      <c r="F50" s="95"/>
      <c r="G50" s="91"/>
      <c r="H50" s="91"/>
      <c r="I50" s="95"/>
    </row>
    <row r="51" spans="1:10" s="96" customFormat="1" x14ac:dyDescent="0.3">
      <c r="A51" s="91"/>
      <c r="B51" s="93"/>
      <c r="C51" s="94"/>
      <c r="D51" s="92"/>
      <c r="E51" s="91"/>
      <c r="F51" s="95"/>
      <c r="G51" s="91"/>
      <c r="H51" s="91"/>
      <c r="I51" s="91"/>
    </row>
    <row r="52" spans="1:10" s="96" customFormat="1" x14ac:dyDescent="0.3">
      <c r="A52" s="91"/>
      <c r="B52" s="93"/>
      <c r="C52" s="94"/>
      <c r="D52" s="92"/>
      <c r="E52" s="91"/>
      <c r="F52" s="95"/>
      <c r="G52" s="91"/>
      <c r="H52" s="91"/>
      <c r="I52" s="91"/>
    </row>
    <row r="53" spans="1:10" s="89" customFormat="1" x14ac:dyDescent="0.3">
      <c r="A53" s="91"/>
      <c r="C53" s="505" t="s">
        <v>4886</v>
      </c>
      <c r="D53" s="505"/>
      <c r="E53" s="505"/>
      <c r="F53" s="316"/>
      <c r="G53" s="91"/>
      <c r="H53" s="91"/>
      <c r="I53" s="91"/>
    </row>
    <row r="54" spans="1:10" x14ac:dyDescent="0.3">
      <c r="A54" s="97"/>
      <c r="C54" s="98"/>
      <c r="D54" s="99"/>
      <c r="E54" s="10"/>
      <c r="F54" s="100"/>
      <c r="G54" s="97"/>
      <c r="H54" s="10"/>
      <c r="I54" s="100"/>
      <c r="J54" s="97"/>
    </row>
    <row r="55" spans="1:10" ht="47.1" customHeight="1" x14ac:dyDescent="0.3">
      <c r="A55" s="101"/>
      <c r="B55" s="102" t="s">
        <v>4703</v>
      </c>
      <c r="D55" s="103"/>
      <c r="F55" s="104"/>
      <c r="G55" s="105"/>
      <c r="H55" s="106"/>
      <c r="I55" s="107"/>
    </row>
    <row r="56" spans="1:10" ht="47.1" customHeight="1" x14ac:dyDescent="0.3">
      <c r="A56" s="101"/>
      <c r="B56" s="102" t="s">
        <v>4704</v>
      </c>
      <c r="D56" s="103"/>
      <c r="F56" s="104"/>
      <c r="G56" s="105"/>
      <c r="H56" s="106"/>
      <c r="I56" s="107"/>
    </row>
    <row r="57" spans="1:10" ht="61.5" customHeight="1" x14ac:dyDescent="0.3">
      <c r="A57" s="101"/>
      <c r="B57" s="102" t="s">
        <v>4705</v>
      </c>
      <c r="D57" s="103"/>
      <c r="F57" s="104"/>
      <c r="G57" s="105"/>
      <c r="H57" s="106"/>
      <c r="I57" s="107"/>
    </row>
    <row r="58" spans="1:10" x14ac:dyDescent="0.3">
      <c r="A58" s="97"/>
      <c r="C58" s="98"/>
      <c r="D58" s="99"/>
      <c r="E58" s="10"/>
      <c r="F58" s="100"/>
      <c r="G58" s="97"/>
      <c r="H58" s="10"/>
      <c r="I58" s="100"/>
      <c r="J58" s="97"/>
    </row>
    <row r="59" spans="1:10" x14ac:dyDescent="0.3">
      <c r="A59" s="97"/>
      <c r="C59" s="98"/>
      <c r="D59" s="99"/>
      <c r="E59" s="10"/>
      <c r="F59" s="100"/>
      <c r="G59" s="97"/>
      <c r="H59" s="10"/>
      <c r="I59" s="100"/>
      <c r="J59" s="97"/>
    </row>
    <row r="62" spans="1:10" x14ac:dyDescent="0.3">
      <c r="A62" s="8"/>
      <c r="C62" s="8"/>
      <c r="D62" s="98"/>
      <c r="E62" s="98"/>
      <c r="F62" s="8"/>
      <c r="G62" s="8"/>
      <c r="H62" s="8"/>
      <c r="I62" s="8"/>
      <c r="J62" s="8"/>
    </row>
    <row r="63" spans="1:10" x14ac:dyDescent="0.3">
      <c r="A63" s="8"/>
      <c r="C63" s="8"/>
      <c r="D63" s="98"/>
      <c r="E63" s="98"/>
      <c r="F63" s="8"/>
      <c r="G63" s="8"/>
      <c r="H63" s="8"/>
      <c r="I63" s="8"/>
      <c r="J63" s="8"/>
    </row>
    <row r="64" spans="1:10" x14ac:dyDescent="0.3">
      <c r="A64" s="8"/>
      <c r="C64" s="8"/>
      <c r="D64" s="98"/>
      <c r="E64" s="98"/>
      <c r="F64" s="8"/>
      <c r="G64" s="8"/>
      <c r="H64" s="8"/>
      <c r="I64" s="8"/>
      <c r="J64" s="8"/>
    </row>
    <row r="65" spans="4:5" s="8" customFormat="1" x14ac:dyDescent="0.3">
      <c r="D65" s="98"/>
      <c r="E65" s="98"/>
    </row>
    <row r="66" spans="4:5" s="8" customFormat="1" x14ac:dyDescent="0.3">
      <c r="D66" s="98"/>
      <c r="E66" s="98"/>
    </row>
    <row r="67" spans="4:5" s="8" customFormat="1" x14ac:dyDescent="0.3">
      <c r="D67" s="98"/>
      <c r="E67" s="98"/>
    </row>
    <row r="68" spans="4:5" s="8" customFormat="1" x14ac:dyDescent="0.3">
      <c r="D68" s="98"/>
      <c r="E68" s="98"/>
    </row>
    <row r="69" spans="4:5" s="8" customFormat="1" x14ac:dyDescent="0.3">
      <c r="D69" s="98"/>
      <c r="E69" s="98"/>
    </row>
    <row r="70" spans="4:5" s="8" customFormat="1" x14ac:dyDescent="0.3">
      <c r="D70" s="98"/>
      <c r="E70" s="98"/>
    </row>
    <row r="71" spans="4:5" s="8" customFormat="1" x14ac:dyDescent="0.3">
      <c r="D71" s="98"/>
      <c r="E71" s="98"/>
    </row>
    <row r="72" spans="4:5" s="8" customFormat="1" x14ac:dyDescent="0.3">
      <c r="D72" s="98"/>
      <c r="E72" s="98"/>
    </row>
    <row r="73" spans="4:5" s="8" customFormat="1" x14ac:dyDescent="0.3">
      <c r="D73" s="98"/>
      <c r="E73" s="98"/>
    </row>
    <row r="74" spans="4:5" s="8" customFormat="1" x14ac:dyDescent="0.3">
      <c r="D74" s="98"/>
      <c r="E74" s="98"/>
    </row>
    <row r="75" spans="4:5" s="8" customFormat="1" x14ac:dyDescent="0.3">
      <c r="D75" s="98"/>
      <c r="E75" s="98"/>
    </row>
    <row r="76" spans="4:5" s="40" customFormat="1" ht="13.8" x14ac:dyDescent="0.3">
      <c r="D76" s="5"/>
      <c r="E76" s="5"/>
    </row>
    <row r="77" spans="4:5" s="40" customFormat="1" ht="13.8" x14ac:dyDescent="0.3">
      <c r="D77" s="5"/>
      <c r="E77" s="5"/>
    </row>
    <row r="78" spans="4:5" s="8" customFormat="1" x14ac:dyDescent="0.3">
      <c r="D78" s="98"/>
      <c r="E78" s="98"/>
    </row>
    <row r="79" spans="4:5" s="8" customFormat="1" x14ac:dyDescent="0.3">
      <c r="D79" s="98"/>
      <c r="E79" s="98"/>
    </row>
    <row r="80" spans="4:5" s="8" customFormat="1" x14ac:dyDescent="0.3">
      <c r="D80" s="98"/>
      <c r="E80" s="98"/>
    </row>
    <row r="81" spans="4:5" s="40" customFormat="1" ht="13.8" x14ac:dyDescent="0.3">
      <c r="D81" s="5"/>
      <c r="E81" s="5"/>
    </row>
    <row r="82" spans="4:5" s="8" customFormat="1" x14ac:dyDescent="0.3">
      <c r="D82" s="98"/>
      <c r="E82" s="98"/>
    </row>
    <row r="83" spans="4:5" s="8" customFormat="1" x14ac:dyDescent="0.3">
      <c r="D83" s="98"/>
      <c r="E83" s="98"/>
    </row>
    <row r="84" spans="4:5" s="40" customFormat="1" ht="13.8" x14ac:dyDescent="0.3">
      <c r="D84" s="5"/>
      <c r="E84" s="5"/>
    </row>
    <row r="85" spans="4:5" s="8" customFormat="1" x14ac:dyDescent="0.3">
      <c r="D85" s="98"/>
      <c r="E85" s="98"/>
    </row>
    <row r="86" spans="4:5" s="8" customFormat="1" x14ac:dyDescent="0.3">
      <c r="D86" s="98"/>
      <c r="E86" s="98"/>
    </row>
    <row r="87" spans="4:5" s="8" customFormat="1" x14ac:dyDescent="0.3">
      <c r="D87" s="98"/>
      <c r="E87" s="98"/>
    </row>
    <row r="88" spans="4:5" s="8" customFormat="1" x14ac:dyDescent="0.3">
      <c r="D88" s="98"/>
      <c r="E88" s="98"/>
    </row>
    <row r="89" spans="4:5" s="8" customFormat="1" x14ac:dyDescent="0.3">
      <c r="D89" s="98"/>
      <c r="E89" s="98"/>
    </row>
    <row r="90" spans="4:5" s="8" customFormat="1" x14ac:dyDescent="0.3">
      <c r="D90" s="98"/>
      <c r="E90" s="98"/>
    </row>
    <row r="91" spans="4:5" s="8" customFormat="1" x14ac:dyDescent="0.3">
      <c r="D91" s="98"/>
      <c r="E91" s="98"/>
    </row>
    <row r="92" spans="4:5" s="8" customFormat="1" x14ac:dyDescent="0.3">
      <c r="D92" s="98"/>
      <c r="E92" s="98"/>
    </row>
    <row r="93" spans="4:5" s="8" customFormat="1" x14ac:dyDescent="0.3">
      <c r="D93" s="98"/>
      <c r="E93" s="98"/>
    </row>
    <row r="94" spans="4:5" s="8" customFormat="1" x14ac:dyDescent="0.3">
      <c r="D94" s="98"/>
      <c r="E94" s="98"/>
    </row>
    <row r="95" spans="4:5" s="8" customFormat="1" x14ac:dyDescent="0.3">
      <c r="D95" s="98"/>
      <c r="E95" s="98"/>
    </row>
    <row r="96" spans="4:5" s="8" customFormat="1" x14ac:dyDescent="0.3">
      <c r="D96" s="98"/>
      <c r="E96" s="98"/>
    </row>
    <row r="97" spans="4:5" s="8" customFormat="1" x14ac:dyDescent="0.3">
      <c r="D97" s="98"/>
      <c r="E97" s="98"/>
    </row>
    <row r="98" spans="4:5" s="8" customFormat="1" x14ac:dyDescent="0.3">
      <c r="D98" s="98"/>
      <c r="E98" s="98"/>
    </row>
    <row r="99" spans="4:5" s="8" customFormat="1" x14ac:dyDescent="0.3">
      <c r="D99" s="98"/>
      <c r="E99" s="98"/>
    </row>
    <row r="100" spans="4:5" s="8" customFormat="1" x14ac:dyDescent="0.3">
      <c r="D100" s="98"/>
      <c r="E100" s="98"/>
    </row>
    <row r="101" spans="4:5" s="8" customFormat="1" x14ac:dyDescent="0.3">
      <c r="D101" s="98"/>
      <c r="E101" s="98"/>
    </row>
    <row r="102" spans="4:5" s="8" customFormat="1" x14ac:dyDescent="0.3">
      <c r="D102" s="98"/>
      <c r="E102" s="98"/>
    </row>
    <row r="103" spans="4:5" s="8" customFormat="1" x14ac:dyDescent="0.3">
      <c r="D103" s="98"/>
      <c r="E103" s="98"/>
    </row>
    <row r="104" spans="4:5" s="8" customFormat="1" x14ac:dyDescent="0.3">
      <c r="D104" s="98"/>
      <c r="E104" s="98"/>
    </row>
    <row r="105" spans="4:5" s="8" customFormat="1" x14ac:dyDescent="0.3">
      <c r="D105" s="98"/>
      <c r="E105" s="98"/>
    </row>
    <row r="106" spans="4:5" s="8" customFormat="1" x14ac:dyDescent="0.3">
      <c r="D106" s="98"/>
      <c r="E106" s="98"/>
    </row>
    <row r="107" spans="4:5" s="8" customFormat="1" x14ac:dyDescent="0.3">
      <c r="D107" s="98"/>
      <c r="E107" s="98"/>
    </row>
    <row r="108" spans="4:5" s="8" customFormat="1" x14ac:dyDescent="0.3">
      <c r="D108" s="98"/>
      <c r="E108" s="98"/>
    </row>
    <row r="109" spans="4:5" s="8" customFormat="1" x14ac:dyDescent="0.3">
      <c r="D109" s="98"/>
      <c r="E109" s="98"/>
    </row>
    <row r="110" spans="4:5" s="8" customFormat="1" x14ac:dyDescent="0.3">
      <c r="D110" s="98"/>
      <c r="E110" s="98"/>
    </row>
    <row r="111" spans="4:5" s="8" customFormat="1" x14ac:dyDescent="0.3">
      <c r="D111" s="98"/>
      <c r="E111" s="98"/>
    </row>
    <row r="112" spans="4:5" s="8" customFormat="1" x14ac:dyDescent="0.3">
      <c r="D112" s="98"/>
      <c r="E112" s="98"/>
    </row>
    <row r="113" spans="4:5" s="8" customFormat="1" x14ac:dyDescent="0.3">
      <c r="D113" s="98"/>
      <c r="E113" s="98"/>
    </row>
    <row r="114" spans="4:5" s="8" customFormat="1" x14ac:dyDescent="0.3">
      <c r="D114" s="98"/>
      <c r="E114" s="98"/>
    </row>
    <row r="115" spans="4:5" s="8" customFormat="1" x14ac:dyDescent="0.3">
      <c r="D115" s="98"/>
      <c r="E115" s="98"/>
    </row>
    <row r="116" spans="4:5" s="8" customFormat="1" x14ac:dyDescent="0.3">
      <c r="D116" s="98"/>
      <c r="E116" s="98"/>
    </row>
    <row r="117" spans="4:5" s="8" customFormat="1" x14ac:dyDescent="0.3">
      <c r="D117" s="98"/>
      <c r="E117" s="98"/>
    </row>
    <row r="118" spans="4:5" s="8" customFormat="1" x14ac:dyDescent="0.3">
      <c r="D118" s="98"/>
      <c r="E118" s="98"/>
    </row>
    <row r="119" spans="4:5" s="8" customFormat="1" x14ac:dyDescent="0.3">
      <c r="D119" s="98"/>
      <c r="E119" s="98"/>
    </row>
    <row r="120" spans="4:5" s="8" customFormat="1" x14ac:dyDescent="0.3">
      <c r="D120" s="98"/>
      <c r="E120" s="98"/>
    </row>
    <row r="121" spans="4:5" s="8" customFormat="1" x14ac:dyDescent="0.3">
      <c r="D121" s="98"/>
      <c r="E121" s="98"/>
    </row>
    <row r="122" spans="4:5" s="8" customFormat="1" x14ac:dyDescent="0.3">
      <c r="D122" s="98"/>
      <c r="E122" s="98"/>
    </row>
    <row r="123" spans="4:5" s="8" customFormat="1" x14ac:dyDescent="0.3">
      <c r="D123" s="98"/>
      <c r="E123" s="98"/>
    </row>
    <row r="124" spans="4:5" s="8" customFormat="1" x14ac:dyDescent="0.3">
      <c r="D124" s="98"/>
      <c r="E124" s="98"/>
    </row>
    <row r="125" spans="4:5" s="8" customFormat="1" x14ac:dyDescent="0.3">
      <c r="D125" s="98"/>
      <c r="E125" s="98"/>
    </row>
    <row r="126" spans="4:5" s="8" customFormat="1" x14ac:dyDescent="0.3">
      <c r="D126" s="98"/>
      <c r="E126" s="98"/>
    </row>
    <row r="127" spans="4:5" s="8" customFormat="1" x14ac:dyDescent="0.3">
      <c r="D127" s="98"/>
      <c r="E127" s="98"/>
    </row>
    <row r="128" spans="4:5" s="8" customFormat="1" x14ac:dyDescent="0.3">
      <c r="D128" s="98"/>
      <c r="E128" s="98"/>
    </row>
    <row r="129" spans="4:5" s="8" customFormat="1" x14ac:dyDescent="0.3">
      <c r="D129" s="98"/>
      <c r="E129" s="98"/>
    </row>
    <row r="130" spans="4:5" s="8" customFormat="1" x14ac:dyDescent="0.3">
      <c r="D130" s="98"/>
      <c r="E130" s="98"/>
    </row>
    <row r="131" spans="4:5" s="8" customFormat="1" x14ac:dyDescent="0.3">
      <c r="D131" s="98"/>
      <c r="E131" s="98"/>
    </row>
    <row r="132" spans="4:5" s="8" customFormat="1" x14ac:dyDescent="0.3">
      <c r="D132" s="98"/>
      <c r="E132" s="98"/>
    </row>
    <row r="133" spans="4:5" s="8" customFormat="1" x14ac:dyDescent="0.3">
      <c r="D133" s="98"/>
      <c r="E133" s="98"/>
    </row>
    <row r="134" spans="4:5" s="8" customFormat="1" x14ac:dyDescent="0.3">
      <c r="D134" s="98"/>
      <c r="E134" s="98"/>
    </row>
    <row r="135" spans="4:5" s="8" customFormat="1" x14ac:dyDescent="0.3">
      <c r="D135" s="98"/>
      <c r="E135" s="98"/>
    </row>
    <row r="136" spans="4:5" s="8" customFormat="1" x14ac:dyDescent="0.3">
      <c r="D136" s="98"/>
      <c r="E136" s="98"/>
    </row>
    <row r="137" spans="4:5" s="8" customFormat="1" x14ac:dyDescent="0.3">
      <c r="D137" s="98"/>
      <c r="E137" s="98"/>
    </row>
    <row r="138" spans="4:5" s="8" customFormat="1" x14ac:dyDescent="0.3">
      <c r="D138" s="98"/>
      <c r="E138" s="98"/>
    </row>
    <row r="139" spans="4:5" s="8" customFormat="1" x14ac:dyDescent="0.3">
      <c r="D139" s="98"/>
      <c r="E139" s="98"/>
    </row>
    <row r="140" spans="4:5" s="8" customFormat="1" x14ac:dyDescent="0.3">
      <c r="D140" s="98"/>
      <c r="E140" s="98"/>
    </row>
    <row r="141" spans="4:5" s="8" customFormat="1" x14ac:dyDescent="0.3">
      <c r="D141" s="98"/>
      <c r="E141" s="98"/>
    </row>
    <row r="142" spans="4:5" s="8" customFormat="1" x14ac:dyDescent="0.3">
      <c r="D142" s="98"/>
      <c r="E142" s="98"/>
    </row>
    <row r="143" spans="4:5" s="8" customFormat="1" x14ac:dyDescent="0.3">
      <c r="D143" s="98"/>
      <c r="E143" s="98"/>
    </row>
    <row r="144" spans="4:5" s="8" customFormat="1" x14ac:dyDescent="0.3">
      <c r="D144" s="98"/>
      <c r="E144" s="98"/>
    </row>
    <row r="145" spans="4:5" s="8" customFormat="1" x14ac:dyDescent="0.3">
      <c r="D145" s="98"/>
      <c r="E145" s="98"/>
    </row>
    <row r="146" spans="4:5" s="8" customFormat="1" x14ac:dyDescent="0.3">
      <c r="D146" s="98"/>
      <c r="E146" s="98"/>
    </row>
    <row r="147" spans="4:5" s="8" customFormat="1" x14ac:dyDescent="0.3">
      <c r="D147" s="98"/>
      <c r="E147" s="98"/>
    </row>
    <row r="148" spans="4:5" s="8" customFormat="1" x14ac:dyDescent="0.3">
      <c r="D148" s="98"/>
      <c r="E148" s="98"/>
    </row>
    <row r="149" spans="4:5" s="8" customFormat="1" x14ac:dyDescent="0.3">
      <c r="D149" s="98"/>
      <c r="E149" s="98"/>
    </row>
    <row r="150" spans="4:5" s="8" customFormat="1" x14ac:dyDescent="0.3">
      <c r="D150" s="98"/>
      <c r="E150" s="98"/>
    </row>
    <row r="151" spans="4:5" s="8" customFormat="1" x14ac:dyDescent="0.3">
      <c r="D151" s="98"/>
      <c r="E151" s="98"/>
    </row>
    <row r="152" spans="4:5" s="8" customFormat="1" x14ac:dyDescent="0.3">
      <c r="D152" s="98"/>
      <c r="E152" s="98"/>
    </row>
    <row r="153" spans="4:5" s="8" customFormat="1" x14ac:dyDescent="0.3">
      <c r="D153" s="98"/>
      <c r="E153" s="98"/>
    </row>
    <row r="154" spans="4:5" s="8" customFormat="1" x14ac:dyDescent="0.3">
      <c r="D154" s="98"/>
      <c r="E154" s="98"/>
    </row>
    <row r="155" spans="4:5" s="8" customFormat="1" x14ac:dyDescent="0.3">
      <c r="D155" s="98"/>
      <c r="E155" s="98"/>
    </row>
    <row r="156" spans="4:5" s="8" customFormat="1" x14ac:dyDescent="0.3">
      <c r="D156" s="98"/>
      <c r="E156" s="98"/>
    </row>
    <row r="157" spans="4:5" s="8" customFormat="1" x14ac:dyDescent="0.3">
      <c r="D157" s="98"/>
      <c r="E157" s="98"/>
    </row>
    <row r="158" spans="4:5" s="8" customFormat="1" x14ac:dyDescent="0.3">
      <c r="D158" s="98"/>
      <c r="E158" s="98"/>
    </row>
    <row r="159" spans="4:5" s="8" customFormat="1" x14ac:dyDescent="0.3">
      <c r="D159" s="98"/>
      <c r="E159" s="98"/>
    </row>
    <row r="160" spans="4:5" s="8" customFormat="1" x14ac:dyDescent="0.3">
      <c r="D160" s="98"/>
      <c r="E160" s="98"/>
    </row>
    <row r="161" spans="4:5" s="8" customFormat="1" x14ac:dyDescent="0.3">
      <c r="D161" s="98"/>
      <c r="E161" s="98"/>
    </row>
    <row r="162" spans="4:5" s="8" customFormat="1" x14ac:dyDescent="0.3">
      <c r="D162" s="98"/>
      <c r="E162" s="98"/>
    </row>
    <row r="163" spans="4:5" s="8" customFormat="1" x14ac:dyDescent="0.3">
      <c r="D163" s="98"/>
      <c r="E163" s="98"/>
    </row>
    <row r="164" spans="4:5" s="8" customFormat="1" x14ac:dyDescent="0.3">
      <c r="D164" s="98"/>
      <c r="E164" s="98"/>
    </row>
    <row r="165" spans="4:5" s="8" customFormat="1" x14ac:dyDescent="0.3">
      <c r="D165" s="98"/>
      <c r="E165" s="98"/>
    </row>
    <row r="166" spans="4:5" s="8" customFormat="1" x14ac:dyDescent="0.3">
      <c r="D166" s="98"/>
      <c r="E166" s="98"/>
    </row>
    <row r="167" spans="4:5" s="8" customFormat="1" x14ac:dyDescent="0.3">
      <c r="D167" s="98"/>
      <c r="E167" s="98"/>
    </row>
    <row r="168" spans="4:5" s="8" customFormat="1" x14ac:dyDescent="0.3">
      <c r="D168" s="98"/>
      <c r="E168" s="98"/>
    </row>
    <row r="169" spans="4:5" s="8" customFormat="1" x14ac:dyDescent="0.3">
      <c r="D169" s="98"/>
      <c r="E169" s="98"/>
    </row>
    <row r="170" spans="4:5" s="8" customFormat="1" x14ac:dyDescent="0.3">
      <c r="D170" s="98"/>
      <c r="E170" s="98"/>
    </row>
    <row r="171" spans="4:5" s="8" customFormat="1" x14ac:dyDescent="0.3">
      <c r="D171" s="98"/>
      <c r="E171" s="98"/>
    </row>
    <row r="172" spans="4:5" s="8" customFormat="1" x14ac:dyDescent="0.3">
      <c r="D172" s="98"/>
      <c r="E172" s="98"/>
    </row>
    <row r="173" spans="4:5" s="8" customFormat="1" x14ac:dyDescent="0.3">
      <c r="D173" s="98"/>
      <c r="E173" s="98"/>
    </row>
    <row r="174" spans="4:5" s="8" customFormat="1" x14ac:dyDescent="0.3">
      <c r="D174" s="98"/>
      <c r="E174" s="98"/>
    </row>
    <row r="175" spans="4:5" s="8" customFormat="1" x14ac:dyDescent="0.3">
      <c r="D175" s="98"/>
      <c r="E175" s="98"/>
    </row>
    <row r="176" spans="4:5" s="8" customFormat="1" x14ac:dyDescent="0.3">
      <c r="D176" s="98"/>
      <c r="E176" s="98"/>
    </row>
    <row r="177" spans="4:5" s="8" customFormat="1" x14ac:dyDescent="0.3">
      <c r="D177" s="98"/>
      <c r="E177" s="98"/>
    </row>
    <row r="178" spans="4:5" s="8" customFormat="1" x14ac:dyDescent="0.3">
      <c r="D178" s="98"/>
      <c r="E178" s="98"/>
    </row>
    <row r="179" spans="4:5" s="8" customFormat="1" x14ac:dyDescent="0.3">
      <c r="D179" s="98"/>
      <c r="E179" s="98"/>
    </row>
    <row r="180" spans="4:5" s="8" customFormat="1" x14ac:dyDescent="0.3">
      <c r="D180" s="98"/>
      <c r="E180" s="98"/>
    </row>
    <row r="181" spans="4:5" s="8" customFormat="1" x14ac:dyDescent="0.3">
      <c r="D181" s="98"/>
      <c r="E181" s="98"/>
    </row>
    <row r="182" spans="4:5" s="8" customFormat="1" x14ac:dyDescent="0.3">
      <c r="D182" s="98"/>
      <c r="E182" s="98"/>
    </row>
    <row r="183" spans="4:5" s="8" customFormat="1" x14ac:dyDescent="0.3">
      <c r="D183" s="98"/>
      <c r="E183" s="98"/>
    </row>
    <row r="184" spans="4:5" s="8" customFormat="1" x14ac:dyDescent="0.3">
      <c r="D184" s="98"/>
      <c r="E184" s="98"/>
    </row>
    <row r="185" spans="4:5" s="8" customFormat="1" x14ac:dyDescent="0.3">
      <c r="D185" s="98"/>
      <c r="E185" s="98"/>
    </row>
    <row r="186" spans="4:5" s="8" customFormat="1" x14ac:dyDescent="0.3">
      <c r="D186" s="98"/>
      <c r="E186" s="98"/>
    </row>
    <row r="187" spans="4:5" s="8" customFormat="1" x14ac:dyDescent="0.3">
      <c r="D187" s="98"/>
      <c r="E187" s="98"/>
    </row>
    <row r="188" spans="4:5" s="8" customFormat="1" x14ac:dyDescent="0.3">
      <c r="D188" s="98"/>
      <c r="E188" s="98"/>
    </row>
    <row r="189" spans="4:5" s="8" customFormat="1" x14ac:dyDescent="0.3">
      <c r="D189" s="98"/>
      <c r="E189" s="98"/>
    </row>
    <row r="190" spans="4:5" s="8" customFormat="1" x14ac:dyDescent="0.3">
      <c r="D190" s="98"/>
      <c r="E190" s="98"/>
    </row>
    <row r="191" spans="4:5" s="8" customFormat="1" x14ac:dyDescent="0.3">
      <c r="D191" s="98"/>
      <c r="E191" s="98"/>
    </row>
    <row r="192" spans="4:5" s="8" customFormat="1" x14ac:dyDescent="0.3">
      <c r="D192" s="98"/>
      <c r="E192" s="98"/>
    </row>
    <row r="193" spans="4:5" s="8" customFormat="1" x14ac:dyDescent="0.3">
      <c r="D193" s="98"/>
      <c r="E193" s="98"/>
    </row>
    <row r="194" spans="4:5" s="8" customFormat="1" x14ac:dyDescent="0.3">
      <c r="D194" s="98"/>
      <c r="E194" s="98"/>
    </row>
    <row r="195" spans="4:5" s="8" customFormat="1" x14ac:dyDescent="0.3">
      <c r="D195" s="98"/>
      <c r="E195" s="98"/>
    </row>
    <row r="196" spans="4:5" s="8" customFormat="1" x14ac:dyDescent="0.3">
      <c r="D196" s="98"/>
      <c r="E196" s="98"/>
    </row>
    <row r="197" spans="4:5" s="8" customFormat="1" x14ac:dyDescent="0.3">
      <c r="D197" s="98"/>
      <c r="E197" s="98"/>
    </row>
    <row r="198" spans="4:5" s="8" customFormat="1" x14ac:dyDescent="0.3">
      <c r="D198" s="98"/>
      <c r="E198" s="98"/>
    </row>
    <row r="199" spans="4:5" s="8" customFormat="1" x14ac:dyDescent="0.3">
      <c r="D199" s="98"/>
      <c r="E199" s="98"/>
    </row>
    <row r="200" spans="4:5" s="8" customFormat="1" x14ac:dyDescent="0.3">
      <c r="D200" s="98"/>
      <c r="E200" s="98"/>
    </row>
    <row r="201" spans="4:5" s="8" customFormat="1" x14ac:dyDescent="0.3">
      <c r="D201" s="98"/>
      <c r="E201" s="98"/>
    </row>
    <row r="202" spans="4:5" s="8" customFormat="1" x14ac:dyDescent="0.3">
      <c r="D202" s="98"/>
      <c r="E202" s="98"/>
    </row>
    <row r="203" spans="4:5" s="8" customFormat="1" x14ac:dyDescent="0.3">
      <c r="D203" s="98"/>
      <c r="E203" s="98"/>
    </row>
    <row r="204" spans="4:5" s="8" customFormat="1" x14ac:dyDescent="0.3">
      <c r="D204" s="98"/>
      <c r="E204" s="98"/>
    </row>
    <row r="205" spans="4:5" s="8" customFormat="1" x14ac:dyDescent="0.3">
      <c r="D205" s="98"/>
      <c r="E205" s="98"/>
    </row>
    <row r="206" spans="4:5" s="8" customFormat="1" x14ac:dyDescent="0.3">
      <c r="D206" s="98"/>
      <c r="E206" s="98"/>
    </row>
    <row r="207" spans="4:5" s="8" customFormat="1" x14ac:dyDescent="0.3">
      <c r="D207" s="98"/>
      <c r="E207" s="98"/>
    </row>
    <row r="208" spans="4:5" s="8" customFormat="1" x14ac:dyDescent="0.3">
      <c r="D208" s="98"/>
      <c r="E208" s="98"/>
    </row>
    <row r="209" spans="4:5" s="8" customFormat="1" x14ac:dyDescent="0.3">
      <c r="D209" s="98"/>
      <c r="E209" s="98"/>
    </row>
    <row r="210" spans="4:5" s="8" customFormat="1" x14ac:dyDescent="0.3">
      <c r="D210" s="98"/>
      <c r="E210" s="98"/>
    </row>
    <row r="211" spans="4:5" s="8" customFormat="1" x14ac:dyDescent="0.3">
      <c r="D211" s="98"/>
      <c r="E211" s="98"/>
    </row>
    <row r="212" spans="4:5" s="8" customFormat="1" x14ac:dyDescent="0.3">
      <c r="D212" s="98"/>
      <c r="E212" s="98"/>
    </row>
    <row r="213" spans="4:5" s="8" customFormat="1" x14ac:dyDescent="0.3">
      <c r="D213" s="98"/>
      <c r="E213" s="98"/>
    </row>
    <row r="214" spans="4:5" s="8" customFormat="1" x14ac:dyDescent="0.3">
      <c r="D214" s="98"/>
      <c r="E214" s="98"/>
    </row>
    <row r="215" spans="4:5" s="8" customFormat="1" x14ac:dyDescent="0.3">
      <c r="D215" s="98"/>
      <c r="E215" s="98"/>
    </row>
    <row r="216" spans="4:5" s="8" customFormat="1" x14ac:dyDescent="0.3">
      <c r="D216" s="98"/>
      <c r="E216" s="98"/>
    </row>
    <row r="217" spans="4:5" s="8" customFormat="1" x14ac:dyDescent="0.3">
      <c r="D217" s="98"/>
      <c r="E217" s="98"/>
    </row>
    <row r="218" spans="4:5" s="8" customFormat="1" x14ac:dyDescent="0.3">
      <c r="D218" s="98"/>
      <c r="E218" s="98"/>
    </row>
  </sheetData>
  <mergeCells count="17">
    <mergeCell ref="C11:J11"/>
    <mergeCell ref="F1:J1"/>
    <mergeCell ref="F2:J2"/>
    <mergeCell ref="F4:J4"/>
    <mergeCell ref="A5:J5"/>
    <mergeCell ref="A6:J6"/>
    <mergeCell ref="A7:J7"/>
    <mergeCell ref="C8:I8"/>
    <mergeCell ref="C9:D9"/>
    <mergeCell ref="F9:G9"/>
    <mergeCell ref="H9:I9"/>
    <mergeCell ref="C10:J10"/>
    <mergeCell ref="B44:J44"/>
    <mergeCell ref="B45:J45"/>
    <mergeCell ref="C47:E47"/>
    <mergeCell ref="F47:J47"/>
    <mergeCell ref="C53:E53"/>
  </mergeCells>
  <printOptions horizontalCentered="1"/>
  <pageMargins left="0.11811023622047245" right="0.11811023622047245" top="0.19685039370078741" bottom="0.19685039370078741" header="0.19685039370078741" footer="0.19685039370078741"/>
  <pageSetup paperSize="9" scale="89" orientation="landscape" r:id="rId1"/>
  <headerFooter alignWithMargins="0">
    <oddFooter>Page &amp;P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3B3ED-26E3-44EB-AC18-9555F4BF2C14}">
  <sheetPr>
    <tabColor rgb="FFFFFF00"/>
  </sheetPr>
  <dimension ref="A1:K218"/>
  <sheetViews>
    <sheetView view="pageBreakPreview" topLeftCell="A19" zoomScaleSheetLayoutView="100" workbookViewId="0">
      <selection activeCell="D14" sqref="D14:D41"/>
    </sheetView>
  </sheetViews>
  <sheetFormatPr defaultColWidth="9.109375" defaultRowHeight="15.6" x14ac:dyDescent="0.3"/>
  <cols>
    <col min="1" max="1" width="7.109375" style="4" customWidth="1"/>
    <col min="2" max="2" width="68.33203125" style="8" customWidth="1"/>
    <col min="3" max="3" width="6.88671875" style="6" customWidth="1"/>
    <col min="4" max="4" width="9.109375" style="7"/>
    <col min="5" max="5" width="14.44140625" style="6" bestFit="1" customWidth="1"/>
    <col min="6" max="6" width="11.33203125" style="108" customWidth="1"/>
    <col min="7" max="7" width="7" style="109" customWidth="1"/>
    <col min="8" max="8" width="6.109375" style="98" bestFit="1" customWidth="1"/>
    <col min="9" max="9" width="16.88671875" style="108" bestFit="1" customWidth="1"/>
    <col min="10" max="10" width="14.5546875" style="6" bestFit="1" customWidth="1"/>
    <col min="11" max="11" width="19.5546875" style="8" customWidth="1"/>
    <col min="12" max="16384" width="9.109375" style="8"/>
  </cols>
  <sheetData>
    <row r="1" spans="1:11" x14ac:dyDescent="0.3">
      <c r="B1" s="5" t="s">
        <v>4884</v>
      </c>
      <c r="F1" s="497" t="s">
        <v>4723</v>
      </c>
      <c r="G1" s="497"/>
      <c r="H1" s="497"/>
      <c r="I1" s="497"/>
      <c r="J1" s="497"/>
    </row>
    <row r="2" spans="1:11" x14ac:dyDescent="0.3">
      <c r="B2" s="9" t="s">
        <v>4885</v>
      </c>
      <c r="F2" s="498" t="s">
        <v>4724</v>
      </c>
      <c r="G2" s="498"/>
      <c r="H2" s="498"/>
      <c r="I2" s="498"/>
      <c r="J2" s="498"/>
    </row>
    <row r="4" spans="1:11" x14ac:dyDescent="0.3">
      <c r="A4" s="11"/>
      <c r="B4" s="12"/>
      <c r="C4" s="13"/>
      <c r="D4" s="14"/>
      <c r="E4" s="15"/>
      <c r="F4" s="499" t="s">
        <v>4933</v>
      </c>
      <c r="G4" s="499"/>
      <c r="H4" s="499"/>
      <c r="I4" s="499"/>
      <c r="J4" s="499"/>
    </row>
    <row r="5" spans="1:11" x14ac:dyDescent="0.3">
      <c r="A5" s="498" t="s">
        <v>4729</v>
      </c>
      <c r="B5" s="498"/>
      <c r="C5" s="498"/>
      <c r="D5" s="498"/>
      <c r="E5" s="498"/>
      <c r="F5" s="498"/>
      <c r="G5" s="498"/>
      <c r="H5" s="498"/>
      <c r="I5" s="498"/>
      <c r="J5" s="498"/>
    </row>
    <row r="6" spans="1:11" ht="15.75" customHeight="1" x14ac:dyDescent="0.3">
      <c r="A6" s="500" t="s">
        <v>4931</v>
      </c>
      <c r="B6" s="498"/>
      <c r="C6" s="498"/>
      <c r="D6" s="498"/>
      <c r="E6" s="498"/>
      <c r="F6" s="498"/>
      <c r="G6" s="498"/>
      <c r="H6" s="498"/>
      <c r="I6" s="498"/>
      <c r="J6" s="498"/>
    </row>
    <row r="7" spans="1:11" ht="15.75" customHeight="1" x14ac:dyDescent="0.3">
      <c r="A7" s="498" t="s">
        <v>4932</v>
      </c>
      <c r="B7" s="498"/>
      <c r="C7" s="498"/>
      <c r="D7" s="498"/>
      <c r="E7" s="498"/>
      <c r="F7" s="498"/>
      <c r="G7" s="498"/>
      <c r="H7" s="498"/>
      <c r="I7" s="498"/>
      <c r="J7" s="498"/>
    </row>
    <row r="8" spans="1:11" ht="16.8" x14ac:dyDescent="0.3">
      <c r="A8" s="16"/>
      <c r="B8" s="17" t="s">
        <v>4730</v>
      </c>
      <c r="C8" s="507" t="s">
        <v>5036</v>
      </c>
      <c r="D8" s="507"/>
      <c r="E8" s="507"/>
      <c r="F8" s="507"/>
      <c r="G8" s="507"/>
      <c r="H8" s="507"/>
      <c r="I8" s="507"/>
      <c r="J8" s="18"/>
    </row>
    <row r="9" spans="1:11" ht="15" customHeight="1" x14ac:dyDescent="0.3">
      <c r="A9" s="19"/>
      <c r="B9" s="17" t="s">
        <v>4731</v>
      </c>
      <c r="C9" s="548" t="s">
        <v>11</v>
      </c>
      <c r="D9" s="508"/>
      <c r="E9" s="20" t="s">
        <v>4732</v>
      </c>
      <c r="F9" s="549" t="s">
        <v>11</v>
      </c>
      <c r="G9" s="509"/>
      <c r="H9" s="511" t="s">
        <v>4733</v>
      </c>
      <c r="I9" s="511"/>
      <c r="J9" s="162" t="s">
        <v>5037</v>
      </c>
    </row>
    <row r="10" spans="1:11" x14ac:dyDescent="0.3">
      <c r="A10" s="21"/>
      <c r="B10" s="17" t="s">
        <v>4734</v>
      </c>
      <c r="C10" s="510" t="s">
        <v>4897</v>
      </c>
      <c r="D10" s="510"/>
      <c r="E10" s="510"/>
      <c r="F10" s="510"/>
      <c r="G10" s="510"/>
      <c r="H10" s="510"/>
      <c r="I10" s="510"/>
      <c r="J10" s="510"/>
    </row>
    <row r="11" spans="1:11" x14ac:dyDescent="0.3">
      <c r="A11" s="22"/>
      <c r="B11" s="17" t="s">
        <v>4735</v>
      </c>
      <c r="C11" s="547" t="s">
        <v>11</v>
      </c>
      <c r="D11" s="512"/>
      <c r="E11" s="512"/>
      <c r="F11" s="512"/>
      <c r="G11" s="512"/>
      <c r="H11" s="512"/>
      <c r="I11" s="512"/>
      <c r="J11" s="512"/>
    </row>
    <row r="12" spans="1:11" ht="30.6" x14ac:dyDescent="0.3">
      <c r="A12" s="23" t="s">
        <v>0</v>
      </c>
      <c r="B12" s="24" t="s">
        <v>4736</v>
      </c>
      <c r="C12" s="24" t="s">
        <v>4737</v>
      </c>
      <c r="D12" s="25" t="s">
        <v>4738</v>
      </c>
      <c r="E12" s="24" t="s">
        <v>4739</v>
      </c>
      <c r="F12" s="26" t="s">
        <v>4740</v>
      </c>
      <c r="G12" s="27" t="s">
        <v>4741</v>
      </c>
      <c r="H12" s="28" t="s">
        <v>4742</v>
      </c>
      <c r="I12" s="26" t="s">
        <v>4743</v>
      </c>
      <c r="J12" s="29" t="s">
        <v>4726</v>
      </c>
      <c r="K12" s="269" t="str">
        <f ca="1">HYPERLINK("#" &amp; CELL("address",TH!A9),"Link tới sheet: " &amp; REPLACE(CELL("filename",TH!A9),1,FIND("]",CELL("filename",TH!A9)),""))</f>
        <v>Link tới sheet: TH</v>
      </c>
    </row>
    <row r="13" spans="1:11" s="34" customFormat="1" ht="13.8" x14ac:dyDescent="0.3">
      <c r="A13" s="30">
        <v>1</v>
      </c>
      <c r="B13" s="31" t="s">
        <v>4744</v>
      </c>
      <c r="C13" s="32"/>
      <c r="D13" s="32"/>
      <c r="E13" s="32"/>
      <c r="F13" s="32"/>
      <c r="G13" s="32"/>
      <c r="H13" s="174"/>
      <c r="I13" s="32"/>
      <c r="J13" s="33"/>
    </row>
    <row r="14" spans="1:11" s="40" customFormat="1" ht="13.8" x14ac:dyDescent="0.3">
      <c r="A14" s="35"/>
      <c r="B14" s="36" t="s">
        <v>4745</v>
      </c>
      <c r="C14" s="37" t="s">
        <v>1726</v>
      </c>
      <c r="D14" s="317">
        <f>SUBTOTAL(9,D15:D23)</f>
        <v>200</v>
      </c>
      <c r="E14" s="37"/>
      <c r="F14" s="38"/>
      <c r="G14" s="39"/>
      <c r="H14" s="175"/>
      <c r="I14" s="110">
        <f>SUBTOTAL(9,I15:I23)</f>
        <v>26000000</v>
      </c>
      <c r="J14" s="37"/>
    </row>
    <row r="15" spans="1:11" s="40" customFormat="1" ht="13.8" x14ac:dyDescent="0.3">
      <c r="A15" s="41" t="s">
        <v>4746</v>
      </c>
      <c r="B15" s="42" t="s">
        <v>5452</v>
      </c>
      <c r="C15" s="43"/>
      <c r="D15" s="318"/>
      <c r="E15" s="43"/>
      <c r="F15" s="44"/>
      <c r="G15" s="45"/>
      <c r="H15" s="176"/>
      <c r="I15" s="44"/>
      <c r="J15" s="43"/>
    </row>
    <row r="16" spans="1:11" s="40" customFormat="1" ht="27.6" x14ac:dyDescent="0.3">
      <c r="A16" s="41"/>
      <c r="B16" s="46" t="s">
        <v>5038</v>
      </c>
      <c r="C16" s="43"/>
      <c r="D16" s="318"/>
      <c r="E16" s="43"/>
      <c r="F16" s="44"/>
      <c r="G16" s="45"/>
      <c r="H16" s="176"/>
      <c r="I16" s="44"/>
      <c r="J16" s="47"/>
    </row>
    <row r="17" spans="1:10" s="40" customFormat="1" ht="40.5" customHeight="1" x14ac:dyDescent="0.3">
      <c r="A17" s="41" t="s">
        <v>4747</v>
      </c>
      <c r="B17" s="163" t="s">
        <v>4887</v>
      </c>
      <c r="C17" s="43" t="s">
        <v>1726</v>
      </c>
      <c r="D17" s="318">
        <v>200</v>
      </c>
      <c r="E17" s="43"/>
      <c r="F17" s="44">
        <v>130000</v>
      </c>
      <c r="G17" s="45"/>
      <c r="H17" s="176">
        <v>1</v>
      </c>
      <c r="I17" s="44">
        <f>ROUND(D17*H17*F17,0)</f>
        <v>26000000</v>
      </c>
      <c r="J17" s="48"/>
    </row>
    <row r="18" spans="1:10" s="40" customFormat="1" ht="41.4" x14ac:dyDescent="0.3">
      <c r="A18" s="49" t="s">
        <v>4748</v>
      </c>
      <c r="B18" s="157" t="s">
        <v>4888</v>
      </c>
      <c r="C18" s="50" t="s">
        <v>1726</v>
      </c>
      <c r="D18" s="319"/>
      <c r="E18" s="50"/>
      <c r="F18" s="3"/>
      <c r="G18" s="51"/>
      <c r="H18" s="177">
        <v>1</v>
      </c>
      <c r="I18" s="3">
        <f t="shared" ref="I18:I23" si="0">ROUND(D18*H18*F18,0)</f>
        <v>0</v>
      </c>
      <c r="J18" s="52"/>
    </row>
    <row r="19" spans="1:10" s="40" customFormat="1" ht="41.4" x14ac:dyDescent="0.3">
      <c r="A19" s="49" t="s">
        <v>4749</v>
      </c>
      <c r="B19" s="158" t="s">
        <v>4889</v>
      </c>
      <c r="C19" s="50" t="s">
        <v>1726</v>
      </c>
      <c r="D19" s="319"/>
      <c r="E19" s="50"/>
      <c r="F19" s="3"/>
      <c r="G19" s="51"/>
      <c r="H19" s="177">
        <v>1</v>
      </c>
      <c r="I19" s="3">
        <f t="shared" si="0"/>
        <v>0</v>
      </c>
      <c r="J19" s="52"/>
    </row>
    <row r="20" spans="1:10" s="40" customFormat="1" ht="41.4" x14ac:dyDescent="0.3">
      <c r="A20" s="49" t="s">
        <v>4750</v>
      </c>
      <c r="B20" s="158" t="s">
        <v>4890</v>
      </c>
      <c r="C20" s="50" t="s">
        <v>1726</v>
      </c>
      <c r="D20" s="319"/>
      <c r="E20" s="50"/>
      <c r="F20" s="3"/>
      <c r="G20" s="51"/>
      <c r="H20" s="177">
        <v>1</v>
      </c>
      <c r="I20" s="3">
        <f t="shared" si="0"/>
        <v>0</v>
      </c>
      <c r="J20" s="52"/>
    </row>
    <row r="21" spans="1:10" s="40" customFormat="1" ht="35.1" customHeight="1" x14ac:dyDescent="0.3">
      <c r="A21" s="49" t="s">
        <v>4751</v>
      </c>
      <c r="B21" s="159" t="s">
        <v>4787</v>
      </c>
      <c r="C21" s="43" t="s">
        <v>1726</v>
      </c>
      <c r="D21" s="318"/>
      <c r="E21" s="43"/>
      <c r="F21" s="44"/>
      <c r="G21" s="45"/>
      <c r="H21" s="176">
        <v>1</v>
      </c>
      <c r="I21" s="44">
        <f t="shared" si="0"/>
        <v>0</v>
      </c>
      <c r="J21" s="47"/>
    </row>
    <row r="22" spans="1:10" s="40" customFormat="1" ht="35.1" customHeight="1" x14ac:dyDescent="0.3">
      <c r="A22" s="49" t="s">
        <v>4752</v>
      </c>
      <c r="B22" s="159" t="s">
        <v>4788</v>
      </c>
      <c r="C22" s="43" t="s">
        <v>1726</v>
      </c>
      <c r="D22" s="319"/>
      <c r="E22" s="50"/>
      <c r="F22" s="3"/>
      <c r="G22" s="51"/>
      <c r="H22" s="177">
        <v>1</v>
      </c>
      <c r="I22" s="3">
        <f t="shared" si="0"/>
        <v>0</v>
      </c>
      <c r="J22" s="52"/>
    </row>
    <row r="23" spans="1:10" s="40" customFormat="1" ht="13.8" x14ac:dyDescent="0.3">
      <c r="A23" s="49" t="s">
        <v>4753</v>
      </c>
      <c r="B23" s="160" t="s">
        <v>4754</v>
      </c>
      <c r="C23" s="53" t="s">
        <v>1726</v>
      </c>
      <c r="D23" s="320"/>
      <c r="E23" s="53"/>
      <c r="F23" s="54"/>
      <c r="G23" s="55"/>
      <c r="H23" s="178">
        <v>0</v>
      </c>
      <c r="I23" s="54">
        <f t="shared" si="0"/>
        <v>0</v>
      </c>
      <c r="J23" s="56"/>
    </row>
    <row r="24" spans="1:10" s="117" customFormat="1" ht="13.8" x14ac:dyDescent="0.3">
      <c r="A24" s="111" t="s">
        <v>2304</v>
      </c>
      <c r="B24" s="112" t="s">
        <v>4755</v>
      </c>
      <c r="C24" s="113"/>
      <c r="D24" s="321"/>
      <c r="E24" s="113"/>
      <c r="F24" s="114"/>
      <c r="G24" s="115"/>
      <c r="H24" s="179"/>
      <c r="I24" s="116">
        <f>SUBTOTAL(9, I25:I28)</f>
        <v>0</v>
      </c>
      <c r="J24" s="113"/>
    </row>
    <row r="25" spans="1:10" s="117" customFormat="1" ht="13.8" x14ac:dyDescent="0.3">
      <c r="A25" s="118" t="s">
        <v>4756</v>
      </c>
      <c r="B25" s="119" t="s">
        <v>4757</v>
      </c>
      <c r="C25" s="120"/>
      <c r="D25" s="322"/>
      <c r="E25" s="120"/>
      <c r="F25" s="121"/>
      <c r="G25" s="122"/>
      <c r="H25" s="180"/>
      <c r="I25" s="123">
        <f>SUBTOTAL(9, I26:I28)</f>
        <v>0</v>
      </c>
      <c r="J25" s="120"/>
    </row>
    <row r="26" spans="1:10" s="117" customFormat="1" ht="13.8" x14ac:dyDescent="0.3">
      <c r="A26" s="118"/>
      <c r="B26" s="335" t="s">
        <v>5453</v>
      </c>
      <c r="C26" s="120"/>
      <c r="D26" s="322"/>
      <c r="E26" s="120"/>
      <c r="F26" s="121"/>
      <c r="G26" s="122"/>
      <c r="H26" s="180"/>
      <c r="I26" s="336">
        <f>SUBTOTAL(9, I27:I27)</f>
        <v>0</v>
      </c>
      <c r="J26" s="120"/>
    </row>
    <row r="27" spans="1:10" s="117" customFormat="1" ht="13.8" x14ac:dyDescent="0.3">
      <c r="A27" s="118"/>
      <c r="B27" s="342" t="s">
        <v>5311</v>
      </c>
      <c r="C27" s="337"/>
      <c r="D27" s="338">
        <v>0</v>
      </c>
      <c r="E27" s="337"/>
      <c r="F27" s="339">
        <v>0</v>
      </c>
      <c r="G27" s="340"/>
      <c r="H27" s="341">
        <v>0</v>
      </c>
      <c r="I27" s="343">
        <f>ROUND(D27*H27*F27,0)</f>
        <v>0</v>
      </c>
      <c r="J27" s="120"/>
    </row>
    <row r="28" spans="1:10" s="127" customFormat="1" ht="13.8" x14ac:dyDescent="0.3">
      <c r="A28" s="128"/>
      <c r="B28" s="171"/>
      <c r="C28" s="125"/>
      <c r="D28" s="323"/>
      <c r="E28" s="125"/>
      <c r="F28" s="172"/>
      <c r="G28" s="173"/>
      <c r="H28" s="181"/>
      <c r="I28" s="126"/>
      <c r="J28" s="125"/>
    </row>
    <row r="29" spans="1:10" s="40" customFormat="1" ht="13.8" x14ac:dyDescent="0.3">
      <c r="A29" s="61" t="s">
        <v>4758</v>
      </c>
      <c r="B29" s="62" t="s">
        <v>4759</v>
      </c>
      <c r="C29" s="63"/>
      <c r="D29" s="324"/>
      <c r="E29" s="63"/>
      <c r="F29" s="64"/>
      <c r="G29" s="65"/>
      <c r="H29" s="182"/>
      <c r="I29" s="66">
        <f>(I30)</f>
        <v>0</v>
      </c>
      <c r="J29" s="63"/>
    </row>
    <row r="30" spans="1:10" s="67" customFormat="1" ht="13.8" x14ac:dyDescent="0.3">
      <c r="A30" s="49"/>
      <c r="B30" s="68"/>
      <c r="C30" s="69"/>
      <c r="D30" s="325"/>
      <c r="E30" s="69"/>
      <c r="F30" s="70"/>
      <c r="G30" s="71"/>
      <c r="H30" s="183"/>
      <c r="I30" s="70"/>
      <c r="J30" s="69"/>
    </row>
    <row r="31" spans="1:10" s="117" customFormat="1" ht="13.8" x14ac:dyDescent="0.3">
      <c r="A31" s="111" t="s">
        <v>2307</v>
      </c>
      <c r="B31" s="132" t="s">
        <v>4760</v>
      </c>
      <c r="C31" s="113"/>
      <c r="D31" s="326"/>
      <c r="E31" s="113"/>
      <c r="F31" s="133"/>
      <c r="G31" s="134"/>
      <c r="H31" s="184"/>
      <c r="I31" s="116">
        <f>SUBTOTAL(9,I32:I41)</f>
        <v>141850000</v>
      </c>
      <c r="J31" s="161"/>
    </row>
    <row r="32" spans="1:10" s="40" customFormat="1" ht="41.4" x14ac:dyDescent="0.3">
      <c r="A32" s="124" t="s">
        <v>4762</v>
      </c>
      <c r="B32" s="135" t="s">
        <v>4761</v>
      </c>
      <c r="C32" s="124"/>
      <c r="D32" s="327"/>
      <c r="E32" s="129"/>
      <c r="F32" s="137"/>
      <c r="G32" s="136"/>
      <c r="H32" s="185"/>
      <c r="I32" s="130">
        <f>SUBTOTAL(9,I33:I37)</f>
        <v>141850000</v>
      </c>
      <c r="J32" s="43"/>
    </row>
    <row r="33" spans="1:10" s="40" customFormat="1" ht="13.8" x14ac:dyDescent="0.3">
      <c r="A33" s="72" t="s">
        <v>4790</v>
      </c>
      <c r="B33" s="73" t="s">
        <v>4763</v>
      </c>
      <c r="C33" s="43" t="s">
        <v>4764</v>
      </c>
      <c r="D33" s="328">
        <v>1</v>
      </c>
      <c r="E33" s="43"/>
      <c r="F33" s="74">
        <v>4050000</v>
      </c>
      <c r="G33" s="75"/>
      <c r="H33" s="186">
        <v>1</v>
      </c>
      <c r="I33" s="2">
        <f>ROUND(D33*F33*H33,0)</f>
        <v>4050000</v>
      </c>
      <c r="J33" s="43"/>
    </row>
    <row r="34" spans="1:10" s="131" customFormat="1" ht="13.8" x14ac:dyDescent="0.3">
      <c r="A34" s="76"/>
      <c r="B34" s="138" t="s">
        <v>11</v>
      </c>
      <c r="C34" s="43"/>
      <c r="D34" s="328"/>
      <c r="E34" s="43"/>
      <c r="F34" s="74"/>
      <c r="G34" s="75"/>
      <c r="H34" s="186"/>
      <c r="I34" s="2"/>
      <c r="J34" s="129"/>
    </row>
    <row r="35" spans="1:10" s="96" customFormat="1" ht="27.6" x14ac:dyDescent="0.3">
      <c r="A35" s="164" t="s">
        <v>4791</v>
      </c>
      <c r="B35" s="165" t="s">
        <v>4789</v>
      </c>
      <c r="C35" s="166" t="s">
        <v>1726</v>
      </c>
      <c r="D35" s="329">
        <v>200</v>
      </c>
      <c r="E35" s="166"/>
      <c r="F35" s="167">
        <v>130000</v>
      </c>
      <c r="G35" s="168"/>
      <c r="H35" s="187">
        <v>0.3</v>
      </c>
      <c r="I35" s="169">
        <f t="shared" ref="I35" si="1">ROUND(D35*H35*F35,0)</f>
        <v>7800000</v>
      </c>
      <c r="J35" s="170"/>
    </row>
    <row r="36" spans="1:10" s="40" customFormat="1" ht="27.6" x14ac:dyDescent="0.3">
      <c r="A36" s="76" t="s">
        <v>4792</v>
      </c>
      <c r="B36" s="77" t="s">
        <v>4768</v>
      </c>
      <c r="C36" s="76" t="s">
        <v>1726</v>
      </c>
      <c r="D36" s="328">
        <v>200</v>
      </c>
      <c r="E36" s="43"/>
      <c r="F36" s="74">
        <v>130000</v>
      </c>
      <c r="G36" s="75"/>
      <c r="H36" s="332">
        <v>5</v>
      </c>
      <c r="I36" s="2">
        <f>D36*F36*H36</f>
        <v>130000000</v>
      </c>
      <c r="J36" s="43"/>
    </row>
    <row r="37" spans="1:10" s="40" customFormat="1" ht="55.2" x14ac:dyDescent="0.3">
      <c r="A37" s="76"/>
      <c r="B37" s="191" t="s">
        <v>4793</v>
      </c>
      <c r="C37" s="76"/>
      <c r="D37" s="328"/>
      <c r="E37" s="43"/>
      <c r="F37" s="74"/>
      <c r="G37" s="75"/>
      <c r="H37" s="186"/>
      <c r="I37" s="2"/>
      <c r="J37" s="43"/>
    </row>
    <row r="38" spans="1:10" s="145" customFormat="1" ht="41.4" x14ac:dyDescent="0.3">
      <c r="A38" s="139" t="s">
        <v>4765</v>
      </c>
      <c r="B38" s="140" t="s">
        <v>4769</v>
      </c>
      <c r="C38" s="139"/>
      <c r="D38" s="330"/>
      <c r="E38" s="142"/>
      <c r="F38" s="143"/>
      <c r="G38" s="141"/>
      <c r="H38" s="188"/>
      <c r="I38" s="144">
        <f>SUBTOTAL(9,I39:I41)</f>
        <v>0</v>
      </c>
      <c r="J38" s="142"/>
    </row>
    <row r="39" spans="1:10" s="40" customFormat="1" ht="27.6" x14ac:dyDescent="0.3">
      <c r="A39" s="76" t="s">
        <v>4766</v>
      </c>
      <c r="B39" s="79" t="s">
        <v>4789</v>
      </c>
      <c r="C39" s="76" t="s">
        <v>1726</v>
      </c>
      <c r="D39" s="328">
        <v>0</v>
      </c>
      <c r="E39" s="43"/>
      <c r="F39" s="74">
        <v>130000</v>
      </c>
      <c r="G39" s="75"/>
      <c r="H39" s="186">
        <v>0.3</v>
      </c>
      <c r="I39" s="2">
        <f t="shared" ref="I39:I40" si="2">ROUND(D39*H39*F39,0)</f>
        <v>0</v>
      </c>
      <c r="J39" s="78"/>
    </row>
    <row r="40" spans="1:10" s="40" customFormat="1" ht="27.6" x14ac:dyDescent="0.3">
      <c r="A40" s="76" t="s">
        <v>4767</v>
      </c>
      <c r="B40" s="77" t="s">
        <v>4768</v>
      </c>
      <c r="C40" s="76" t="s">
        <v>1726</v>
      </c>
      <c r="D40" s="328">
        <v>0</v>
      </c>
      <c r="E40" s="43"/>
      <c r="F40" s="74">
        <v>130000</v>
      </c>
      <c r="G40" s="75"/>
      <c r="H40" s="332">
        <v>5</v>
      </c>
      <c r="I40" s="2">
        <f t="shared" si="2"/>
        <v>0</v>
      </c>
      <c r="J40" s="43"/>
    </row>
    <row r="41" spans="1:10" s="40" customFormat="1" ht="55.2" x14ac:dyDescent="0.3">
      <c r="A41" s="80"/>
      <c r="B41" s="192" t="s">
        <v>4793</v>
      </c>
      <c r="C41" s="80"/>
      <c r="D41" s="331"/>
      <c r="E41" s="50"/>
      <c r="F41" s="81"/>
      <c r="G41" s="82"/>
      <c r="H41" s="189"/>
      <c r="I41" s="83"/>
      <c r="J41" s="50"/>
    </row>
    <row r="42" spans="1:10" s="40" customFormat="1" ht="13.8" x14ac:dyDescent="0.3">
      <c r="A42" s="57" t="s">
        <v>2310</v>
      </c>
      <c r="B42" s="58" t="s">
        <v>4770</v>
      </c>
      <c r="C42" s="59"/>
      <c r="D42" s="333"/>
      <c r="E42" s="59"/>
      <c r="F42" s="60"/>
      <c r="G42" s="59"/>
      <c r="H42" s="190"/>
      <c r="I42" s="59"/>
      <c r="J42" s="84"/>
    </row>
    <row r="43" spans="1:10" s="117" customFormat="1" ht="13.8" x14ac:dyDescent="0.3">
      <c r="A43" s="146"/>
      <c r="B43" s="147" t="s">
        <v>4771</v>
      </c>
      <c r="C43" s="148"/>
      <c r="D43" s="334"/>
      <c r="E43" s="148"/>
      <c r="F43" s="149"/>
      <c r="G43" s="150"/>
      <c r="H43" s="148"/>
      <c r="I43" s="110">
        <f>SUBTOTAL(9,I14:I41)</f>
        <v>167850000</v>
      </c>
      <c r="J43" s="148"/>
    </row>
    <row r="44" spans="1:10" s="40" customFormat="1" ht="14.4" x14ac:dyDescent="0.3">
      <c r="A44" s="85"/>
      <c r="B44" s="501" t="s">
        <v>5454</v>
      </c>
      <c r="C44" s="502"/>
      <c r="D44" s="502"/>
      <c r="E44" s="502"/>
      <c r="F44" s="502"/>
      <c r="G44" s="502"/>
      <c r="H44" s="502"/>
      <c r="I44" s="502"/>
      <c r="J44" s="503"/>
    </row>
    <row r="45" spans="1:10" s="40" customFormat="1" ht="14.4" x14ac:dyDescent="0.3">
      <c r="A45" s="86"/>
      <c r="B45" s="506"/>
      <c r="C45" s="506"/>
      <c r="D45" s="506"/>
      <c r="E45" s="506"/>
      <c r="F45" s="506"/>
      <c r="G45" s="506"/>
      <c r="H45" s="506"/>
      <c r="I45" s="506"/>
      <c r="J45" s="506"/>
    </row>
    <row r="46" spans="1:10" s="89" customFormat="1" x14ac:dyDescent="0.3">
      <c r="A46" s="87"/>
      <c r="B46" s="88"/>
      <c r="C46" s="88"/>
      <c r="D46" s="88"/>
      <c r="E46" s="88"/>
      <c r="F46" s="88"/>
      <c r="G46" s="88"/>
      <c r="H46" s="88"/>
      <c r="I46" s="88"/>
      <c r="J46" s="88"/>
    </row>
    <row r="47" spans="1:10" s="89" customFormat="1" x14ac:dyDescent="0.3">
      <c r="A47" s="90"/>
      <c r="B47" s="90"/>
      <c r="C47" s="504" t="s">
        <v>4773</v>
      </c>
      <c r="D47" s="504"/>
      <c r="E47" s="504"/>
      <c r="F47" s="504" t="s">
        <v>4885</v>
      </c>
      <c r="G47" s="504"/>
      <c r="H47" s="504"/>
      <c r="I47" s="504"/>
      <c r="J47" s="504"/>
    </row>
    <row r="48" spans="1:10" s="96" customFormat="1" x14ac:dyDescent="0.3">
      <c r="A48" s="91"/>
      <c r="B48" s="93"/>
      <c r="C48" s="94"/>
      <c r="D48" s="92"/>
      <c r="E48" s="91"/>
      <c r="F48" s="95"/>
      <c r="G48" s="91"/>
      <c r="H48" s="91"/>
      <c r="I48" s="95"/>
    </row>
    <row r="49" spans="1:10" s="96" customFormat="1" x14ac:dyDescent="0.3">
      <c r="A49" s="91"/>
      <c r="B49" s="93"/>
      <c r="C49" s="94"/>
      <c r="D49" s="92"/>
      <c r="E49" s="91"/>
      <c r="F49" s="95"/>
      <c r="G49" s="91"/>
      <c r="H49" s="91"/>
      <c r="I49" s="91"/>
    </row>
    <row r="50" spans="1:10" s="96" customFormat="1" x14ac:dyDescent="0.3">
      <c r="A50" s="91"/>
      <c r="B50" s="93"/>
      <c r="C50" s="94"/>
      <c r="D50" s="92"/>
      <c r="E50" s="91"/>
      <c r="F50" s="95"/>
      <c r="G50" s="91"/>
      <c r="H50" s="91"/>
      <c r="I50" s="95"/>
    </row>
    <row r="51" spans="1:10" s="96" customFormat="1" x14ac:dyDescent="0.3">
      <c r="A51" s="91"/>
      <c r="B51" s="93"/>
      <c r="C51" s="94"/>
      <c r="D51" s="92"/>
      <c r="E51" s="91"/>
      <c r="F51" s="95"/>
      <c r="G51" s="91"/>
      <c r="H51" s="91"/>
      <c r="I51" s="91"/>
    </row>
    <row r="52" spans="1:10" s="96" customFormat="1" x14ac:dyDescent="0.3">
      <c r="A52" s="91"/>
      <c r="B52" s="93"/>
      <c r="C52" s="94"/>
      <c r="D52" s="92"/>
      <c r="E52" s="91"/>
      <c r="F52" s="95"/>
      <c r="G52" s="91"/>
      <c r="H52" s="91"/>
      <c r="I52" s="91"/>
    </row>
    <row r="53" spans="1:10" s="89" customFormat="1" x14ac:dyDescent="0.3">
      <c r="A53" s="91"/>
      <c r="C53" s="505" t="s">
        <v>4886</v>
      </c>
      <c r="D53" s="505"/>
      <c r="E53" s="505"/>
      <c r="F53" s="316"/>
      <c r="G53" s="91"/>
      <c r="H53" s="91"/>
      <c r="I53" s="91"/>
    </row>
    <row r="54" spans="1:10" x14ac:dyDescent="0.3">
      <c r="A54" s="97"/>
      <c r="C54" s="98"/>
      <c r="D54" s="99"/>
      <c r="E54" s="10"/>
      <c r="F54" s="100"/>
      <c r="G54" s="97"/>
      <c r="H54" s="10"/>
      <c r="I54" s="100"/>
      <c r="J54" s="97"/>
    </row>
    <row r="55" spans="1:10" ht="47.1" customHeight="1" x14ac:dyDescent="0.3">
      <c r="A55" s="101"/>
      <c r="B55" s="102" t="s">
        <v>4703</v>
      </c>
      <c r="D55" s="103"/>
      <c r="F55" s="104"/>
      <c r="G55" s="105"/>
      <c r="H55" s="106"/>
      <c r="I55" s="107"/>
    </row>
    <row r="56" spans="1:10" ht="47.1" customHeight="1" x14ac:dyDescent="0.3">
      <c r="A56" s="101"/>
      <c r="B56" s="102" t="s">
        <v>4704</v>
      </c>
      <c r="D56" s="103"/>
      <c r="F56" s="104"/>
      <c r="G56" s="105"/>
      <c r="H56" s="106"/>
      <c r="I56" s="107"/>
    </row>
    <row r="57" spans="1:10" ht="61.5" customHeight="1" x14ac:dyDescent="0.3">
      <c r="A57" s="101"/>
      <c r="B57" s="102" t="s">
        <v>4705</v>
      </c>
      <c r="D57" s="103"/>
      <c r="F57" s="104"/>
      <c r="G57" s="105"/>
      <c r="H57" s="106"/>
      <c r="I57" s="107"/>
    </row>
    <row r="58" spans="1:10" x14ac:dyDescent="0.3">
      <c r="A58" s="97"/>
      <c r="C58" s="98"/>
      <c r="D58" s="99"/>
      <c r="E58" s="10"/>
      <c r="F58" s="100"/>
      <c r="G58" s="97"/>
      <c r="H58" s="10"/>
      <c r="I58" s="100"/>
      <c r="J58" s="97"/>
    </row>
    <row r="59" spans="1:10" x14ac:dyDescent="0.3">
      <c r="A59" s="97"/>
      <c r="C59" s="98"/>
      <c r="D59" s="99"/>
      <c r="E59" s="10"/>
      <c r="F59" s="100"/>
      <c r="G59" s="97"/>
      <c r="H59" s="10"/>
      <c r="I59" s="100"/>
      <c r="J59" s="97"/>
    </row>
    <row r="62" spans="1:10" x14ac:dyDescent="0.3">
      <c r="A62" s="8"/>
      <c r="C62" s="8"/>
      <c r="D62" s="98"/>
      <c r="E62" s="98"/>
      <c r="F62" s="8"/>
      <c r="G62" s="8"/>
      <c r="H62" s="8"/>
      <c r="I62" s="8"/>
      <c r="J62" s="8"/>
    </row>
    <row r="63" spans="1:10" x14ac:dyDescent="0.3">
      <c r="A63" s="8"/>
      <c r="C63" s="8"/>
      <c r="D63" s="98"/>
      <c r="E63" s="98"/>
      <c r="F63" s="8"/>
      <c r="G63" s="8"/>
      <c r="H63" s="8"/>
      <c r="I63" s="8"/>
      <c r="J63" s="8"/>
    </row>
    <row r="64" spans="1:10" x14ac:dyDescent="0.3">
      <c r="A64" s="8"/>
      <c r="C64" s="8"/>
      <c r="D64" s="98"/>
      <c r="E64" s="98"/>
      <c r="F64" s="8"/>
      <c r="G64" s="8"/>
      <c r="H64" s="8"/>
      <c r="I64" s="8"/>
      <c r="J64" s="8"/>
    </row>
    <row r="65" spans="4:5" s="8" customFormat="1" x14ac:dyDescent="0.3">
      <c r="D65" s="98"/>
      <c r="E65" s="98"/>
    </row>
    <row r="66" spans="4:5" s="8" customFormat="1" x14ac:dyDescent="0.3">
      <c r="D66" s="98"/>
      <c r="E66" s="98"/>
    </row>
    <row r="67" spans="4:5" s="8" customFormat="1" x14ac:dyDescent="0.3">
      <c r="D67" s="98"/>
      <c r="E67" s="98"/>
    </row>
    <row r="68" spans="4:5" s="8" customFormat="1" x14ac:dyDescent="0.3">
      <c r="D68" s="98"/>
      <c r="E68" s="98"/>
    </row>
    <row r="69" spans="4:5" s="8" customFormat="1" x14ac:dyDescent="0.3">
      <c r="D69" s="98"/>
      <c r="E69" s="98"/>
    </row>
    <row r="70" spans="4:5" s="8" customFormat="1" x14ac:dyDescent="0.3">
      <c r="D70" s="98"/>
      <c r="E70" s="98"/>
    </row>
    <row r="71" spans="4:5" s="8" customFormat="1" x14ac:dyDescent="0.3">
      <c r="D71" s="98"/>
      <c r="E71" s="98"/>
    </row>
    <row r="72" spans="4:5" s="8" customFormat="1" x14ac:dyDescent="0.3">
      <c r="D72" s="98"/>
      <c r="E72" s="98"/>
    </row>
    <row r="73" spans="4:5" s="8" customFormat="1" x14ac:dyDescent="0.3">
      <c r="D73" s="98"/>
      <c r="E73" s="98"/>
    </row>
    <row r="74" spans="4:5" s="8" customFormat="1" x14ac:dyDescent="0.3">
      <c r="D74" s="98"/>
      <c r="E74" s="98"/>
    </row>
    <row r="75" spans="4:5" s="8" customFormat="1" x14ac:dyDescent="0.3">
      <c r="D75" s="98"/>
      <c r="E75" s="98"/>
    </row>
    <row r="76" spans="4:5" s="40" customFormat="1" ht="13.8" x14ac:dyDescent="0.3">
      <c r="D76" s="5"/>
      <c r="E76" s="5"/>
    </row>
    <row r="77" spans="4:5" s="40" customFormat="1" ht="13.8" x14ac:dyDescent="0.3">
      <c r="D77" s="5"/>
      <c r="E77" s="5"/>
    </row>
    <row r="78" spans="4:5" s="8" customFormat="1" x14ac:dyDescent="0.3">
      <c r="D78" s="98"/>
      <c r="E78" s="98"/>
    </row>
    <row r="79" spans="4:5" s="8" customFormat="1" x14ac:dyDescent="0.3">
      <c r="D79" s="98"/>
      <c r="E79" s="98"/>
    </row>
    <row r="80" spans="4:5" s="8" customFormat="1" x14ac:dyDescent="0.3">
      <c r="D80" s="98"/>
      <c r="E80" s="98"/>
    </row>
    <row r="81" spans="4:5" s="40" customFormat="1" ht="13.8" x14ac:dyDescent="0.3">
      <c r="D81" s="5"/>
      <c r="E81" s="5"/>
    </row>
    <row r="82" spans="4:5" s="8" customFormat="1" x14ac:dyDescent="0.3">
      <c r="D82" s="98"/>
      <c r="E82" s="98"/>
    </row>
    <row r="83" spans="4:5" s="8" customFormat="1" x14ac:dyDescent="0.3">
      <c r="D83" s="98"/>
      <c r="E83" s="98"/>
    </row>
    <row r="84" spans="4:5" s="40" customFormat="1" ht="13.8" x14ac:dyDescent="0.3">
      <c r="D84" s="5"/>
      <c r="E84" s="5"/>
    </row>
    <row r="85" spans="4:5" s="8" customFormat="1" x14ac:dyDescent="0.3">
      <c r="D85" s="98"/>
      <c r="E85" s="98"/>
    </row>
    <row r="86" spans="4:5" s="8" customFormat="1" x14ac:dyDescent="0.3">
      <c r="D86" s="98"/>
      <c r="E86" s="98"/>
    </row>
    <row r="87" spans="4:5" s="8" customFormat="1" x14ac:dyDescent="0.3">
      <c r="D87" s="98"/>
      <c r="E87" s="98"/>
    </row>
    <row r="88" spans="4:5" s="8" customFormat="1" x14ac:dyDescent="0.3">
      <c r="D88" s="98"/>
      <c r="E88" s="98"/>
    </row>
    <row r="89" spans="4:5" s="8" customFormat="1" x14ac:dyDescent="0.3">
      <c r="D89" s="98"/>
      <c r="E89" s="98"/>
    </row>
    <row r="90" spans="4:5" s="8" customFormat="1" x14ac:dyDescent="0.3">
      <c r="D90" s="98"/>
      <c r="E90" s="98"/>
    </row>
    <row r="91" spans="4:5" s="8" customFormat="1" x14ac:dyDescent="0.3">
      <c r="D91" s="98"/>
      <c r="E91" s="98"/>
    </row>
    <row r="92" spans="4:5" s="8" customFormat="1" x14ac:dyDescent="0.3">
      <c r="D92" s="98"/>
      <c r="E92" s="98"/>
    </row>
    <row r="93" spans="4:5" s="8" customFormat="1" x14ac:dyDescent="0.3">
      <c r="D93" s="98"/>
      <c r="E93" s="98"/>
    </row>
    <row r="94" spans="4:5" s="8" customFormat="1" x14ac:dyDescent="0.3">
      <c r="D94" s="98"/>
      <c r="E94" s="98"/>
    </row>
    <row r="95" spans="4:5" s="8" customFormat="1" x14ac:dyDescent="0.3">
      <c r="D95" s="98"/>
      <c r="E95" s="98"/>
    </row>
    <row r="96" spans="4:5" s="8" customFormat="1" x14ac:dyDescent="0.3">
      <c r="D96" s="98"/>
      <c r="E96" s="98"/>
    </row>
    <row r="97" spans="4:5" s="8" customFormat="1" x14ac:dyDescent="0.3">
      <c r="D97" s="98"/>
      <c r="E97" s="98"/>
    </row>
    <row r="98" spans="4:5" s="8" customFormat="1" x14ac:dyDescent="0.3">
      <c r="D98" s="98"/>
      <c r="E98" s="98"/>
    </row>
    <row r="99" spans="4:5" s="8" customFormat="1" x14ac:dyDescent="0.3">
      <c r="D99" s="98"/>
      <c r="E99" s="98"/>
    </row>
    <row r="100" spans="4:5" s="8" customFormat="1" x14ac:dyDescent="0.3">
      <c r="D100" s="98"/>
      <c r="E100" s="98"/>
    </row>
    <row r="101" spans="4:5" s="8" customFormat="1" x14ac:dyDescent="0.3">
      <c r="D101" s="98"/>
      <c r="E101" s="98"/>
    </row>
    <row r="102" spans="4:5" s="8" customFormat="1" x14ac:dyDescent="0.3">
      <c r="D102" s="98"/>
      <c r="E102" s="98"/>
    </row>
    <row r="103" spans="4:5" s="8" customFormat="1" x14ac:dyDescent="0.3">
      <c r="D103" s="98"/>
      <c r="E103" s="98"/>
    </row>
    <row r="104" spans="4:5" s="8" customFormat="1" x14ac:dyDescent="0.3">
      <c r="D104" s="98"/>
      <c r="E104" s="98"/>
    </row>
    <row r="105" spans="4:5" s="8" customFormat="1" x14ac:dyDescent="0.3">
      <c r="D105" s="98"/>
      <c r="E105" s="98"/>
    </row>
    <row r="106" spans="4:5" s="8" customFormat="1" x14ac:dyDescent="0.3">
      <c r="D106" s="98"/>
      <c r="E106" s="98"/>
    </row>
    <row r="107" spans="4:5" s="8" customFormat="1" x14ac:dyDescent="0.3">
      <c r="D107" s="98"/>
      <c r="E107" s="98"/>
    </row>
    <row r="108" spans="4:5" s="8" customFormat="1" x14ac:dyDescent="0.3">
      <c r="D108" s="98"/>
      <c r="E108" s="98"/>
    </row>
    <row r="109" spans="4:5" s="8" customFormat="1" x14ac:dyDescent="0.3">
      <c r="D109" s="98"/>
      <c r="E109" s="98"/>
    </row>
    <row r="110" spans="4:5" s="8" customFormat="1" x14ac:dyDescent="0.3">
      <c r="D110" s="98"/>
      <c r="E110" s="98"/>
    </row>
    <row r="111" spans="4:5" s="8" customFormat="1" x14ac:dyDescent="0.3">
      <c r="D111" s="98"/>
      <c r="E111" s="98"/>
    </row>
    <row r="112" spans="4:5" s="8" customFormat="1" x14ac:dyDescent="0.3">
      <c r="D112" s="98"/>
      <c r="E112" s="98"/>
    </row>
    <row r="113" spans="4:5" s="8" customFormat="1" x14ac:dyDescent="0.3">
      <c r="D113" s="98"/>
      <c r="E113" s="98"/>
    </row>
    <row r="114" spans="4:5" s="8" customFormat="1" x14ac:dyDescent="0.3">
      <c r="D114" s="98"/>
      <c r="E114" s="98"/>
    </row>
    <row r="115" spans="4:5" s="8" customFormat="1" x14ac:dyDescent="0.3">
      <c r="D115" s="98"/>
      <c r="E115" s="98"/>
    </row>
    <row r="116" spans="4:5" s="8" customFormat="1" x14ac:dyDescent="0.3">
      <c r="D116" s="98"/>
      <c r="E116" s="98"/>
    </row>
    <row r="117" spans="4:5" s="8" customFormat="1" x14ac:dyDescent="0.3">
      <c r="D117" s="98"/>
      <c r="E117" s="98"/>
    </row>
    <row r="118" spans="4:5" s="8" customFormat="1" x14ac:dyDescent="0.3">
      <c r="D118" s="98"/>
      <c r="E118" s="98"/>
    </row>
    <row r="119" spans="4:5" s="8" customFormat="1" x14ac:dyDescent="0.3">
      <c r="D119" s="98"/>
      <c r="E119" s="98"/>
    </row>
    <row r="120" spans="4:5" s="8" customFormat="1" x14ac:dyDescent="0.3">
      <c r="D120" s="98"/>
      <c r="E120" s="98"/>
    </row>
    <row r="121" spans="4:5" s="8" customFormat="1" x14ac:dyDescent="0.3">
      <c r="D121" s="98"/>
      <c r="E121" s="98"/>
    </row>
    <row r="122" spans="4:5" s="8" customFormat="1" x14ac:dyDescent="0.3">
      <c r="D122" s="98"/>
      <c r="E122" s="98"/>
    </row>
    <row r="123" spans="4:5" s="8" customFormat="1" x14ac:dyDescent="0.3">
      <c r="D123" s="98"/>
      <c r="E123" s="98"/>
    </row>
    <row r="124" spans="4:5" s="8" customFormat="1" x14ac:dyDescent="0.3">
      <c r="D124" s="98"/>
      <c r="E124" s="98"/>
    </row>
    <row r="125" spans="4:5" s="8" customFormat="1" x14ac:dyDescent="0.3">
      <c r="D125" s="98"/>
      <c r="E125" s="98"/>
    </row>
    <row r="126" spans="4:5" s="8" customFormat="1" x14ac:dyDescent="0.3">
      <c r="D126" s="98"/>
      <c r="E126" s="98"/>
    </row>
    <row r="127" spans="4:5" s="8" customFormat="1" x14ac:dyDescent="0.3">
      <c r="D127" s="98"/>
      <c r="E127" s="98"/>
    </row>
    <row r="128" spans="4:5" s="8" customFormat="1" x14ac:dyDescent="0.3">
      <c r="D128" s="98"/>
      <c r="E128" s="98"/>
    </row>
    <row r="129" spans="4:5" s="8" customFormat="1" x14ac:dyDescent="0.3">
      <c r="D129" s="98"/>
      <c r="E129" s="98"/>
    </row>
    <row r="130" spans="4:5" s="8" customFormat="1" x14ac:dyDescent="0.3">
      <c r="D130" s="98"/>
      <c r="E130" s="98"/>
    </row>
    <row r="131" spans="4:5" s="8" customFormat="1" x14ac:dyDescent="0.3">
      <c r="D131" s="98"/>
      <c r="E131" s="98"/>
    </row>
    <row r="132" spans="4:5" s="8" customFormat="1" x14ac:dyDescent="0.3">
      <c r="D132" s="98"/>
      <c r="E132" s="98"/>
    </row>
    <row r="133" spans="4:5" s="8" customFormat="1" x14ac:dyDescent="0.3">
      <c r="D133" s="98"/>
      <c r="E133" s="98"/>
    </row>
    <row r="134" spans="4:5" s="8" customFormat="1" x14ac:dyDescent="0.3">
      <c r="D134" s="98"/>
      <c r="E134" s="98"/>
    </row>
    <row r="135" spans="4:5" s="8" customFormat="1" x14ac:dyDescent="0.3">
      <c r="D135" s="98"/>
      <c r="E135" s="98"/>
    </row>
    <row r="136" spans="4:5" s="8" customFormat="1" x14ac:dyDescent="0.3">
      <c r="D136" s="98"/>
      <c r="E136" s="98"/>
    </row>
    <row r="137" spans="4:5" s="8" customFormat="1" x14ac:dyDescent="0.3">
      <c r="D137" s="98"/>
      <c r="E137" s="98"/>
    </row>
    <row r="138" spans="4:5" s="8" customFormat="1" x14ac:dyDescent="0.3">
      <c r="D138" s="98"/>
      <c r="E138" s="98"/>
    </row>
    <row r="139" spans="4:5" s="8" customFormat="1" x14ac:dyDescent="0.3">
      <c r="D139" s="98"/>
      <c r="E139" s="98"/>
    </row>
    <row r="140" spans="4:5" s="8" customFormat="1" x14ac:dyDescent="0.3">
      <c r="D140" s="98"/>
      <c r="E140" s="98"/>
    </row>
    <row r="141" spans="4:5" s="8" customFormat="1" x14ac:dyDescent="0.3">
      <c r="D141" s="98"/>
      <c r="E141" s="98"/>
    </row>
    <row r="142" spans="4:5" s="8" customFormat="1" x14ac:dyDescent="0.3">
      <c r="D142" s="98"/>
      <c r="E142" s="98"/>
    </row>
    <row r="143" spans="4:5" s="8" customFormat="1" x14ac:dyDescent="0.3">
      <c r="D143" s="98"/>
      <c r="E143" s="98"/>
    </row>
    <row r="144" spans="4:5" s="8" customFormat="1" x14ac:dyDescent="0.3">
      <c r="D144" s="98"/>
      <c r="E144" s="98"/>
    </row>
    <row r="145" spans="4:5" s="8" customFormat="1" x14ac:dyDescent="0.3">
      <c r="D145" s="98"/>
      <c r="E145" s="98"/>
    </row>
    <row r="146" spans="4:5" s="8" customFormat="1" x14ac:dyDescent="0.3">
      <c r="D146" s="98"/>
      <c r="E146" s="98"/>
    </row>
    <row r="147" spans="4:5" s="8" customFormat="1" x14ac:dyDescent="0.3">
      <c r="D147" s="98"/>
      <c r="E147" s="98"/>
    </row>
    <row r="148" spans="4:5" s="8" customFormat="1" x14ac:dyDescent="0.3">
      <c r="D148" s="98"/>
      <c r="E148" s="98"/>
    </row>
    <row r="149" spans="4:5" s="8" customFormat="1" x14ac:dyDescent="0.3">
      <c r="D149" s="98"/>
      <c r="E149" s="98"/>
    </row>
    <row r="150" spans="4:5" s="8" customFormat="1" x14ac:dyDescent="0.3">
      <c r="D150" s="98"/>
      <c r="E150" s="98"/>
    </row>
    <row r="151" spans="4:5" s="8" customFormat="1" x14ac:dyDescent="0.3">
      <c r="D151" s="98"/>
      <c r="E151" s="98"/>
    </row>
    <row r="152" spans="4:5" s="8" customFormat="1" x14ac:dyDescent="0.3">
      <c r="D152" s="98"/>
      <c r="E152" s="98"/>
    </row>
    <row r="153" spans="4:5" s="8" customFormat="1" x14ac:dyDescent="0.3">
      <c r="D153" s="98"/>
      <c r="E153" s="98"/>
    </row>
    <row r="154" spans="4:5" s="8" customFormat="1" x14ac:dyDescent="0.3">
      <c r="D154" s="98"/>
      <c r="E154" s="98"/>
    </row>
    <row r="155" spans="4:5" s="8" customFormat="1" x14ac:dyDescent="0.3">
      <c r="D155" s="98"/>
      <c r="E155" s="98"/>
    </row>
    <row r="156" spans="4:5" s="8" customFormat="1" x14ac:dyDescent="0.3">
      <c r="D156" s="98"/>
      <c r="E156" s="98"/>
    </row>
    <row r="157" spans="4:5" s="8" customFormat="1" x14ac:dyDescent="0.3">
      <c r="D157" s="98"/>
      <c r="E157" s="98"/>
    </row>
    <row r="158" spans="4:5" s="8" customFormat="1" x14ac:dyDescent="0.3">
      <c r="D158" s="98"/>
      <c r="E158" s="98"/>
    </row>
    <row r="159" spans="4:5" s="8" customFormat="1" x14ac:dyDescent="0.3">
      <c r="D159" s="98"/>
      <c r="E159" s="98"/>
    </row>
    <row r="160" spans="4:5" s="8" customFormat="1" x14ac:dyDescent="0.3">
      <c r="D160" s="98"/>
      <c r="E160" s="98"/>
    </row>
    <row r="161" spans="4:5" s="8" customFormat="1" x14ac:dyDescent="0.3">
      <c r="D161" s="98"/>
      <c r="E161" s="98"/>
    </row>
    <row r="162" spans="4:5" s="8" customFormat="1" x14ac:dyDescent="0.3">
      <c r="D162" s="98"/>
      <c r="E162" s="98"/>
    </row>
    <row r="163" spans="4:5" s="8" customFormat="1" x14ac:dyDescent="0.3">
      <c r="D163" s="98"/>
      <c r="E163" s="98"/>
    </row>
    <row r="164" spans="4:5" s="8" customFormat="1" x14ac:dyDescent="0.3">
      <c r="D164" s="98"/>
      <c r="E164" s="98"/>
    </row>
    <row r="165" spans="4:5" s="8" customFormat="1" x14ac:dyDescent="0.3">
      <c r="D165" s="98"/>
      <c r="E165" s="98"/>
    </row>
    <row r="166" spans="4:5" s="8" customFormat="1" x14ac:dyDescent="0.3">
      <c r="D166" s="98"/>
      <c r="E166" s="98"/>
    </row>
    <row r="167" spans="4:5" s="8" customFormat="1" x14ac:dyDescent="0.3">
      <c r="D167" s="98"/>
      <c r="E167" s="98"/>
    </row>
    <row r="168" spans="4:5" s="8" customFormat="1" x14ac:dyDescent="0.3">
      <c r="D168" s="98"/>
      <c r="E168" s="98"/>
    </row>
    <row r="169" spans="4:5" s="8" customFormat="1" x14ac:dyDescent="0.3">
      <c r="D169" s="98"/>
      <c r="E169" s="98"/>
    </row>
    <row r="170" spans="4:5" s="8" customFormat="1" x14ac:dyDescent="0.3">
      <c r="D170" s="98"/>
      <c r="E170" s="98"/>
    </row>
    <row r="171" spans="4:5" s="8" customFormat="1" x14ac:dyDescent="0.3">
      <c r="D171" s="98"/>
      <c r="E171" s="98"/>
    </row>
    <row r="172" spans="4:5" s="8" customFormat="1" x14ac:dyDescent="0.3">
      <c r="D172" s="98"/>
      <c r="E172" s="98"/>
    </row>
    <row r="173" spans="4:5" s="8" customFormat="1" x14ac:dyDescent="0.3">
      <c r="D173" s="98"/>
      <c r="E173" s="98"/>
    </row>
    <row r="174" spans="4:5" s="8" customFormat="1" x14ac:dyDescent="0.3">
      <c r="D174" s="98"/>
      <c r="E174" s="98"/>
    </row>
    <row r="175" spans="4:5" s="8" customFormat="1" x14ac:dyDescent="0.3">
      <c r="D175" s="98"/>
      <c r="E175" s="98"/>
    </row>
    <row r="176" spans="4:5" s="8" customFormat="1" x14ac:dyDescent="0.3">
      <c r="D176" s="98"/>
      <c r="E176" s="98"/>
    </row>
    <row r="177" spans="4:5" s="8" customFormat="1" x14ac:dyDescent="0.3">
      <c r="D177" s="98"/>
      <c r="E177" s="98"/>
    </row>
    <row r="178" spans="4:5" s="8" customFormat="1" x14ac:dyDescent="0.3">
      <c r="D178" s="98"/>
      <c r="E178" s="98"/>
    </row>
    <row r="179" spans="4:5" s="8" customFormat="1" x14ac:dyDescent="0.3">
      <c r="D179" s="98"/>
      <c r="E179" s="98"/>
    </row>
    <row r="180" spans="4:5" s="8" customFormat="1" x14ac:dyDescent="0.3">
      <c r="D180" s="98"/>
      <c r="E180" s="98"/>
    </row>
    <row r="181" spans="4:5" s="8" customFormat="1" x14ac:dyDescent="0.3">
      <c r="D181" s="98"/>
      <c r="E181" s="98"/>
    </row>
    <row r="182" spans="4:5" s="8" customFormat="1" x14ac:dyDescent="0.3">
      <c r="D182" s="98"/>
      <c r="E182" s="98"/>
    </row>
    <row r="183" spans="4:5" s="8" customFormat="1" x14ac:dyDescent="0.3">
      <c r="D183" s="98"/>
      <c r="E183" s="98"/>
    </row>
    <row r="184" spans="4:5" s="8" customFormat="1" x14ac:dyDescent="0.3">
      <c r="D184" s="98"/>
      <c r="E184" s="98"/>
    </row>
    <row r="185" spans="4:5" s="8" customFormat="1" x14ac:dyDescent="0.3">
      <c r="D185" s="98"/>
      <c r="E185" s="98"/>
    </row>
    <row r="186" spans="4:5" s="8" customFormat="1" x14ac:dyDescent="0.3">
      <c r="D186" s="98"/>
      <c r="E186" s="98"/>
    </row>
    <row r="187" spans="4:5" s="8" customFormat="1" x14ac:dyDescent="0.3">
      <c r="D187" s="98"/>
      <c r="E187" s="98"/>
    </row>
    <row r="188" spans="4:5" s="8" customFormat="1" x14ac:dyDescent="0.3">
      <c r="D188" s="98"/>
      <c r="E188" s="98"/>
    </row>
    <row r="189" spans="4:5" s="8" customFormat="1" x14ac:dyDescent="0.3">
      <c r="D189" s="98"/>
      <c r="E189" s="98"/>
    </row>
    <row r="190" spans="4:5" s="8" customFormat="1" x14ac:dyDescent="0.3">
      <c r="D190" s="98"/>
      <c r="E190" s="98"/>
    </row>
    <row r="191" spans="4:5" s="8" customFormat="1" x14ac:dyDescent="0.3">
      <c r="D191" s="98"/>
      <c r="E191" s="98"/>
    </row>
    <row r="192" spans="4:5" s="8" customFormat="1" x14ac:dyDescent="0.3">
      <c r="D192" s="98"/>
      <c r="E192" s="98"/>
    </row>
    <row r="193" spans="4:5" s="8" customFormat="1" x14ac:dyDescent="0.3">
      <c r="D193" s="98"/>
      <c r="E193" s="98"/>
    </row>
    <row r="194" spans="4:5" s="8" customFormat="1" x14ac:dyDescent="0.3">
      <c r="D194" s="98"/>
      <c r="E194" s="98"/>
    </row>
    <row r="195" spans="4:5" s="8" customFormat="1" x14ac:dyDescent="0.3">
      <c r="D195" s="98"/>
      <c r="E195" s="98"/>
    </row>
    <row r="196" spans="4:5" s="8" customFormat="1" x14ac:dyDescent="0.3">
      <c r="D196" s="98"/>
      <c r="E196" s="98"/>
    </row>
    <row r="197" spans="4:5" s="8" customFormat="1" x14ac:dyDescent="0.3">
      <c r="D197" s="98"/>
      <c r="E197" s="98"/>
    </row>
    <row r="198" spans="4:5" s="8" customFormat="1" x14ac:dyDescent="0.3">
      <c r="D198" s="98"/>
      <c r="E198" s="98"/>
    </row>
    <row r="199" spans="4:5" s="8" customFormat="1" x14ac:dyDescent="0.3">
      <c r="D199" s="98"/>
      <c r="E199" s="98"/>
    </row>
    <row r="200" spans="4:5" s="8" customFormat="1" x14ac:dyDescent="0.3">
      <c r="D200" s="98"/>
      <c r="E200" s="98"/>
    </row>
    <row r="201" spans="4:5" s="8" customFormat="1" x14ac:dyDescent="0.3">
      <c r="D201" s="98"/>
      <c r="E201" s="98"/>
    </row>
    <row r="202" spans="4:5" s="8" customFormat="1" x14ac:dyDescent="0.3">
      <c r="D202" s="98"/>
      <c r="E202" s="98"/>
    </row>
    <row r="203" spans="4:5" s="8" customFormat="1" x14ac:dyDescent="0.3">
      <c r="D203" s="98"/>
      <c r="E203" s="98"/>
    </row>
    <row r="204" spans="4:5" s="8" customFormat="1" x14ac:dyDescent="0.3">
      <c r="D204" s="98"/>
      <c r="E204" s="98"/>
    </row>
    <row r="205" spans="4:5" s="8" customFormat="1" x14ac:dyDescent="0.3">
      <c r="D205" s="98"/>
      <c r="E205" s="98"/>
    </row>
    <row r="206" spans="4:5" s="8" customFormat="1" x14ac:dyDescent="0.3">
      <c r="D206" s="98"/>
      <c r="E206" s="98"/>
    </row>
    <row r="207" spans="4:5" s="8" customFormat="1" x14ac:dyDescent="0.3">
      <c r="D207" s="98"/>
      <c r="E207" s="98"/>
    </row>
    <row r="208" spans="4:5" s="8" customFormat="1" x14ac:dyDescent="0.3">
      <c r="D208" s="98"/>
      <c r="E208" s="98"/>
    </row>
    <row r="209" spans="4:5" s="8" customFormat="1" x14ac:dyDescent="0.3">
      <c r="D209" s="98"/>
      <c r="E209" s="98"/>
    </row>
    <row r="210" spans="4:5" s="8" customFormat="1" x14ac:dyDescent="0.3">
      <c r="D210" s="98"/>
      <c r="E210" s="98"/>
    </row>
    <row r="211" spans="4:5" s="8" customFormat="1" x14ac:dyDescent="0.3">
      <c r="D211" s="98"/>
      <c r="E211" s="98"/>
    </row>
    <row r="212" spans="4:5" s="8" customFormat="1" x14ac:dyDescent="0.3">
      <c r="D212" s="98"/>
      <c r="E212" s="98"/>
    </row>
    <row r="213" spans="4:5" s="8" customFormat="1" x14ac:dyDescent="0.3">
      <c r="D213" s="98"/>
      <c r="E213" s="98"/>
    </row>
    <row r="214" spans="4:5" s="8" customFormat="1" x14ac:dyDescent="0.3">
      <c r="D214" s="98"/>
      <c r="E214" s="98"/>
    </row>
    <row r="215" spans="4:5" s="8" customFormat="1" x14ac:dyDescent="0.3">
      <c r="D215" s="98"/>
      <c r="E215" s="98"/>
    </row>
    <row r="216" spans="4:5" s="8" customFormat="1" x14ac:dyDescent="0.3">
      <c r="D216" s="98"/>
      <c r="E216" s="98"/>
    </row>
    <row r="217" spans="4:5" s="8" customFormat="1" x14ac:dyDescent="0.3">
      <c r="D217" s="98"/>
      <c r="E217" s="98"/>
    </row>
    <row r="218" spans="4:5" s="8" customFormat="1" x14ac:dyDescent="0.3">
      <c r="D218" s="98"/>
      <c r="E218" s="98"/>
    </row>
  </sheetData>
  <mergeCells count="17">
    <mergeCell ref="C11:J11"/>
    <mergeCell ref="F1:J1"/>
    <mergeCell ref="F2:J2"/>
    <mergeCell ref="F4:J4"/>
    <mergeCell ref="A5:J5"/>
    <mergeCell ref="A6:J6"/>
    <mergeCell ref="A7:J7"/>
    <mergeCell ref="C8:I8"/>
    <mergeCell ref="C9:D9"/>
    <mergeCell ref="F9:G9"/>
    <mergeCell ref="H9:I9"/>
    <mergeCell ref="C10:J10"/>
    <mergeCell ref="B44:J44"/>
    <mergeCell ref="B45:J45"/>
    <mergeCell ref="C47:E47"/>
    <mergeCell ref="F47:J47"/>
    <mergeCell ref="C53:E53"/>
  </mergeCells>
  <printOptions horizontalCentered="1"/>
  <pageMargins left="0.11811023622047245" right="0.11811023622047245" top="0.19685039370078741" bottom="0.19685039370078741" header="0.19685039370078741" footer="0.19685039370078741"/>
  <pageSetup paperSize="9" scale="89" orientation="landscape" r:id="rId1"/>
  <headerFooter alignWithMargins="0">
    <oddFooter>Page &amp;P</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CEACC-E31D-4F51-B01F-E672B95AF446}">
  <sheetPr>
    <tabColor rgb="FFFFFF00"/>
  </sheetPr>
  <dimension ref="A1:K218"/>
  <sheetViews>
    <sheetView view="pageBreakPreview" topLeftCell="A19" zoomScaleSheetLayoutView="100" workbookViewId="0">
      <selection activeCell="D14" sqref="D14:D41"/>
    </sheetView>
  </sheetViews>
  <sheetFormatPr defaultColWidth="9.109375" defaultRowHeight="15.6" x14ac:dyDescent="0.3"/>
  <cols>
    <col min="1" max="1" width="7.109375" style="4" customWidth="1"/>
    <col min="2" max="2" width="68.33203125" style="8" customWidth="1"/>
    <col min="3" max="3" width="6.88671875" style="6" customWidth="1"/>
    <col min="4" max="4" width="9.109375" style="7"/>
    <col min="5" max="5" width="14.44140625" style="6" bestFit="1" customWidth="1"/>
    <col min="6" max="6" width="11.33203125" style="108" customWidth="1"/>
    <col min="7" max="7" width="7" style="109" customWidth="1"/>
    <col min="8" max="8" width="6.109375" style="98" bestFit="1" customWidth="1"/>
    <col min="9" max="9" width="16.88671875" style="108" bestFit="1" customWidth="1"/>
    <col min="10" max="10" width="14.5546875" style="6" bestFit="1" customWidth="1"/>
    <col min="11" max="11" width="19.5546875" style="8" customWidth="1"/>
    <col min="12" max="16384" width="9.109375" style="8"/>
  </cols>
  <sheetData>
    <row r="1" spans="1:11" x14ac:dyDescent="0.3">
      <c r="B1" s="5" t="s">
        <v>4884</v>
      </c>
      <c r="F1" s="497" t="s">
        <v>4723</v>
      </c>
      <c r="G1" s="497"/>
      <c r="H1" s="497"/>
      <c r="I1" s="497"/>
      <c r="J1" s="497"/>
    </row>
    <row r="2" spans="1:11" x14ac:dyDescent="0.3">
      <c r="B2" s="9" t="s">
        <v>4885</v>
      </c>
      <c r="F2" s="498" t="s">
        <v>4724</v>
      </c>
      <c r="G2" s="498"/>
      <c r="H2" s="498"/>
      <c r="I2" s="498"/>
      <c r="J2" s="498"/>
    </row>
    <row r="4" spans="1:11" x14ac:dyDescent="0.3">
      <c r="A4" s="11"/>
      <c r="B4" s="12"/>
      <c r="C4" s="13"/>
      <c r="D4" s="14"/>
      <c r="E4" s="15"/>
      <c r="F4" s="499" t="s">
        <v>4933</v>
      </c>
      <c r="G4" s="499"/>
      <c r="H4" s="499"/>
      <c r="I4" s="499"/>
      <c r="J4" s="499"/>
    </row>
    <row r="5" spans="1:11" x14ac:dyDescent="0.3">
      <c r="A5" s="498" t="s">
        <v>4729</v>
      </c>
      <c r="B5" s="498"/>
      <c r="C5" s="498"/>
      <c r="D5" s="498"/>
      <c r="E5" s="498"/>
      <c r="F5" s="498"/>
      <c r="G5" s="498"/>
      <c r="H5" s="498"/>
      <c r="I5" s="498"/>
      <c r="J5" s="498"/>
    </row>
    <row r="6" spans="1:11" ht="15.75" customHeight="1" x14ac:dyDescent="0.3">
      <c r="A6" s="500" t="s">
        <v>4931</v>
      </c>
      <c r="B6" s="498"/>
      <c r="C6" s="498"/>
      <c r="D6" s="498"/>
      <c r="E6" s="498"/>
      <c r="F6" s="498"/>
      <c r="G6" s="498"/>
      <c r="H6" s="498"/>
      <c r="I6" s="498"/>
      <c r="J6" s="498"/>
    </row>
    <row r="7" spans="1:11" ht="15.75" customHeight="1" x14ac:dyDescent="0.3">
      <c r="A7" s="498" t="s">
        <v>4932</v>
      </c>
      <c r="B7" s="498"/>
      <c r="C7" s="498"/>
      <c r="D7" s="498"/>
      <c r="E7" s="498"/>
      <c r="F7" s="498"/>
      <c r="G7" s="498"/>
      <c r="H7" s="498"/>
      <c r="I7" s="498"/>
      <c r="J7" s="498"/>
    </row>
    <row r="8" spans="1:11" ht="16.8" x14ac:dyDescent="0.3">
      <c r="A8" s="16"/>
      <c r="B8" s="17" t="s">
        <v>4730</v>
      </c>
      <c r="C8" s="507" t="s">
        <v>5041</v>
      </c>
      <c r="D8" s="507"/>
      <c r="E8" s="507"/>
      <c r="F8" s="507"/>
      <c r="G8" s="507"/>
      <c r="H8" s="507"/>
      <c r="I8" s="507"/>
      <c r="J8" s="18"/>
    </row>
    <row r="9" spans="1:11" ht="15" customHeight="1" x14ac:dyDescent="0.3">
      <c r="A9" s="19"/>
      <c r="B9" s="17" t="s">
        <v>4731</v>
      </c>
      <c r="C9" s="548" t="s">
        <v>5042</v>
      </c>
      <c r="D9" s="508"/>
      <c r="E9" s="20" t="s">
        <v>4732</v>
      </c>
      <c r="F9" s="549" t="s">
        <v>5043</v>
      </c>
      <c r="G9" s="509"/>
      <c r="H9" s="511" t="s">
        <v>4733</v>
      </c>
      <c r="I9" s="511"/>
      <c r="J9" s="162" t="s">
        <v>5044</v>
      </c>
    </row>
    <row r="10" spans="1:11" x14ac:dyDescent="0.3">
      <c r="A10" s="21"/>
      <c r="B10" s="17" t="s">
        <v>4734</v>
      </c>
      <c r="C10" s="510" t="s">
        <v>4897</v>
      </c>
      <c r="D10" s="510"/>
      <c r="E10" s="510"/>
      <c r="F10" s="510"/>
      <c r="G10" s="510"/>
      <c r="H10" s="510"/>
      <c r="I10" s="510"/>
      <c r="J10" s="510"/>
    </row>
    <row r="11" spans="1:11" x14ac:dyDescent="0.3">
      <c r="A11" s="22"/>
      <c r="B11" s="17" t="s">
        <v>4735</v>
      </c>
      <c r="C11" s="547" t="s">
        <v>11</v>
      </c>
      <c r="D11" s="512"/>
      <c r="E11" s="512"/>
      <c r="F11" s="512"/>
      <c r="G11" s="512"/>
      <c r="H11" s="512"/>
      <c r="I11" s="512"/>
      <c r="J11" s="512"/>
    </row>
    <row r="12" spans="1:11" ht="30.6" x14ac:dyDescent="0.3">
      <c r="A12" s="23" t="s">
        <v>0</v>
      </c>
      <c r="B12" s="24" t="s">
        <v>4736</v>
      </c>
      <c r="C12" s="24" t="s">
        <v>4737</v>
      </c>
      <c r="D12" s="25" t="s">
        <v>4738</v>
      </c>
      <c r="E12" s="24" t="s">
        <v>4739</v>
      </c>
      <c r="F12" s="26" t="s">
        <v>4740</v>
      </c>
      <c r="G12" s="27" t="s">
        <v>4741</v>
      </c>
      <c r="H12" s="28" t="s">
        <v>4742</v>
      </c>
      <c r="I12" s="26" t="s">
        <v>4743</v>
      </c>
      <c r="J12" s="29" t="s">
        <v>4726</v>
      </c>
      <c r="K12" s="269" t="str">
        <f ca="1">HYPERLINK("#" &amp; CELL("address",TH!A9),"Link tới sheet: " &amp; REPLACE(CELL("filename",TH!A9),1,FIND("]",CELL("filename",TH!A9)),""))</f>
        <v>Link tới sheet: TH</v>
      </c>
    </row>
    <row r="13" spans="1:11" s="34" customFormat="1" ht="13.8" x14ac:dyDescent="0.3">
      <c r="A13" s="30">
        <v>1</v>
      </c>
      <c r="B13" s="31" t="s">
        <v>4744</v>
      </c>
      <c r="C13" s="32"/>
      <c r="D13" s="32"/>
      <c r="E13" s="32"/>
      <c r="F13" s="32"/>
      <c r="G13" s="32"/>
      <c r="H13" s="174"/>
      <c r="I13" s="32"/>
      <c r="J13" s="33"/>
    </row>
    <row r="14" spans="1:11" s="40" customFormat="1" ht="13.8" x14ac:dyDescent="0.3">
      <c r="A14" s="35"/>
      <c r="B14" s="36" t="s">
        <v>4745</v>
      </c>
      <c r="C14" s="37" t="s">
        <v>1726</v>
      </c>
      <c r="D14" s="317">
        <f>SUBTOTAL(9,D15:D23)</f>
        <v>443</v>
      </c>
      <c r="E14" s="37"/>
      <c r="F14" s="38"/>
      <c r="G14" s="39"/>
      <c r="H14" s="175"/>
      <c r="I14" s="110">
        <f>SUBTOTAL(9,I15:I23)</f>
        <v>57590000</v>
      </c>
      <c r="J14" s="37"/>
    </row>
    <row r="15" spans="1:11" s="40" customFormat="1" ht="13.8" x14ac:dyDescent="0.3">
      <c r="A15" s="41" t="s">
        <v>4746</v>
      </c>
      <c r="B15" s="42" t="s">
        <v>5455</v>
      </c>
      <c r="C15" s="43"/>
      <c r="D15" s="318"/>
      <c r="E15" s="43"/>
      <c r="F15" s="44"/>
      <c r="G15" s="45"/>
      <c r="H15" s="176"/>
      <c r="I15" s="44"/>
      <c r="J15" s="43"/>
    </row>
    <row r="16" spans="1:11" s="40" customFormat="1" ht="27.6" x14ac:dyDescent="0.3">
      <c r="A16" s="41"/>
      <c r="B16" s="46" t="s">
        <v>5048</v>
      </c>
      <c r="C16" s="43"/>
      <c r="D16" s="318"/>
      <c r="E16" s="43"/>
      <c r="F16" s="44"/>
      <c r="G16" s="45"/>
      <c r="H16" s="176"/>
      <c r="I16" s="44"/>
      <c r="J16" s="47"/>
    </row>
    <row r="17" spans="1:10" s="40" customFormat="1" ht="40.5" customHeight="1" x14ac:dyDescent="0.3">
      <c r="A17" s="41" t="s">
        <v>4747</v>
      </c>
      <c r="B17" s="163" t="s">
        <v>4887</v>
      </c>
      <c r="C17" s="43" t="s">
        <v>1726</v>
      </c>
      <c r="D17" s="318">
        <v>443</v>
      </c>
      <c r="E17" s="43"/>
      <c r="F17" s="44">
        <v>130000</v>
      </c>
      <c r="G17" s="45"/>
      <c r="H17" s="176">
        <v>1</v>
      </c>
      <c r="I17" s="44">
        <f>ROUND(D17*H17*F17,0)</f>
        <v>57590000</v>
      </c>
      <c r="J17" s="48"/>
    </row>
    <row r="18" spans="1:10" s="40" customFormat="1" ht="41.4" x14ac:dyDescent="0.3">
      <c r="A18" s="49" t="s">
        <v>4748</v>
      </c>
      <c r="B18" s="157" t="s">
        <v>4888</v>
      </c>
      <c r="C18" s="50" t="s">
        <v>1726</v>
      </c>
      <c r="D18" s="319"/>
      <c r="E18" s="50"/>
      <c r="F18" s="3"/>
      <c r="G18" s="51"/>
      <c r="H18" s="177">
        <v>1</v>
      </c>
      <c r="I18" s="3">
        <f t="shared" ref="I18:I23" si="0">ROUND(D18*H18*F18,0)</f>
        <v>0</v>
      </c>
      <c r="J18" s="52"/>
    </row>
    <row r="19" spans="1:10" s="40" customFormat="1" ht="41.4" x14ac:dyDescent="0.3">
      <c r="A19" s="49" t="s">
        <v>4749</v>
      </c>
      <c r="B19" s="158" t="s">
        <v>4889</v>
      </c>
      <c r="C19" s="50" t="s">
        <v>1726</v>
      </c>
      <c r="D19" s="319"/>
      <c r="E19" s="50"/>
      <c r="F19" s="3"/>
      <c r="G19" s="51"/>
      <c r="H19" s="177">
        <v>1</v>
      </c>
      <c r="I19" s="3">
        <f t="shared" si="0"/>
        <v>0</v>
      </c>
      <c r="J19" s="52"/>
    </row>
    <row r="20" spans="1:10" s="40" customFormat="1" ht="41.4" x14ac:dyDescent="0.3">
      <c r="A20" s="49" t="s">
        <v>4750</v>
      </c>
      <c r="B20" s="158" t="s">
        <v>4890</v>
      </c>
      <c r="C20" s="50" t="s">
        <v>1726</v>
      </c>
      <c r="D20" s="319"/>
      <c r="E20" s="50"/>
      <c r="F20" s="3"/>
      <c r="G20" s="51"/>
      <c r="H20" s="177">
        <v>1</v>
      </c>
      <c r="I20" s="3">
        <f t="shared" si="0"/>
        <v>0</v>
      </c>
      <c r="J20" s="52"/>
    </row>
    <row r="21" spans="1:10" s="40" customFormat="1" ht="35.1" customHeight="1" x14ac:dyDescent="0.3">
      <c r="A21" s="49" t="s">
        <v>4751</v>
      </c>
      <c r="B21" s="159" t="s">
        <v>4787</v>
      </c>
      <c r="C21" s="43" t="s">
        <v>1726</v>
      </c>
      <c r="D21" s="318"/>
      <c r="E21" s="43"/>
      <c r="F21" s="44"/>
      <c r="G21" s="45"/>
      <c r="H21" s="176">
        <v>1</v>
      </c>
      <c r="I21" s="44">
        <f t="shared" si="0"/>
        <v>0</v>
      </c>
      <c r="J21" s="47"/>
    </row>
    <row r="22" spans="1:10" s="40" customFormat="1" ht="35.1" customHeight="1" x14ac:dyDescent="0.3">
      <c r="A22" s="49" t="s">
        <v>4752</v>
      </c>
      <c r="B22" s="159" t="s">
        <v>4788</v>
      </c>
      <c r="C22" s="43" t="s">
        <v>1726</v>
      </c>
      <c r="D22" s="319"/>
      <c r="E22" s="50"/>
      <c r="F22" s="3"/>
      <c r="G22" s="51"/>
      <c r="H22" s="177">
        <v>1</v>
      </c>
      <c r="I22" s="3">
        <f t="shared" si="0"/>
        <v>0</v>
      </c>
      <c r="J22" s="52"/>
    </row>
    <row r="23" spans="1:10" s="40" customFormat="1" ht="13.8" x14ac:dyDescent="0.3">
      <c r="A23" s="49" t="s">
        <v>4753</v>
      </c>
      <c r="B23" s="160" t="s">
        <v>4754</v>
      </c>
      <c r="C23" s="53" t="s">
        <v>1726</v>
      </c>
      <c r="D23" s="320"/>
      <c r="E23" s="53"/>
      <c r="F23" s="54"/>
      <c r="G23" s="55"/>
      <c r="H23" s="178">
        <v>0</v>
      </c>
      <c r="I23" s="54">
        <f t="shared" si="0"/>
        <v>0</v>
      </c>
      <c r="J23" s="56"/>
    </row>
    <row r="24" spans="1:10" s="117" customFormat="1" ht="13.8" x14ac:dyDescent="0.3">
      <c r="A24" s="111" t="s">
        <v>2304</v>
      </c>
      <c r="B24" s="112" t="s">
        <v>4755</v>
      </c>
      <c r="C24" s="113"/>
      <c r="D24" s="321"/>
      <c r="E24" s="113"/>
      <c r="F24" s="114"/>
      <c r="G24" s="115"/>
      <c r="H24" s="179"/>
      <c r="I24" s="116">
        <f>SUBTOTAL(9, I25:I28)</f>
        <v>0</v>
      </c>
      <c r="J24" s="113"/>
    </row>
    <row r="25" spans="1:10" s="117" customFormat="1" ht="13.8" x14ac:dyDescent="0.3">
      <c r="A25" s="118" t="s">
        <v>4756</v>
      </c>
      <c r="B25" s="119" t="s">
        <v>4757</v>
      </c>
      <c r="C25" s="120"/>
      <c r="D25" s="322"/>
      <c r="E25" s="120"/>
      <c r="F25" s="121"/>
      <c r="G25" s="122"/>
      <c r="H25" s="180"/>
      <c r="I25" s="123">
        <f>SUBTOTAL(9, I26:I28)</f>
        <v>0</v>
      </c>
      <c r="J25" s="120"/>
    </row>
    <row r="26" spans="1:10" s="117" customFormat="1" ht="13.8" x14ac:dyDescent="0.3">
      <c r="A26" s="118"/>
      <c r="B26" s="335" t="s">
        <v>5456</v>
      </c>
      <c r="C26" s="120"/>
      <c r="D26" s="322"/>
      <c r="E26" s="120"/>
      <c r="F26" s="121"/>
      <c r="G26" s="122"/>
      <c r="H26" s="180"/>
      <c r="I26" s="336">
        <f>SUBTOTAL(9, I27:I27)</f>
        <v>0</v>
      </c>
      <c r="J26" s="120"/>
    </row>
    <row r="27" spans="1:10" s="117" customFormat="1" ht="13.8" x14ac:dyDescent="0.3">
      <c r="A27" s="118"/>
      <c r="B27" s="342" t="s">
        <v>5311</v>
      </c>
      <c r="C27" s="337"/>
      <c r="D27" s="338">
        <v>0</v>
      </c>
      <c r="E27" s="337"/>
      <c r="F27" s="339">
        <v>0</v>
      </c>
      <c r="G27" s="340"/>
      <c r="H27" s="341">
        <v>0</v>
      </c>
      <c r="I27" s="343">
        <f>ROUND(D27*H27*F27,0)</f>
        <v>0</v>
      </c>
      <c r="J27" s="120"/>
    </row>
    <row r="28" spans="1:10" s="127" customFormat="1" ht="13.8" x14ac:dyDescent="0.3">
      <c r="A28" s="128"/>
      <c r="B28" s="171"/>
      <c r="C28" s="125"/>
      <c r="D28" s="323"/>
      <c r="E28" s="125"/>
      <c r="F28" s="172"/>
      <c r="G28" s="173"/>
      <c r="H28" s="181"/>
      <c r="I28" s="126"/>
      <c r="J28" s="125"/>
    </row>
    <row r="29" spans="1:10" s="40" customFormat="1" ht="13.8" x14ac:dyDescent="0.3">
      <c r="A29" s="61" t="s">
        <v>4758</v>
      </c>
      <c r="B29" s="62" t="s">
        <v>4759</v>
      </c>
      <c r="C29" s="63"/>
      <c r="D29" s="324"/>
      <c r="E29" s="63"/>
      <c r="F29" s="64"/>
      <c r="G29" s="65"/>
      <c r="H29" s="182"/>
      <c r="I29" s="66">
        <f>(I30)</f>
        <v>0</v>
      </c>
      <c r="J29" s="63"/>
    </row>
    <row r="30" spans="1:10" s="67" customFormat="1" ht="13.8" x14ac:dyDescent="0.3">
      <c r="A30" s="49"/>
      <c r="B30" s="68"/>
      <c r="C30" s="69"/>
      <c r="D30" s="325"/>
      <c r="E30" s="69"/>
      <c r="F30" s="70"/>
      <c r="G30" s="71"/>
      <c r="H30" s="183"/>
      <c r="I30" s="70"/>
      <c r="J30" s="69"/>
    </row>
    <row r="31" spans="1:10" s="117" customFormat="1" ht="13.8" x14ac:dyDescent="0.3">
      <c r="A31" s="111" t="s">
        <v>2307</v>
      </c>
      <c r="B31" s="132" t="s">
        <v>4760</v>
      </c>
      <c r="C31" s="113"/>
      <c r="D31" s="326"/>
      <c r="E31" s="113"/>
      <c r="F31" s="133"/>
      <c r="G31" s="134"/>
      <c r="H31" s="184"/>
      <c r="I31" s="116">
        <f>SUBTOTAL(9,I32:I41)</f>
        <v>325477000</v>
      </c>
      <c r="J31" s="161"/>
    </row>
    <row r="32" spans="1:10" s="40" customFormat="1" ht="41.4" x14ac:dyDescent="0.3">
      <c r="A32" s="124" t="s">
        <v>4762</v>
      </c>
      <c r="B32" s="135" t="s">
        <v>4761</v>
      </c>
      <c r="C32" s="124"/>
      <c r="D32" s="327"/>
      <c r="E32" s="129"/>
      <c r="F32" s="137"/>
      <c r="G32" s="136"/>
      <c r="H32" s="185"/>
      <c r="I32" s="130">
        <f>SUBTOTAL(9,I33:I37)</f>
        <v>325477000</v>
      </c>
      <c r="J32" s="43"/>
    </row>
    <row r="33" spans="1:10" s="40" customFormat="1" ht="13.8" x14ac:dyDescent="0.3">
      <c r="A33" s="72" t="s">
        <v>4790</v>
      </c>
      <c r="B33" s="73" t="s">
        <v>4763</v>
      </c>
      <c r="C33" s="43" t="s">
        <v>4764</v>
      </c>
      <c r="D33" s="328">
        <v>10</v>
      </c>
      <c r="E33" s="43"/>
      <c r="F33" s="74">
        <v>2025000</v>
      </c>
      <c r="G33" s="75"/>
      <c r="H33" s="186">
        <v>1</v>
      </c>
      <c r="I33" s="2">
        <f>ROUND(D33*F33*H33,0)</f>
        <v>20250000</v>
      </c>
      <c r="J33" s="43"/>
    </row>
    <row r="34" spans="1:10" s="131" customFormat="1" ht="13.8" x14ac:dyDescent="0.3">
      <c r="A34" s="76"/>
      <c r="B34" s="138" t="s">
        <v>11</v>
      </c>
      <c r="C34" s="43"/>
      <c r="D34" s="328"/>
      <c r="E34" s="43"/>
      <c r="F34" s="74"/>
      <c r="G34" s="75"/>
      <c r="H34" s="186"/>
      <c r="I34" s="2"/>
      <c r="J34" s="129"/>
    </row>
    <row r="35" spans="1:10" s="96" customFormat="1" ht="27.6" x14ac:dyDescent="0.3">
      <c r="A35" s="164" t="s">
        <v>4791</v>
      </c>
      <c r="B35" s="165" t="s">
        <v>4789</v>
      </c>
      <c r="C35" s="166" t="s">
        <v>1726</v>
      </c>
      <c r="D35" s="329">
        <v>443</v>
      </c>
      <c r="E35" s="166"/>
      <c r="F35" s="167">
        <v>130000</v>
      </c>
      <c r="G35" s="168"/>
      <c r="H35" s="187">
        <v>0.3</v>
      </c>
      <c r="I35" s="169">
        <f t="shared" ref="I35" si="1">ROUND(D35*H35*F35,0)</f>
        <v>17277000</v>
      </c>
      <c r="J35" s="170"/>
    </row>
    <row r="36" spans="1:10" s="40" customFormat="1" ht="27.6" x14ac:dyDescent="0.3">
      <c r="A36" s="76" t="s">
        <v>4792</v>
      </c>
      <c r="B36" s="77" t="s">
        <v>4768</v>
      </c>
      <c r="C36" s="76" t="s">
        <v>1726</v>
      </c>
      <c r="D36" s="328">
        <v>443</v>
      </c>
      <c r="E36" s="43"/>
      <c r="F36" s="74">
        <v>130000</v>
      </c>
      <c r="G36" s="75"/>
      <c r="H36" s="332">
        <v>5</v>
      </c>
      <c r="I36" s="2">
        <f>D36*F36*H36</f>
        <v>287950000</v>
      </c>
      <c r="J36" s="43"/>
    </row>
    <row r="37" spans="1:10" s="40" customFormat="1" ht="55.2" x14ac:dyDescent="0.3">
      <c r="A37" s="76"/>
      <c r="B37" s="191" t="s">
        <v>4793</v>
      </c>
      <c r="C37" s="76"/>
      <c r="D37" s="328"/>
      <c r="E37" s="43"/>
      <c r="F37" s="74"/>
      <c r="G37" s="75"/>
      <c r="H37" s="186"/>
      <c r="I37" s="2"/>
      <c r="J37" s="43"/>
    </row>
    <row r="38" spans="1:10" s="145" customFormat="1" ht="41.4" x14ac:dyDescent="0.3">
      <c r="A38" s="139" t="s">
        <v>4765</v>
      </c>
      <c r="B38" s="140" t="s">
        <v>4769</v>
      </c>
      <c r="C38" s="139"/>
      <c r="D38" s="330"/>
      <c r="E38" s="142"/>
      <c r="F38" s="143"/>
      <c r="G38" s="141"/>
      <c r="H38" s="188"/>
      <c r="I38" s="144">
        <f>SUBTOTAL(9,I39:I41)</f>
        <v>0</v>
      </c>
      <c r="J38" s="142"/>
    </row>
    <row r="39" spans="1:10" s="40" customFormat="1" ht="27.6" x14ac:dyDescent="0.3">
      <c r="A39" s="76" t="s">
        <v>4766</v>
      </c>
      <c r="B39" s="79" t="s">
        <v>4789</v>
      </c>
      <c r="C39" s="76" t="s">
        <v>1726</v>
      </c>
      <c r="D39" s="328">
        <v>0</v>
      </c>
      <c r="E39" s="43"/>
      <c r="F39" s="74">
        <v>130000</v>
      </c>
      <c r="G39" s="75"/>
      <c r="H39" s="186">
        <v>0.3</v>
      </c>
      <c r="I39" s="2">
        <f t="shared" ref="I39:I40" si="2">ROUND(D39*H39*F39,0)</f>
        <v>0</v>
      </c>
      <c r="J39" s="78"/>
    </row>
    <row r="40" spans="1:10" s="40" customFormat="1" ht="27.6" x14ac:dyDescent="0.3">
      <c r="A40" s="76" t="s">
        <v>4767</v>
      </c>
      <c r="B40" s="77" t="s">
        <v>4768</v>
      </c>
      <c r="C40" s="76" t="s">
        <v>1726</v>
      </c>
      <c r="D40" s="328">
        <v>0</v>
      </c>
      <c r="E40" s="43"/>
      <c r="F40" s="74">
        <v>130000</v>
      </c>
      <c r="G40" s="75"/>
      <c r="H40" s="332">
        <v>5</v>
      </c>
      <c r="I40" s="2">
        <f t="shared" si="2"/>
        <v>0</v>
      </c>
      <c r="J40" s="43"/>
    </row>
    <row r="41" spans="1:10" s="40" customFormat="1" ht="55.2" x14ac:dyDescent="0.3">
      <c r="A41" s="80"/>
      <c r="B41" s="192" t="s">
        <v>4793</v>
      </c>
      <c r="C41" s="80"/>
      <c r="D41" s="331"/>
      <c r="E41" s="50"/>
      <c r="F41" s="81"/>
      <c r="G41" s="82"/>
      <c r="H41" s="189"/>
      <c r="I41" s="83"/>
      <c r="J41" s="50"/>
    </row>
    <row r="42" spans="1:10" s="40" customFormat="1" ht="13.8" x14ac:dyDescent="0.3">
      <c r="A42" s="57" t="s">
        <v>2310</v>
      </c>
      <c r="B42" s="58" t="s">
        <v>4770</v>
      </c>
      <c r="C42" s="59"/>
      <c r="D42" s="333"/>
      <c r="E42" s="59"/>
      <c r="F42" s="60"/>
      <c r="G42" s="59"/>
      <c r="H42" s="190"/>
      <c r="I42" s="59"/>
      <c r="J42" s="84"/>
    </row>
    <row r="43" spans="1:10" s="117" customFormat="1" ht="13.8" x14ac:dyDescent="0.3">
      <c r="A43" s="146"/>
      <c r="B43" s="147" t="s">
        <v>4771</v>
      </c>
      <c r="C43" s="148"/>
      <c r="D43" s="334"/>
      <c r="E43" s="148"/>
      <c r="F43" s="149"/>
      <c r="G43" s="150"/>
      <c r="H43" s="148"/>
      <c r="I43" s="110">
        <f>SUBTOTAL(9,I14:I41)</f>
        <v>383067000</v>
      </c>
      <c r="J43" s="148"/>
    </row>
    <row r="44" spans="1:10" s="40" customFormat="1" ht="14.4" x14ac:dyDescent="0.3">
      <c r="A44" s="85"/>
      <c r="B44" s="501" t="s">
        <v>5457</v>
      </c>
      <c r="C44" s="502"/>
      <c r="D44" s="502"/>
      <c r="E44" s="502"/>
      <c r="F44" s="502"/>
      <c r="G44" s="502"/>
      <c r="H44" s="502"/>
      <c r="I44" s="502"/>
      <c r="J44" s="503"/>
    </row>
    <row r="45" spans="1:10" s="40" customFormat="1" ht="14.4" x14ac:dyDescent="0.3">
      <c r="A45" s="86"/>
      <c r="B45" s="506"/>
      <c r="C45" s="506"/>
      <c r="D45" s="506"/>
      <c r="E45" s="506"/>
      <c r="F45" s="506"/>
      <c r="G45" s="506"/>
      <c r="H45" s="506"/>
      <c r="I45" s="506"/>
      <c r="J45" s="506"/>
    </row>
    <row r="46" spans="1:10" s="89" customFormat="1" x14ac:dyDescent="0.3">
      <c r="A46" s="87"/>
      <c r="B46" s="88"/>
      <c r="C46" s="88"/>
      <c r="D46" s="88"/>
      <c r="E46" s="88"/>
      <c r="F46" s="88"/>
      <c r="G46" s="88"/>
      <c r="H46" s="88"/>
      <c r="I46" s="88"/>
      <c r="J46" s="88"/>
    </row>
    <row r="47" spans="1:10" s="89" customFormat="1" x14ac:dyDescent="0.3">
      <c r="A47" s="90"/>
      <c r="B47" s="90"/>
      <c r="C47" s="504" t="s">
        <v>4773</v>
      </c>
      <c r="D47" s="504"/>
      <c r="E47" s="504"/>
      <c r="F47" s="504" t="s">
        <v>4885</v>
      </c>
      <c r="G47" s="504"/>
      <c r="H47" s="504"/>
      <c r="I47" s="504"/>
      <c r="J47" s="504"/>
    </row>
    <row r="48" spans="1:10" s="96" customFormat="1" x14ac:dyDescent="0.3">
      <c r="A48" s="91"/>
      <c r="B48" s="93"/>
      <c r="C48" s="94"/>
      <c r="D48" s="92"/>
      <c r="E48" s="91"/>
      <c r="F48" s="95"/>
      <c r="G48" s="91"/>
      <c r="H48" s="91"/>
      <c r="I48" s="95"/>
    </row>
    <row r="49" spans="1:10" s="96" customFormat="1" x14ac:dyDescent="0.3">
      <c r="A49" s="91"/>
      <c r="B49" s="93"/>
      <c r="C49" s="94"/>
      <c r="D49" s="92"/>
      <c r="E49" s="91"/>
      <c r="F49" s="95"/>
      <c r="G49" s="91"/>
      <c r="H49" s="91"/>
      <c r="I49" s="91"/>
    </row>
    <row r="50" spans="1:10" s="96" customFormat="1" x14ac:dyDescent="0.3">
      <c r="A50" s="91"/>
      <c r="B50" s="93"/>
      <c r="C50" s="94"/>
      <c r="D50" s="92"/>
      <c r="E50" s="91"/>
      <c r="F50" s="95"/>
      <c r="G50" s="91"/>
      <c r="H50" s="91"/>
      <c r="I50" s="95"/>
    </row>
    <row r="51" spans="1:10" s="96" customFormat="1" x14ac:dyDescent="0.3">
      <c r="A51" s="91"/>
      <c r="B51" s="93"/>
      <c r="C51" s="94"/>
      <c r="D51" s="92"/>
      <c r="E51" s="91"/>
      <c r="F51" s="95"/>
      <c r="G51" s="91"/>
      <c r="H51" s="91"/>
      <c r="I51" s="91"/>
    </row>
    <row r="52" spans="1:10" s="96" customFormat="1" x14ac:dyDescent="0.3">
      <c r="A52" s="91"/>
      <c r="B52" s="93"/>
      <c r="C52" s="94"/>
      <c r="D52" s="92"/>
      <c r="E52" s="91"/>
      <c r="F52" s="95"/>
      <c r="G52" s="91"/>
      <c r="H52" s="91"/>
      <c r="I52" s="91"/>
    </row>
    <row r="53" spans="1:10" s="89" customFormat="1" x14ac:dyDescent="0.3">
      <c r="A53" s="91"/>
      <c r="C53" s="505" t="s">
        <v>4886</v>
      </c>
      <c r="D53" s="505"/>
      <c r="E53" s="505"/>
      <c r="F53" s="316"/>
      <c r="G53" s="91"/>
      <c r="H53" s="91"/>
      <c r="I53" s="91"/>
    </row>
    <row r="54" spans="1:10" x14ac:dyDescent="0.3">
      <c r="A54" s="97"/>
      <c r="C54" s="98"/>
      <c r="D54" s="99"/>
      <c r="E54" s="10"/>
      <c r="F54" s="100"/>
      <c r="G54" s="97"/>
      <c r="H54" s="10"/>
      <c r="I54" s="100"/>
      <c r="J54" s="97"/>
    </row>
    <row r="55" spans="1:10" ht="47.1" customHeight="1" x14ac:dyDescent="0.3">
      <c r="A55" s="101"/>
      <c r="B55" s="102" t="s">
        <v>4703</v>
      </c>
      <c r="D55" s="103"/>
      <c r="F55" s="104"/>
      <c r="G55" s="105"/>
      <c r="H55" s="106"/>
      <c r="I55" s="107"/>
    </row>
    <row r="56" spans="1:10" ht="47.1" customHeight="1" x14ac:dyDescent="0.3">
      <c r="A56" s="101"/>
      <c r="B56" s="102" t="s">
        <v>4704</v>
      </c>
      <c r="D56" s="103"/>
      <c r="F56" s="104"/>
      <c r="G56" s="105"/>
      <c r="H56" s="106"/>
      <c r="I56" s="107"/>
    </row>
    <row r="57" spans="1:10" ht="61.5" customHeight="1" x14ac:dyDescent="0.3">
      <c r="A57" s="101"/>
      <c r="B57" s="102" t="s">
        <v>4705</v>
      </c>
      <c r="D57" s="103"/>
      <c r="F57" s="104"/>
      <c r="G57" s="105"/>
      <c r="H57" s="106"/>
      <c r="I57" s="107"/>
    </row>
    <row r="58" spans="1:10" x14ac:dyDescent="0.3">
      <c r="A58" s="97"/>
      <c r="C58" s="98"/>
      <c r="D58" s="99"/>
      <c r="E58" s="10"/>
      <c r="F58" s="100"/>
      <c r="G58" s="97"/>
      <c r="H58" s="10"/>
      <c r="I58" s="100"/>
      <c r="J58" s="97"/>
    </row>
    <row r="59" spans="1:10" x14ac:dyDescent="0.3">
      <c r="A59" s="97"/>
      <c r="C59" s="98"/>
      <c r="D59" s="99"/>
      <c r="E59" s="10"/>
      <c r="F59" s="100"/>
      <c r="G59" s="97"/>
      <c r="H59" s="10"/>
      <c r="I59" s="100"/>
      <c r="J59" s="97"/>
    </row>
    <row r="62" spans="1:10" x14ac:dyDescent="0.3">
      <c r="A62" s="8"/>
      <c r="C62" s="8"/>
      <c r="D62" s="98"/>
      <c r="E62" s="98"/>
      <c r="F62" s="8"/>
      <c r="G62" s="8"/>
      <c r="H62" s="8"/>
      <c r="I62" s="8"/>
      <c r="J62" s="8"/>
    </row>
    <row r="63" spans="1:10" x14ac:dyDescent="0.3">
      <c r="A63" s="8"/>
      <c r="C63" s="8"/>
      <c r="D63" s="98"/>
      <c r="E63" s="98"/>
      <c r="F63" s="8"/>
      <c r="G63" s="8"/>
      <c r="H63" s="8"/>
      <c r="I63" s="8"/>
      <c r="J63" s="8"/>
    </row>
    <row r="64" spans="1:10" x14ac:dyDescent="0.3">
      <c r="A64" s="8"/>
      <c r="C64" s="8"/>
      <c r="D64" s="98"/>
      <c r="E64" s="98"/>
      <c r="F64" s="8"/>
      <c r="G64" s="8"/>
      <c r="H64" s="8"/>
      <c r="I64" s="8"/>
      <c r="J64" s="8"/>
    </row>
    <row r="65" spans="4:5" s="8" customFormat="1" x14ac:dyDescent="0.3">
      <c r="D65" s="98"/>
      <c r="E65" s="98"/>
    </row>
    <row r="66" spans="4:5" s="8" customFormat="1" x14ac:dyDescent="0.3">
      <c r="D66" s="98"/>
      <c r="E66" s="98"/>
    </row>
    <row r="67" spans="4:5" s="8" customFormat="1" x14ac:dyDescent="0.3">
      <c r="D67" s="98"/>
      <c r="E67" s="98"/>
    </row>
    <row r="68" spans="4:5" s="8" customFormat="1" x14ac:dyDescent="0.3">
      <c r="D68" s="98"/>
      <c r="E68" s="98"/>
    </row>
    <row r="69" spans="4:5" s="8" customFormat="1" x14ac:dyDescent="0.3">
      <c r="D69" s="98"/>
      <c r="E69" s="98"/>
    </row>
    <row r="70" spans="4:5" s="8" customFormat="1" x14ac:dyDescent="0.3">
      <c r="D70" s="98"/>
      <c r="E70" s="98"/>
    </row>
    <row r="71" spans="4:5" s="8" customFormat="1" x14ac:dyDescent="0.3">
      <c r="D71" s="98"/>
      <c r="E71" s="98"/>
    </row>
    <row r="72" spans="4:5" s="8" customFormat="1" x14ac:dyDescent="0.3">
      <c r="D72" s="98"/>
      <c r="E72" s="98"/>
    </row>
    <row r="73" spans="4:5" s="8" customFormat="1" x14ac:dyDescent="0.3">
      <c r="D73" s="98"/>
      <c r="E73" s="98"/>
    </row>
    <row r="74" spans="4:5" s="8" customFormat="1" x14ac:dyDescent="0.3">
      <c r="D74" s="98"/>
      <c r="E74" s="98"/>
    </row>
    <row r="75" spans="4:5" s="8" customFormat="1" x14ac:dyDescent="0.3">
      <c r="D75" s="98"/>
      <c r="E75" s="98"/>
    </row>
    <row r="76" spans="4:5" s="40" customFormat="1" ht="13.8" x14ac:dyDescent="0.3">
      <c r="D76" s="5"/>
      <c r="E76" s="5"/>
    </row>
    <row r="77" spans="4:5" s="40" customFormat="1" ht="13.8" x14ac:dyDescent="0.3">
      <c r="D77" s="5"/>
      <c r="E77" s="5"/>
    </row>
    <row r="78" spans="4:5" s="8" customFormat="1" x14ac:dyDescent="0.3">
      <c r="D78" s="98"/>
      <c r="E78" s="98"/>
    </row>
    <row r="79" spans="4:5" s="8" customFormat="1" x14ac:dyDescent="0.3">
      <c r="D79" s="98"/>
      <c r="E79" s="98"/>
    </row>
    <row r="80" spans="4:5" s="8" customFormat="1" x14ac:dyDescent="0.3">
      <c r="D80" s="98"/>
      <c r="E80" s="98"/>
    </row>
    <row r="81" spans="4:5" s="40" customFormat="1" ht="13.8" x14ac:dyDescent="0.3">
      <c r="D81" s="5"/>
      <c r="E81" s="5"/>
    </row>
    <row r="82" spans="4:5" s="8" customFormat="1" x14ac:dyDescent="0.3">
      <c r="D82" s="98"/>
      <c r="E82" s="98"/>
    </row>
    <row r="83" spans="4:5" s="8" customFormat="1" x14ac:dyDescent="0.3">
      <c r="D83" s="98"/>
      <c r="E83" s="98"/>
    </row>
    <row r="84" spans="4:5" s="40" customFormat="1" ht="13.8" x14ac:dyDescent="0.3">
      <c r="D84" s="5"/>
      <c r="E84" s="5"/>
    </row>
    <row r="85" spans="4:5" s="8" customFormat="1" x14ac:dyDescent="0.3">
      <c r="D85" s="98"/>
      <c r="E85" s="98"/>
    </row>
    <row r="86" spans="4:5" s="8" customFormat="1" x14ac:dyDescent="0.3">
      <c r="D86" s="98"/>
      <c r="E86" s="98"/>
    </row>
    <row r="87" spans="4:5" s="8" customFormat="1" x14ac:dyDescent="0.3">
      <c r="D87" s="98"/>
      <c r="E87" s="98"/>
    </row>
    <row r="88" spans="4:5" s="8" customFormat="1" x14ac:dyDescent="0.3">
      <c r="D88" s="98"/>
      <c r="E88" s="98"/>
    </row>
    <row r="89" spans="4:5" s="8" customFormat="1" x14ac:dyDescent="0.3">
      <c r="D89" s="98"/>
      <c r="E89" s="98"/>
    </row>
    <row r="90" spans="4:5" s="8" customFormat="1" x14ac:dyDescent="0.3">
      <c r="D90" s="98"/>
      <c r="E90" s="98"/>
    </row>
    <row r="91" spans="4:5" s="8" customFormat="1" x14ac:dyDescent="0.3">
      <c r="D91" s="98"/>
      <c r="E91" s="98"/>
    </row>
    <row r="92" spans="4:5" s="8" customFormat="1" x14ac:dyDescent="0.3">
      <c r="D92" s="98"/>
      <c r="E92" s="98"/>
    </row>
    <row r="93" spans="4:5" s="8" customFormat="1" x14ac:dyDescent="0.3">
      <c r="D93" s="98"/>
      <c r="E93" s="98"/>
    </row>
    <row r="94" spans="4:5" s="8" customFormat="1" x14ac:dyDescent="0.3">
      <c r="D94" s="98"/>
      <c r="E94" s="98"/>
    </row>
    <row r="95" spans="4:5" s="8" customFormat="1" x14ac:dyDescent="0.3">
      <c r="D95" s="98"/>
      <c r="E95" s="98"/>
    </row>
    <row r="96" spans="4:5" s="8" customFormat="1" x14ac:dyDescent="0.3">
      <c r="D96" s="98"/>
      <c r="E96" s="98"/>
    </row>
    <row r="97" spans="4:5" s="8" customFormat="1" x14ac:dyDescent="0.3">
      <c r="D97" s="98"/>
      <c r="E97" s="98"/>
    </row>
    <row r="98" spans="4:5" s="8" customFormat="1" x14ac:dyDescent="0.3">
      <c r="D98" s="98"/>
      <c r="E98" s="98"/>
    </row>
    <row r="99" spans="4:5" s="8" customFormat="1" x14ac:dyDescent="0.3">
      <c r="D99" s="98"/>
      <c r="E99" s="98"/>
    </row>
    <row r="100" spans="4:5" s="8" customFormat="1" x14ac:dyDescent="0.3">
      <c r="D100" s="98"/>
      <c r="E100" s="98"/>
    </row>
    <row r="101" spans="4:5" s="8" customFormat="1" x14ac:dyDescent="0.3">
      <c r="D101" s="98"/>
      <c r="E101" s="98"/>
    </row>
    <row r="102" spans="4:5" s="8" customFormat="1" x14ac:dyDescent="0.3">
      <c r="D102" s="98"/>
      <c r="E102" s="98"/>
    </row>
    <row r="103" spans="4:5" s="8" customFormat="1" x14ac:dyDescent="0.3">
      <c r="D103" s="98"/>
      <c r="E103" s="98"/>
    </row>
    <row r="104" spans="4:5" s="8" customFormat="1" x14ac:dyDescent="0.3">
      <c r="D104" s="98"/>
      <c r="E104" s="98"/>
    </row>
    <row r="105" spans="4:5" s="8" customFormat="1" x14ac:dyDescent="0.3">
      <c r="D105" s="98"/>
      <c r="E105" s="98"/>
    </row>
    <row r="106" spans="4:5" s="8" customFormat="1" x14ac:dyDescent="0.3">
      <c r="D106" s="98"/>
      <c r="E106" s="98"/>
    </row>
    <row r="107" spans="4:5" s="8" customFormat="1" x14ac:dyDescent="0.3">
      <c r="D107" s="98"/>
      <c r="E107" s="98"/>
    </row>
    <row r="108" spans="4:5" s="8" customFormat="1" x14ac:dyDescent="0.3">
      <c r="D108" s="98"/>
      <c r="E108" s="98"/>
    </row>
    <row r="109" spans="4:5" s="8" customFormat="1" x14ac:dyDescent="0.3">
      <c r="D109" s="98"/>
      <c r="E109" s="98"/>
    </row>
    <row r="110" spans="4:5" s="8" customFormat="1" x14ac:dyDescent="0.3">
      <c r="D110" s="98"/>
      <c r="E110" s="98"/>
    </row>
    <row r="111" spans="4:5" s="8" customFormat="1" x14ac:dyDescent="0.3">
      <c r="D111" s="98"/>
      <c r="E111" s="98"/>
    </row>
    <row r="112" spans="4:5" s="8" customFormat="1" x14ac:dyDescent="0.3">
      <c r="D112" s="98"/>
      <c r="E112" s="98"/>
    </row>
    <row r="113" spans="4:5" s="8" customFormat="1" x14ac:dyDescent="0.3">
      <c r="D113" s="98"/>
      <c r="E113" s="98"/>
    </row>
    <row r="114" spans="4:5" s="8" customFormat="1" x14ac:dyDescent="0.3">
      <c r="D114" s="98"/>
      <c r="E114" s="98"/>
    </row>
    <row r="115" spans="4:5" s="8" customFormat="1" x14ac:dyDescent="0.3">
      <c r="D115" s="98"/>
      <c r="E115" s="98"/>
    </row>
    <row r="116" spans="4:5" s="8" customFormat="1" x14ac:dyDescent="0.3">
      <c r="D116" s="98"/>
      <c r="E116" s="98"/>
    </row>
    <row r="117" spans="4:5" s="8" customFormat="1" x14ac:dyDescent="0.3">
      <c r="D117" s="98"/>
      <c r="E117" s="98"/>
    </row>
    <row r="118" spans="4:5" s="8" customFormat="1" x14ac:dyDescent="0.3">
      <c r="D118" s="98"/>
      <c r="E118" s="98"/>
    </row>
    <row r="119" spans="4:5" s="8" customFormat="1" x14ac:dyDescent="0.3">
      <c r="D119" s="98"/>
      <c r="E119" s="98"/>
    </row>
    <row r="120" spans="4:5" s="8" customFormat="1" x14ac:dyDescent="0.3">
      <c r="D120" s="98"/>
      <c r="E120" s="98"/>
    </row>
    <row r="121" spans="4:5" s="8" customFormat="1" x14ac:dyDescent="0.3">
      <c r="D121" s="98"/>
      <c r="E121" s="98"/>
    </row>
    <row r="122" spans="4:5" s="8" customFormat="1" x14ac:dyDescent="0.3">
      <c r="D122" s="98"/>
      <c r="E122" s="98"/>
    </row>
    <row r="123" spans="4:5" s="8" customFormat="1" x14ac:dyDescent="0.3">
      <c r="D123" s="98"/>
      <c r="E123" s="98"/>
    </row>
    <row r="124" spans="4:5" s="8" customFormat="1" x14ac:dyDescent="0.3">
      <c r="D124" s="98"/>
      <c r="E124" s="98"/>
    </row>
    <row r="125" spans="4:5" s="8" customFormat="1" x14ac:dyDescent="0.3">
      <c r="D125" s="98"/>
      <c r="E125" s="98"/>
    </row>
    <row r="126" spans="4:5" s="8" customFormat="1" x14ac:dyDescent="0.3">
      <c r="D126" s="98"/>
      <c r="E126" s="98"/>
    </row>
    <row r="127" spans="4:5" s="8" customFormat="1" x14ac:dyDescent="0.3">
      <c r="D127" s="98"/>
      <c r="E127" s="98"/>
    </row>
    <row r="128" spans="4:5" s="8" customFormat="1" x14ac:dyDescent="0.3">
      <c r="D128" s="98"/>
      <c r="E128" s="98"/>
    </row>
    <row r="129" spans="4:5" s="8" customFormat="1" x14ac:dyDescent="0.3">
      <c r="D129" s="98"/>
      <c r="E129" s="98"/>
    </row>
    <row r="130" spans="4:5" s="8" customFormat="1" x14ac:dyDescent="0.3">
      <c r="D130" s="98"/>
      <c r="E130" s="98"/>
    </row>
    <row r="131" spans="4:5" s="8" customFormat="1" x14ac:dyDescent="0.3">
      <c r="D131" s="98"/>
      <c r="E131" s="98"/>
    </row>
    <row r="132" spans="4:5" s="8" customFormat="1" x14ac:dyDescent="0.3">
      <c r="D132" s="98"/>
      <c r="E132" s="98"/>
    </row>
    <row r="133" spans="4:5" s="8" customFormat="1" x14ac:dyDescent="0.3">
      <c r="D133" s="98"/>
      <c r="E133" s="98"/>
    </row>
    <row r="134" spans="4:5" s="8" customFormat="1" x14ac:dyDescent="0.3">
      <c r="D134" s="98"/>
      <c r="E134" s="98"/>
    </row>
    <row r="135" spans="4:5" s="8" customFormat="1" x14ac:dyDescent="0.3">
      <c r="D135" s="98"/>
      <c r="E135" s="98"/>
    </row>
    <row r="136" spans="4:5" s="8" customFormat="1" x14ac:dyDescent="0.3">
      <c r="D136" s="98"/>
      <c r="E136" s="98"/>
    </row>
    <row r="137" spans="4:5" s="8" customFormat="1" x14ac:dyDescent="0.3">
      <c r="D137" s="98"/>
      <c r="E137" s="98"/>
    </row>
    <row r="138" spans="4:5" s="8" customFormat="1" x14ac:dyDescent="0.3">
      <c r="D138" s="98"/>
      <c r="E138" s="98"/>
    </row>
    <row r="139" spans="4:5" s="8" customFormat="1" x14ac:dyDescent="0.3">
      <c r="D139" s="98"/>
      <c r="E139" s="98"/>
    </row>
    <row r="140" spans="4:5" s="8" customFormat="1" x14ac:dyDescent="0.3">
      <c r="D140" s="98"/>
      <c r="E140" s="98"/>
    </row>
    <row r="141" spans="4:5" s="8" customFormat="1" x14ac:dyDescent="0.3">
      <c r="D141" s="98"/>
      <c r="E141" s="98"/>
    </row>
    <row r="142" spans="4:5" s="8" customFormat="1" x14ac:dyDescent="0.3">
      <c r="D142" s="98"/>
      <c r="E142" s="98"/>
    </row>
    <row r="143" spans="4:5" s="8" customFormat="1" x14ac:dyDescent="0.3">
      <c r="D143" s="98"/>
      <c r="E143" s="98"/>
    </row>
    <row r="144" spans="4:5" s="8" customFormat="1" x14ac:dyDescent="0.3">
      <c r="D144" s="98"/>
      <c r="E144" s="98"/>
    </row>
    <row r="145" spans="4:5" s="8" customFormat="1" x14ac:dyDescent="0.3">
      <c r="D145" s="98"/>
      <c r="E145" s="98"/>
    </row>
    <row r="146" spans="4:5" s="8" customFormat="1" x14ac:dyDescent="0.3">
      <c r="D146" s="98"/>
      <c r="E146" s="98"/>
    </row>
    <row r="147" spans="4:5" s="8" customFormat="1" x14ac:dyDescent="0.3">
      <c r="D147" s="98"/>
      <c r="E147" s="98"/>
    </row>
    <row r="148" spans="4:5" s="8" customFormat="1" x14ac:dyDescent="0.3">
      <c r="D148" s="98"/>
      <c r="E148" s="98"/>
    </row>
    <row r="149" spans="4:5" s="8" customFormat="1" x14ac:dyDescent="0.3">
      <c r="D149" s="98"/>
      <c r="E149" s="98"/>
    </row>
    <row r="150" spans="4:5" s="8" customFormat="1" x14ac:dyDescent="0.3">
      <c r="D150" s="98"/>
      <c r="E150" s="98"/>
    </row>
    <row r="151" spans="4:5" s="8" customFormat="1" x14ac:dyDescent="0.3">
      <c r="D151" s="98"/>
      <c r="E151" s="98"/>
    </row>
    <row r="152" spans="4:5" s="8" customFormat="1" x14ac:dyDescent="0.3">
      <c r="D152" s="98"/>
      <c r="E152" s="98"/>
    </row>
    <row r="153" spans="4:5" s="8" customFormat="1" x14ac:dyDescent="0.3">
      <c r="D153" s="98"/>
      <c r="E153" s="98"/>
    </row>
    <row r="154" spans="4:5" s="8" customFormat="1" x14ac:dyDescent="0.3">
      <c r="D154" s="98"/>
      <c r="E154" s="98"/>
    </row>
    <row r="155" spans="4:5" s="8" customFormat="1" x14ac:dyDescent="0.3">
      <c r="D155" s="98"/>
      <c r="E155" s="98"/>
    </row>
    <row r="156" spans="4:5" s="8" customFormat="1" x14ac:dyDescent="0.3">
      <c r="D156" s="98"/>
      <c r="E156" s="98"/>
    </row>
    <row r="157" spans="4:5" s="8" customFormat="1" x14ac:dyDescent="0.3">
      <c r="D157" s="98"/>
      <c r="E157" s="98"/>
    </row>
    <row r="158" spans="4:5" s="8" customFormat="1" x14ac:dyDescent="0.3">
      <c r="D158" s="98"/>
      <c r="E158" s="98"/>
    </row>
    <row r="159" spans="4:5" s="8" customFormat="1" x14ac:dyDescent="0.3">
      <c r="D159" s="98"/>
      <c r="E159" s="98"/>
    </row>
    <row r="160" spans="4:5" s="8" customFormat="1" x14ac:dyDescent="0.3">
      <c r="D160" s="98"/>
      <c r="E160" s="98"/>
    </row>
    <row r="161" spans="4:5" s="8" customFormat="1" x14ac:dyDescent="0.3">
      <c r="D161" s="98"/>
      <c r="E161" s="98"/>
    </row>
    <row r="162" spans="4:5" s="8" customFormat="1" x14ac:dyDescent="0.3">
      <c r="D162" s="98"/>
      <c r="E162" s="98"/>
    </row>
    <row r="163" spans="4:5" s="8" customFormat="1" x14ac:dyDescent="0.3">
      <c r="D163" s="98"/>
      <c r="E163" s="98"/>
    </row>
    <row r="164" spans="4:5" s="8" customFormat="1" x14ac:dyDescent="0.3">
      <c r="D164" s="98"/>
      <c r="E164" s="98"/>
    </row>
    <row r="165" spans="4:5" s="8" customFormat="1" x14ac:dyDescent="0.3">
      <c r="D165" s="98"/>
      <c r="E165" s="98"/>
    </row>
    <row r="166" spans="4:5" s="8" customFormat="1" x14ac:dyDescent="0.3">
      <c r="D166" s="98"/>
      <c r="E166" s="98"/>
    </row>
    <row r="167" spans="4:5" s="8" customFormat="1" x14ac:dyDescent="0.3">
      <c r="D167" s="98"/>
      <c r="E167" s="98"/>
    </row>
    <row r="168" spans="4:5" s="8" customFormat="1" x14ac:dyDescent="0.3">
      <c r="D168" s="98"/>
      <c r="E168" s="98"/>
    </row>
    <row r="169" spans="4:5" s="8" customFormat="1" x14ac:dyDescent="0.3">
      <c r="D169" s="98"/>
      <c r="E169" s="98"/>
    </row>
    <row r="170" spans="4:5" s="8" customFormat="1" x14ac:dyDescent="0.3">
      <c r="D170" s="98"/>
      <c r="E170" s="98"/>
    </row>
    <row r="171" spans="4:5" s="8" customFormat="1" x14ac:dyDescent="0.3">
      <c r="D171" s="98"/>
      <c r="E171" s="98"/>
    </row>
    <row r="172" spans="4:5" s="8" customFormat="1" x14ac:dyDescent="0.3">
      <c r="D172" s="98"/>
      <c r="E172" s="98"/>
    </row>
    <row r="173" spans="4:5" s="8" customFormat="1" x14ac:dyDescent="0.3">
      <c r="D173" s="98"/>
      <c r="E173" s="98"/>
    </row>
    <row r="174" spans="4:5" s="8" customFormat="1" x14ac:dyDescent="0.3">
      <c r="D174" s="98"/>
      <c r="E174" s="98"/>
    </row>
    <row r="175" spans="4:5" s="8" customFormat="1" x14ac:dyDescent="0.3">
      <c r="D175" s="98"/>
      <c r="E175" s="98"/>
    </row>
    <row r="176" spans="4:5" s="8" customFormat="1" x14ac:dyDescent="0.3">
      <c r="D176" s="98"/>
      <c r="E176" s="98"/>
    </row>
    <row r="177" spans="4:5" s="8" customFormat="1" x14ac:dyDescent="0.3">
      <c r="D177" s="98"/>
      <c r="E177" s="98"/>
    </row>
    <row r="178" spans="4:5" s="8" customFormat="1" x14ac:dyDescent="0.3">
      <c r="D178" s="98"/>
      <c r="E178" s="98"/>
    </row>
    <row r="179" spans="4:5" s="8" customFormat="1" x14ac:dyDescent="0.3">
      <c r="D179" s="98"/>
      <c r="E179" s="98"/>
    </row>
    <row r="180" spans="4:5" s="8" customFormat="1" x14ac:dyDescent="0.3">
      <c r="D180" s="98"/>
      <c r="E180" s="98"/>
    </row>
    <row r="181" spans="4:5" s="8" customFormat="1" x14ac:dyDescent="0.3">
      <c r="D181" s="98"/>
      <c r="E181" s="98"/>
    </row>
    <row r="182" spans="4:5" s="8" customFormat="1" x14ac:dyDescent="0.3">
      <c r="D182" s="98"/>
      <c r="E182" s="98"/>
    </row>
    <row r="183" spans="4:5" s="8" customFormat="1" x14ac:dyDescent="0.3">
      <c r="D183" s="98"/>
      <c r="E183" s="98"/>
    </row>
    <row r="184" spans="4:5" s="8" customFormat="1" x14ac:dyDescent="0.3">
      <c r="D184" s="98"/>
      <c r="E184" s="98"/>
    </row>
    <row r="185" spans="4:5" s="8" customFormat="1" x14ac:dyDescent="0.3">
      <c r="D185" s="98"/>
      <c r="E185" s="98"/>
    </row>
    <row r="186" spans="4:5" s="8" customFormat="1" x14ac:dyDescent="0.3">
      <c r="D186" s="98"/>
      <c r="E186" s="98"/>
    </row>
    <row r="187" spans="4:5" s="8" customFormat="1" x14ac:dyDescent="0.3">
      <c r="D187" s="98"/>
      <c r="E187" s="98"/>
    </row>
    <row r="188" spans="4:5" s="8" customFormat="1" x14ac:dyDescent="0.3">
      <c r="D188" s="98"/>
      <c r="E188" s="98"/>
    </row>
    <row r="189" spans="4:5" s="8" customFormat="1" x14ac:dyDescent="0.3">
      <c r="D189" s="98"/>
      <c r="E189" s="98"/>
    </row>
    <row r="190" spans="4:5" s="8" customFormat="1" x14ac:dyDescent="0.3">
      <c r="D190" s="98"/>
      <c r="E190" s="98"/>
    </row>
    <row r="191" spans="4:5" s="8" customFormat="1" x14ac:dyDescent="0.3">
      <c r="D191" s="98"/>
      <c r="E191" s="98"/>
    </row>
    <row r="192" spans="4:5" s="8" customFormat="1" x14ac:dyDescent="0.3">
      <c r="D192" s="98"/>
      <c r="E192" s="98"/>
    </row>
    <row r="193" spans="4:5" s="8" customFormat="1" x14ac:dyDescent="0.3">
      <c r="D193" s="98"/>
      <c r="E193" s="98"/>
    </row>
    <row r="194" spans="4:5" s="8" customFormat="1" x14ac:dyDescent="0.3">
      <c r="D194" s="98"/>
      <c r="E194" s="98"/>
    </row>
    <row r="195" spans="4:5" s="8" customFormat="1" x14ac:dyDescent="0.3">
      <c r="D195" s="98"/>
      <c r="E195" s="98"/>
    </row>
    <row r="196" spans="4:5" s="8" customFormat="1" x14ac:dyDescent="0.3">
      <c r="D196" s="98"/>
      <c r="E196" s="98"/>
    </row>
    <row r="197" spans="4:5" s="8" customFormat="1" x14ac:dyDescent="0.3">
      <c r="D197" s="98"/>
      <c r="E197" s="98"/>
    </row>
    <row r="198" spans="4:5" s="8" customFormat="1" x14ac:dyDescent="0.3">
      <c r="D198" s="98"/>
      <c r="E198" s="98"/>
    </row>
    <row r="199" spans="4:5" s="8" customFormat="1" x14ac:dyDescent="0.3">
      <c r="D199" s="98"/>
      <c r="E199" s="98"/>
    </row>
    <row r="200" spans="4:5" s="8" customFormat="1" x14ac:dyDescent="0.3">
      <c r="D200" s="98"/>
      <c r="E200" s="98"/>
    </row>
    <row r="201" spans="4:5" s="8" customFormat="1" x14ac:dyDescent="0.3">
      <c r="D201" s="98"/>
      <c r="E201" s="98"/>
    </row>
    <row r="202" spans="4:5" s="8" customFormat="1" x14ac:dyDescent="0.3">
      <c r="D202" s="98"/>
      <c r="E202" s="98"/>
    </row>
    <row r="203" spans="4:5" s="8" customFormat="1" x14ac:dyDescent="0.3">
      <c r="D203" s="98"/>
      <c r="E203" s="98"/>
    </row>
    <row r="204" spans="4:5" s="8" customFormat="1" x14ac:dyDescent="0.3">
      <c r="D204" s="98"/>
      <c r="E204" s="98"/>
    </row>
    <row r="205" spans="4:5" s="8" customFormat="1" x14ac:dyDescent="0.3">
      <c r="D205" s="98"/>
      <c r="E205" s="98"/>
    </row>
    <row r="206" spans="4:5" s="8" customFormat="1" x14ac:dyDescent="0.3">
      <c r="D206" s="98"/>
      <c r="E206" s="98"/>
    </row>
    <row r="207" spans="4:5" s="8" customFormat="1" x14ac:dyDescent="0.3">
      <c r="D207" s="98"/>
      <c r="E207" s="98"/>
    </row>
    <row r="208" spans="4:5" s="8" customFormat="1" x14ac:dyDescent="0.3">
      <c r="D208" s="98"/>
      <c r="E208" s="98"/>
    </row>
    <row r="209" spans="4:5" s="8" customFormat="1" x14ac:dyDescent="0.3">
      <c r="D209" s="98"/>
      <c r="E209" s="98"/>
    </row>
    <row r="210" spans="4:5" s="8" customFormat="1" x14ac:dyDescent="0.3">
      <c r="D210" s="98"/>
      <c r="E210" s="98"/>
    </row>
    <row r="211" spans="4:5" s="8" customFormat="1" x14ac:dyDescent="0.3">
      <c r="D211" s="98"/>
      <c r="E211" s="98"/>
    </row>
    <row r="212" spans="4:5" s="8" customFormat="1" x14ac:dyDescent="0.3">
      <c r="D212" s="98"/>
      <c r="E212" s="98"/>
    </row>
    <row r="213" spans="4:5" s="8" customFormat="1" x14ac:dyDescent="0.3">
      <c r="D213" s="98"/>
      <c r="E213" s="98"/>
    </row>
    <row r="214" spans="4:5" s="8" customFormat="1" x14ac:dyDescent="0.3">
      <c r="D214" s="98"/>
      <c r="E214" s="98"/>
    </row>
    <row r="215" spans="4:5" s="8" customFormat="1" x14ac:dyDescent="0.3">
      <c r="D215" s="98"/>
      <c r="E215" s="98"/>
    </row>
    <row r="216" spans="4:5" s="8" customFormat="1" x14ac:dyDescent="0.3">
      <c r="D216" s="98"/>
      <c r="E216" s="98"/>
    </row>
    <row r="217" spans="4:5" s="8" customFormat="1" x14ac:dyDescent="0.3">
      <c r="D217" s="98"/>
      <c r="E217" s="98"/>
    </row>
    <row r="218" spans="4:5" s="8" customFormat="1" x14ac:dyDescent="0.3">
      <c r="D218" s="98"/>
      <c r="E218" s="98"/>
    </row>
  </sheetData>
  <mergeCells count="17">
    <mergeCell ref="C11:J11"/>
    <mergeCell ref="F1:J1"/>
    <mergeCell ref="F2:J2"/>
    <mergeCell ref="F4:J4"/>
    <mergeCell ref="A5:J5"/>
    <mergeCell ref="A6:J6"/>
    <mergeCell ref="A7:J7"/>
    <mergeCell ref="C8:I8"/>
    <mergeCell ref="C9:D9"/>
    <mergeCell ref="F9:G9"/>
    <mergeCell ref="H9:I9"/>
    <mergeCell ref="C10:J10"/>
    <mergeCell ref="B44:J44"/>
    <mergeCell ref="B45:J45"/>
    <mergeCell ref="C47:E47"/>
    <mergeCell ref="F47:J47"/>
    <mergeCell ref="C53:E53"/>
  </mergeCells>
  <printOptions horizontalCentered="1"/>
  <pageMargins left="0.11811023622047245" right="0.11811023622047245" top="0.19685039370078741" bottom="0.19685039370078741" header="0.19685039370078741" footer="0.19685039370078741"/>
  <pageSetup paperSize="9" scale="89" orientation="landscape" r:id="rId1"/>
  <headerFooter alignWithMargins="0">
    <oddFooter>Page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EA5A9-5D6F-45C3-B029-418910AA77DE}">
  <sheetPr codeName="Sheet3">
    <tabColor rgb="FFFF0000"/>
  </sheetPr>
  <dimension ref="A1:BJ76"/>
  <sheetViews>
    <sheetView topLeftCell="Z1" workbookViewId="0">
      <selection activeCell="F38" sqref="F38"/>
    </sheetView>
  </sheetViews>
  <sheetFormatPr defaultRowHeight="14.4" x14ac:dyDescent="0.3"/>
  <cols>
    <col min="1" max="1" width="5.6640625" bestFit="1" customWidth="1"/>
    <col min="2" max="2" width="14.109375" bestFit="1" customWidth="1"/>
    <col min="3" max="3" width="9.5546875" bestFit="1" customWidth="1"/>
    <col min="4" max="4" width="11.44140625" bestFit="1" customWidth="1"/>
    <col min="5" max="5" width="60.6640625" bestFit="1" customWidth="1"/>
    <col min="6" max="6" width="13.109375" bestFit="1" customWidth="1"/>
    <col min="7" max="7" width="11" bestFit="1" customWidth="1"/>
    <col min="8" max="8" width="14.44140625" bestFit="1" customWidth="1"/>
    <col min="9" max="9" width="14.33203125" bestFit="1" customWidth="1"/>
    <col min="10" max="10" width="13.5546875" bestFit="1" customWidth="1"/>
    <col min="11" max="11" width="24.5546875" bestFit="1" customWidth="1"/>
    <col min="12" max="12" width="14.33203125" bestFit="1" customWidth="1"/>
    <col min="13" max="13" width="19" bestFit="1" customWidth="1"/>
    <col min="14" max="14" width="9.6640625" bestFit="1" customWidth="1"/>
    <col min="15" max="15" width="11.88671875" bestFit="1" customWidth="1"/>
    <col min="16" max="16" width="13.109375" bestFit="1" customWidth="1"/>
    <col min="17" max="17" width="16.33203125" bestFit="1" customWidth="1"/>
    <col min="18" max="18" width="17.109375" bestFit="1" customWidth="1"/>
    <col min="19" max="19" width="17.44140625" bestFit="1" customWidth="1"/>
    <col min="20" max="20" width="15" bestFit="1" customWidth="1"/>
    <col min="21" max="21" width="10.88671875" bestFit="1" customWidth="1"/>
    <col min="22" max="22" width="9.88671875" bestFit="1" customWidth="1"/>
    <col min="23" max="23" width="18.6640625" bestFit="1" customWidth="1"/>
    <col min="24" max="24" width="18.88671875" bestFit="1" customWidth="1"/>
    <col min="25" max="25" width="21.88671875" bestFit="1" customWidth="1"/>
    <col min="26" max="26" width="29.44140625" bestFit="1" customWidth="1"/>
    <col min="27" max="27" width="29.5546875" bestFit="1" customWidth="1"/>
    <col min="28" max="28" width="33.88671875" bestFit="1" customWidth="1"/>
    <col min="29" max="29" width="33.6640625" bestFit="1" customWidth="1"/>
    <col min="30" max="30" width="33.88671875" bestFit="1" customWidth="1"/>
    <col min="31" max="31" width="30" bestFit="1" customWidth="1"/>
    <col min="32" max="32" width="34" bestFit="1" customWidth="1"/>
    <col min="33" max="33" width="33.88671875" bestFit="1" customWidth="1"/>
    <col min="34" max="34" width="34" bestFit="1" customWidth="1"/>
    <col min="35" max="35" width="30.109375" bestFit="1" customWidth="1"/>
    <col min="36" max="36" width="30.5546875" bestFit="1" customWidth="1"/>
    <col min="37" max="37" width="17.88671875" bestFit="1" customWidth="1"/>
    <col min="38" max="38" width="81.109375" bestFit="1" customWidth="1"/>
    <col min="39" max="39" width="17.33203125" bestFit="1" customWidth="1"/>
    <col min="40" max="40" width="27.5546875" bestFit="1" customWidth="1"/>
    <col min="41" max="41" width="27.88671875" bestFit="1" customWidth="1"/>
    <col min="42" max="42" width="38.44140625" bestFit="1" customWidth="1"/>
    <col min="43" max="43" width="38.5546875" bestFit="1" customWidth="1"/>
    <col min="44" max="44" width="26.6640625" bestFit="1" customWidth="1"/>
    <col min="45" max="45" width="25.5546875" bestFit="1" customWidth="1"/>
    <col min="46" max="46" width="21.109375" bestFit="1" customWidth="1"/>
    <col min="47" max="47" width="28.44140625" bestFit="1" customWidth="1"/>
    <col min="48" max="48" width="30.5546875" bestFit="1" customWidth="1"/>
    <col min="49" max="49" width="28.5546875" bestFit="1" customWidth="1"/>
    <col min="50" max="50" width="30.6640625" bestFit="1" customWidth="1"/>
    <col min="51" max="51" width="32.109375" bestFit="1" customWidth="1"/>
    <col min="52" max="52" width="32.33203125" bestFit="1" customWidth="1"/>
    <col min="53" max="53" width="17.109375" bestFit="1" customWidth="1"/>
    <col min="54" max="54" width="16.33203125" bestFit="1" customWidth="1"/>
    <col min="55" max="55" width="11.88671875" bestFit="1" customWidth="1"/>
    <col min="56" max="56" width="24.33203125" bestFit="1" customWidth="1"/>
    <col min="57" max="57" width="13.44140625" bestFit="1" customWidth="1"/>
    <col min="58" max="58" width="14.44140625" bestFit="1" customWidth="1"/>
    <col min="59" max="59" width="23" bestFit="1" customWidth="1"/>
    <col min="60" max="60" width="20.109375" bestFit="1" customWidth="1"/>
    <col min="61" max="61" width="21" bestFit="1" customWidth="1"/>
    <col min="62" max="62" width="20.88671875" bestFit="1" customWidth="1"/>
  </cols>
  <sheetData>
    <row r="1" spans="1:62" x14ac:dyDescent="0.3">
      <c r="A1" t="s">
        <v>4642</v>
      </c>
      <c r="B1" t="s">
        <v>4643</v>
      </c>
      <c r="C1" t="s">
        <v>4644</v>
      </c>
      <c r="D1" t="s">
        <v>4846</v>
      </c>
      <c r="E1" t="s">
        <v>4645</v>
      </c>
      <c r="F1" t="s">
        <v>4646</v>
      </c>
      <c r="G1" t="s">
        <v>4647</v>
      </c>
      <c r="H1" t="s">
        <v>4648</v>
      </c>
      <c r="I1" t="s">
        <v>4649</v>
      </c>
      <c r="J1" t="s">
        <v>4650</v>
      </c>
      <c r="K1" t="s">
        <v>4651</v>
      </c>
      <c r="L1" t="s">
        <v>4652</v>
      </c>
      <c r="M1" t="s">
        <v>4653</v>
      </c>
      <c r="N1" t="s">
        <v>4654</v>
      </c>
      <c r="O1" t="s">
        <v>4655</v>
      </c>
      <c r="P1" t="s">
        <v>4656</v>
      </c>
      <c r="Q1" t="s">
        <v>4657</v>
      </c>
      <c r="R1" t="s">
        <v>4658</v>
      </c>
      <c r="S1" t="s">
        <v>4659</v>
      </c>
      <c r="T1" t="s">
        <v>4660</v>
      </c>
      <c r="U1" t="s">
        <v>4661</v>
      </c>
      <c r="V1" t="s">
        <v>4662</v>
      </c>
      <c r="W1" t="s">
        <v>4663</v>
      </c>
      <c r="X1" t="s">
        <v>4664</v>
      </c>
      <c r="Y1" t="s">
        <v>4665</v>
      </c>
      <c r="Z1" t="s">
        <v>4666</v>
      </c>
      <c r="AA1" t="s">
        <v>4667</v>
      </c>
      <c r="AB1" t="s">
        <v>4668</v>
      </c>
      <c r="AC1" t="s">
        <v>4669</v>
      </c>
      <c r="AD1" t="s">
        <v>4670</v>
      </c>
      <c r="AE1" t="s">
        <v>4671</v>
      </c>
      <c r="AF1" t="s">
        <v>4672</v>
      </c>
      <c r="AG1" t="s">
        <v>4673</v>
      </c>
      <c r="AH1" t="s">
        <v>4674</v>
      </c>
      <c r="AI1" t="s">
        <v>4675</v>
      </c>
      <c r="AJ1" t="s">
        <v>4676</v>
      </c>
      <c r="AK1" t="s">
        <v>4677</v>
      </c>
      <c r="AL1" t="s">
        <v>4678</v>
      </c>
      <c r="AM1" t="s">
        <v>4679</v>
      </c>
      <c r="AN1" t="s">
        <v>4680</v>
      </c>
      <c r="AO1" t="s">
        <v>4681</v>
      </c>
      <c r="AP1" t="s">
        <v>4682</v>
      </c>
      <c r="AQ1" t="s">
        <v>4683</v>
      </c>
      <c r="AR1" t="s">
        <v>4684</v>
      </c>
      <c r="AS1" t="s">
        <v>4685</v>
      </c>
      <c r="AT1" t="s">
        <v>4686</v>
      </c>
      <c r="AU1" t="s">
        <v>4687</v>
      </c>
      <c r="AV1" t="s">
        <v>4688</v>
      </c>
      <c r="AW1" t="s">
        <v>4689</v>
      </c>
      <c r="AX1" t="s">
        <v>4690</v>
      </c>
      <c r="AY1" t="s">
        <v>4691</v>
      </c>
      <c r="AZ1" t="s">
        <v>4692</v>
      </c>
      <c r="BA1" t="s">
        <v>4693</v>
      </c>
      <c r="BB1" t="s">
        <v>4694</v>
      </c>
      <c r="BC1" t="s">
        <v>4695</v>
      </c>
      <c r="BD1" t="s">
        <v>4696</v>
      </c>
      <c r="BE1" t="s">
        <v>4697</v>
      </c>
      <c r="BF1" t="s">
        <v>4698</v>
      </c>
      <c r="BG1" t="s">
        <v>4699</v>
      </c>
      <c r="BH1" t="s">
        <v>4700</v>
      </c>
      <c r="BI1" t="s">
        <v>4701</v>
      </c>
      <c r="BJ1" t="s">
        <v>4702</v>
      </c>
    </row>
    <row r="2" spans="1:62" x14ac:dyDescent="0.3">
      <c r="A2">
        <v>1</v>
      </c>
      <c r="B2" t="s">
        <v>4892</v>
      </c>
      <c r="C2" t="s">
        <v>4893</v>
      </c>
      <c r="D2" t="s">
        <v>11</v>
      </c>
      <c r="E2" t="s">
        <v>4894</v>
      </c>
      <c r="F2" t="s">
        <v>4895</v>
      </c>
      <c r="G2" t="s">
        <v>4873</v>
      </c>
      <c r="H2" t="s">
        <v>4896</v>
      </c>
      <c r="I2" t="s">
        <v>4897</v>
      </c>
      <c r="J2" t="s">
        <v>4897</v>
      </c>
      <c r="K2">
        <v>1562</v>
      </c>
      <c r="L2">
        <v>0.67220000000000002</v>
      </c>
      <c r="M2">
        <v>10</v>
      </c>
      <c r="N2" t="s">
        <v>2307</v>
      </c>
      <c r="O2" t="s">
        <v>4898</v>
      </c>
      <c r="P2" t="s">
        <v>4899</v>
      </c>
      <c r="Q2" t="s">
        <v>11</v>
      </c>
      <c r="R2" t="s">
        <v>11</v>
      </c>
      <c r="S2" t="s">
        <v>4900</v>
      </c>
      <c r="T2" t="s">
        <v>4901</v>
      </c>
      <c r="U2">
        <v>650.5</v>
      </c>
      <c r="V2" t="s">
        <v>4902</v>
      </c>
      <c r="W2">
        <v>650.5</v>
      </c>
      <c r="X2">
        <v>0</v>
      </c>
      <c r="Y2">
        <v>699</v>
      </c>
      <c r="Z2">
        <v>699</v>
      </c>
      <c r="AA2">
        <v>0</v>
      </c>
      <c r="AB2">
        <v>699</v>
      </c>
      <c r="AC2">
        <v>0</v>
      </c>
      <c r="AD2">
        <v>0</v>
      </c>
      <c r="AE2">
        <v>0</v>
      </c>
      <c r="AF2">
        <v>0</v>
      </c>
      <c r="AG2">
        <v>0</v>
      </c>
      <c r="AH2">
        <v>0</v>
      </c>
      <c r="AI2">
        <v>0</v>
      </c>
      <c r="AJ2">
        <v>0</v>
      </c>
      <c r="AK2" t="s">
        <v>11</v>
      </c>
      <c r="AL2" t="s">
        <v>4903</v>
      </c>
      <c r="AM2">
        <v>130000</v>
      </c>
      <c r="AN2">
        <v>90870000</v>
      </c>
      <c r="AO2">
        <v>0</v>
      </c>
      <c r="AP2">
        <v>0</v>
      </c>
      <c r="AQ2">
        <v>0</v>
      </c>
      <c r="AR2">
        <v>4050000</v>
      </c>
      <c r="AS2">
        <v>40500000</v>
      </c>
      <c r="AT2" t="s">
        <v>11</v>
      </c>
      <c r="AU2">
        <v>699</v>
      </c>
      <c r="AV2">
        <v>27261000</v>
      </c>
      <c r="AW2">
        <v>0</v>
      </c>
      <c r="AX2">
        <v>0</v>
      </c>
      <c r="AY2">
        <v>454350000</v>
      </c>
      <c r="AZ2">
        <v>0</v>
      </c>
      <c r="BA2" t="s">
        <v>11</v>
      </c>
      <c r="BB2" t="s">
        <v>4891</v>
      </c>
      <c r="BC2" t="s">
        <v>11</v>
      </c>
      <c r="BD2" t="s">
        <v>11</v>
      </c>
      <c r="BE2" t="s">
        <v>11</v>
      </c>
      <c r="BF2" t="s">
        <v>11</v>
      </c>
      <c r="BG2" t="s">
        <v>11</v>
      </c>
      <c r="BH2" t="s">
        <v>11</v>
      </c>
      <c r="BI2" t="s">
        <v>11</v>
      </c>
      <c r="BJ2" t="s">
        <v>11</v>
      </c>
    </row>
    <row r="3" spans="1:62" x14ac:dyDescent="0.3">
      <c r="A3">
        <v>2</v>
      </c>
      <c r="B3" t="s">
        <v>4904</v>
      </c>
      <c r="C3" t="s">
        <v>4893</v>
      </c>
      <c r="D3" t="s">
        <v>11</v>
      </c>
      <c r="E3" t="s">
        <v>4894</v>
      </c>
      <c r="F3" t="s">
        <v>4895</v>
      </c>
      <c r="G3" t="s">
        <v>4873</v>
      </c>
      <c r="H3" t="s">
        <v>4896</v>
      </c>
      <c r="I3" t="s">
        <v>4897</v>
      </c>
      <c r="J3" t="s">
        <v>4897</v>
      </c>
      <c r="K3">
        <v>1562</v>
      </c>
      <c r="L3">
        <v>0</v>
      </c>
      <c r="M3">
        <v>0</v>
      </c>
      <c r="N3" t="s">
        <v>2307</v>
      </c>
      <c r="O3" t="s">
        <v>4905</v>
      </c>
      <c r="P3" t="s">
        <v>4906</v>
      </c>
      <c r="Q3" t="s">
        <v>11</v>
      </c>
      <c r="R3" t="s">
        <v>11</v>
      </c>
      <c r="S3" t="s">
        <v>4900</v>
      </c>
      <c r="T3" t="s">
        <v>4907</v>
      </c>
      <c r="U3">
        <v>313.39999999999998</v>
      </c>
      <c r="V3" t="s">
        <v>4902</v>
      </c>
      <c r="W3">
        <v>313.39999999999998</v>
      </c>
      <c r="X3">
        <v>0</v>
      </c>
      <c r="Y3">
        <v>351</v>
      </c>
      <c r="Z3">
        <v>351</v>
      </c>
      <c r="AA3">
        <v>0</v>
      </c>
      <c r="AB3">
        <v>351</v>
      </c>
      <c r="AC3">
        <v>0</v>
      </c>
      <c r="AD3">
        <v>0</v>
      </c>
      <c r="AE3">
        <v>0</v>
      </c>
      <c r="AF3">
        <v>0</v>
      </c>
      <c r="AG3">
        <v>0</v>
      </c>
      <c r="AH3">
        <v>0</v>
      </c>
      <c r="AI3">
        <v>0</v>
      </c>
      <c r="AJ3">
        <v>0</v>
      </c>
      <c r="AK3" t="s">
        <v>11</v>
      </c>
      <c r="AL3" t="s">
        <v>4903</v>
      </c>
      <c r="AM3">
        <v>130000</v>
      </c>
      <c r="AN3">
        <v>45630000</v>
      </c>
      <c r="AO3">
        <v>0</v>
      </c>
      <c r="AP3">
        <v>0</v>
      </c>
      <c r="AQ3">
        <v>0</v>
      </c>
      <c r="AR3">
        <v>0</v>
      </c>
      <c r="AS3">
        <v>0</v>
      </c>
      <c r="AT3" t="s">
        <v>11</v>
      </c>
      <c r="AU3">
        <v>351</v>
      </c>
      <c r="AV3">
        <v>13689000</v>
      </c>
      <c r="AW3">
        <v>0</v>
      </c>
      <c r="AX3">
        <v>0</v>
      </c>
      <c r="AY3">
        <v>228150000</v>
      </c>
      <c r="AZ3">
        <v>0</v>
      </c>
      <c r="BA3" t="s">
        <v>11</v>
      </c>
      <c r="BB3" t="s">
        <v>4891</v>
      </c>
      <c r="BC3" t="s">
        <v>11</v>
      </c>
      <c r="BD3" t="s">
        <v>11</v>
      </c>
      <c r="BE3" t="s">
        <v>11</v>
      </c>
      <c r="BF3" t="s">
        <v>11</v>
      </c>
      <c r="BG3" t="s">
        <v>11</v>
      </c>
      <c r="BH3" t="s">
        <v>11</v>
      </c>
      <c r="BI3" t="s">
        <v>11</v>
      </c>
      <c r="BJ3" t="s">
        <v>11</v>
      </c>
    </row>
    <row r="4" spans="1:62" x14ac:dyDescent="0.3">
      <c r="A4">
        <v>3</v>
      </c>
      <c r="B4" t="s">
        <v>4908</v>
      </c>
      <c r="C4" t="s">
        <v>4909</v>
      </c>
      <c r="D4" t="s">
        <v>11</v>
      </c>
      <c r="E4" t="s">
        <v>4910</v>
      </c>
      <c r="F4" t="s">
        <v>4911</v>
      </c>
      <c r="G4" t="s">
        <v>4912</v>
      </c>
      <c r="H4" t="s">
        <v>4934</v>
      </c>
      <c r="I4" t="s">
        <v>4897</v>
      </c>
      <c r="J4" t="s">
        <v>4897</v>
      </c>
      <c r="K4">
        <v>1656</v>
      </c>
      <c r="L4">
        <v>1</v>
      </c>
      <c r="M4">
        <v>12</v>
      </c>
      <c r="N4" t="s">
        <v>2307</v>
      </c>
      <c r="O4" t="s">
        <v>4913</v>
      </c>
      <c r="P4" t="s">
        <v>4914</v>
      </c>
      <c r="Q4" t="s">
        <v>11</v>
      </c>
      <c r="R4" t="s">
        <v>11</v>
      </c>
      <c r="S4" t="s">
        <v>4915</v>
      </c>
      <c r="T4" t="s">
        <v>4916</v>
      </c>
      <c r="U4">
        <v>1036</v>
      </c>
      <c r="V4" t="s">
        <v>4902</v>
      </c>
      <c r="W4">
        <v>1036</v>
      </c>
      <c r="X4">
        <v>0</v>
      </c>
      <c r="Y4">
        <v>1056</v>
      </c>
      <c r="Z4">
        <v>1056</v>
      </c>
      <c r="AA4">
        <v>0</v>
      </c>
      <c r="AB4">
        <v>1056</v>
      </c>
      <c r="AC4">
        <v>0</v>
      </c>
      <c r="AD4">
        <v>0</v>
      </c>
      <c r="AE4">
        <v>0</v>
      </c>
      <c r="AF4">
        <v>0</v>
      </c>
      <c r="AG4">
        <v>0</v>
      </c>
      <c r="AH4">
        <v>0</v>
      </c>
      <c r="AI4">
        <v>0</v>
      </c>
      <c r="AJ4">
        <v>0</v>
      </c>
      <c r="AK4" t="s">
        <v>11</v>
      </c>
      <c r="AL4" t="s">
        <v>4917</v>
      </c>
      <c r="AM4">
        <v>130000</v>
      </c>
      <c r="AN4">
        <v>137280000</v>
      </c>
      <c r="AO4">
        <v>0</v>
      </c>
      <c r="AP4">
        <v>0</v>
      </c>
      <c r="AQ4">
        <v>0</v>
      </c>
      <c r="AR4">
        <v>8100000</v>
      </c>
      <c r="AS4">
        <v>97200000</v>
      </c>
      <c r="AT4" t="s">
        <v>11</v>
      </c>
      <c r="AU4">
        <v>1056</v>
      </c>
      <c r="AV4">
        <v>41184000</v>
      </c>
      <c r="AW4">
        <v>0</v>
      </c>
      <c r="AX4">
        <v>0</v>
      </c>
      <c r="AY4">
        <v>686400000</v>
      </c>
      <c r="AZ4">
        <v>0</v>
      </c>
      <c r="BA4" t="s">
        <v>11</v>
      </c>
      <c r="BB4" t="s">
        <v>4891</v>
      </c>
      <c r="BC4" t="s">
        <v>11</v>
      </c>
      <c r="BD4" t="s">
        <v>11</v>
      </c>
      <c r="BE4" t="s">
        <v>11</v>
      </c>
      <c r="BF4" t="s">
        <v>11</v>
      </c>
      <c r="BG4" t="s">
        <v>11</v>
      </c>
      <c r="BH4" t="s">
        <v>11</v>
      </c>
      <c r="BI4" t="s">
        <v>11</v>
      </c>
      <c r="BJ4" t="s">
        <v>11</v>
      </c>
    </row>
    <row r="5" spans="1:62" x14ac:dyDescent="0.3">
      <c r="A5">
        <v>4</v>
      </c>
      <c r="B5" t="s">
        <v>4918</v>
      </c>
      <c r="C5" t="s">
        <v>4919</v>
      </c>
      <c r="D5" t="s">
        <v>11</v>
      </c>
      <c r="E5" t="s">
        <v>4920</v>
      </c>
      <c r="F5" t="s">
        <v>11</v>
      </c>
      <c r="G5" t="s">
        <v>11</v>
      </c>
      <c r="H5" t="s">
        <v>11</v>
      </c>
      <c r="I5" t="s">
        <v>11</v>
      </c>
      <c r="J5" t="s">
        <v>4897</v>
      </c>
      <c r="K5">
        <v>1757</v>
      </c>
      <c r="L5">
        <v>0.19409999999999999</v>
      </c>
      <c r="M5">
        <v>1</v>
      </c>
      <c r="N5" t="s">
        <v>2307</v>
      </c>
      <c r="O5" t="s">
        <v>4921</v>
      </c>
      <c r="P5" t="s">
        <v>4922</v>
      </c>
      <c r="Q5" t="s">
        <v>11</v>
      </c>
      <c r="R5" t="s">
        <v>11</v>
      </c>
      <c r="S5" t="s">
        <v>4915</v>
      </c>
      <c r="T5" t="s">
        <v>4923</v>
      </c>
      <c r="U5">
        <v>348.3</v>
      </c>
      <c r="V5" t="s">
        <v>4924</v>
      </c>
      <c r="W5">
        <v>341</v>
      </c>
      <c r="X5">
        <v>7.3</v>
      </c>
      <c r="Y5">
        <v>341</v>
      </c>
      <c r="Z5">
        <v>341</v>
      </c>
      <c r="AA5">
        <v>0</v>
      </c>
      <c r="AB5">
        <v>341</v>
      </c>
      <c r="AC5">
        <v>0</v>
      </c>
      <c r="AD5">
        <v>0</v>
      </c>
      <c r="AE5">
        <v>0</v>
      </c>
      <c r="AF5">
        <v>0</v>
      </c>
      <c r="AG5">
        <v>0</v>
      </c>
      <c r="AH5">
        <v>0</v>
      </c>
      <c r="AI5">
        <v>0</v>
      </c>
      <c r="AJ5">
        <v>0</v>
      </c>
      <c r="AK5" t="s">
        <v>11</v>
      </c>
      <c r="AL5" t="s">
        <v>4925</v>
      </c>
      <c r="AM5">
        <v>130000</v>
      </c>
      <c r="AN5">
        <v>44330000</v>
      </c>
      <c r="AO5">
        <v>0</v>
      </c>
      <c r="AP5">
        <v>0</v>
      </c>
      <c r="AQ5">
        <v>0</v>
      </c>
      <c r="AR5">
        <v>2025000</v>
      </c>
      <c r="AS5">
        <v>2025000</v>
      </c>
      <c r="AT5" t="s">
        <v>11</v>
      </c>
      <c r="AU5">
        <v>341</v>
      </c>
      <c r="AV5">
        <v>13299000</v>
      </c>
      <c r="AW5">
        <v>0</v>
      </c>
      <c r="AX5">
        <v>0</v>
      </c>
      <c r="AY5">
        <v>221650000</v>
      </c>
      <c r="AZ5">
        <v>0</v>
      </c>
      <c r="BA5" t="s">
        <v>11</v>
      </c>
      <c r="BB5" t="s">
        <v>4891</v>
      </c>
      <c r="BC5" t="s">
        <v>11</v>
      </c>
      <c r="BD5" t="s">
        <v>11</v>
      </c>
      <c r="BE5" t="s">
        <v>11</v>
      </c>
      <c r="BF5" t="s">
        <v>11</v>
      </c>
      <c r="BG5" t="s">
        <v>11</v>
      </c>
      <c r="BH5" t="s">
        <v>11</v>
      </c>
      <c r="BI5" t="s">
        <v>11</v>
      </c>
      <c r="BJ5" t="s">
        <v>11</v>
      </c>
    </row>
    <row r="6" spans="1:62" x14ac:dyDescent="0.3">
      <c r="A6">
        <v>5</v>
      </c>
      <c r="B6" t="s">
        <v>4935</v>
      </c>
      <c r="C6" t="s">
        <v>4936</v>
      </c>
      <c r="D6" t="s">
        <v>11</v>
      </c>
      <c r="E6" t="s">
        <v>4937</v>
      </c>
      <c r="F6" t="s">
        <v>4938</v>
      </c>
      <c r="G6" t="s">
        <v>4939</v>
      </c>
      <c r="H6" t="s">
        <v>4940</v>
      </c>
      <c r="I6" t="s">
        <v>4897</v>
      </c>
      <c r="J6" t="s">
        <v>4897</v>
      </c>
      <c r="K6">
        <v>0</v>
      </c>
      <c r="L6">
        <v>1</v>
      </c>
      <c r="M6">
        <v>2</v>
      </c>
      <c r="N6" t="s">
        <v>2307</v>
      </c>
      <c r="O6" t="s">
        <v>4941</v>
      </c>
      <c r="P6" t="s">
        <v>4942</v>
      </c>
      <c r="Q6" t="s">
        <v>11</v>
      </c>
      <c r="R6" t="s">
        <v>11</v>
      </c>
      <c r="S6" t="s">
        <v>4900</v>
      </c>
      <c r="T6" t="s">
        <v>4943</v>
      </c>
      <c r="U6">
        <v>406.7</v>
      </c>
      <c r="V6" t="s">
        <v>4944</v>
      </c>
      <c r="W6">
        <v>406.7</v>
      </c>
      <c r="X6">
        <v>0</v>
      </c>
      <c r="Y6">
        <v>442</v>
      </c>
      <c r="Z6">
        <v>442</v>
      </c>
      <c r="AA6">
        <v>0</v>
      </c>
      <c r="AB6">
        <v>442</v>
      </c>
      <c r="AC6">
        <v>0</v>
      </c>
      <c r="AD6">
        <v>0</v>
      </c>
      <c r="AE6">
        <v>0</v>
      </c>
      <c r="AF6">
        <v>0</v>
      </c>
      <c r="AG6">
        <v>0</v>
      </c>
      <c r="AH6">
        <v>0</v>
      </c>
      <c r="AI6">
        <v>0</v>
      </c>
      <c r="AJ6">
        <v>0</v>
      </c>
      <c r="AK6" t="s">
        <v>4944</v>
      </c>
      <c r="AL6" t="s">
        <v>4945</v>
      </c>
      <c r="AM6">
        <v>130000</v>
      </c>
      <c r="AN6">
        <v>57460000</v>
      </c>
      <c r="AO6">
        <v>0</v>
      </c>
      <c r="AP6">
        <v>0</v>
      </c>
      <c r="AQ6">
        <v>0</v>
      </c>
      <c r="AR6">
        <v>8100000</v>
      </c>
      <c r="AS6">
        <v>16200000</v>
      </c>
      <c r="AT6" t="s">
        <v>11</v>
      </c>
      <c r="AU6">
        <v>442</v>
      </c>
      <c r="AV6">
        <v>17238000</v>
      </c>
      <c r="AW6">
        <v>0</v>
      </c>
      <c r="AX6">
        <v>0</v>
      </c>
      <c r="AY6">
        <v>287300000</v>
      </c>
      <c r="AZ6">
        <v>0</v>
      </c>
      <c r="BA6" t="s">
        <v>11</v>
      </c>
      <c r="BB6" t="s">
        <v>4891</v>
      </c>
      <c r="BC6" t="s">
        <v>11</v>
      </c>
      <c r="BD6" t="s">
        <v>11</v>
      </c>
      <c r="BE6" t="s">
        <v>11</v>
      </c>
      <c r="BF6" t="s">
        <v>11</v>
      </c>
      <c r="BG6" t="s">
        <v>11</v>
      </c>
      <c r="BH6" t="s">
        <v>11</v>
      </c>
      <c r="BI6" t="s">
        <v>11</v>
      </c>
      <c r="BJ6" t="s">
        <v>11</v>
      </c>
    </row>
    <row r="7" spans="1:62" x14ac:dyDescent="0.3">
      <c r="A7">
        <v>6</v>
      </c>
      <c r="B7" t="s">
        <v>4946</v>
      </c>
      <c r="C7" t="s">
        <v>4936</v>
      </c>
      <c r="D7" t="s">
        <v>11</v>
      </c>
      <c r="E7" t="s">
        <v>4937</v>
      </c>
      <c r="F7" t="s">
        <v>4938</v>
      </c>
      <c r="G7" t="s">
        <v>4939</v>
      </c>
      <c r="H7" t="s">
        <v>4940</v>
      </c>
      <c r="I7" t="s">
        <v>4897</v>
      </c>
      <c r="J7" t="s">
        <v>4897</v>
      </c>
      <c r="K7">
        <v>0</v>
      </c>
      <c r="L7">
        <v>0</v>
      </c>
      <c r="M7">
        <v>0</v>
      </c>
      <c r="N7" t="s">
        <v>2307</v>
      </c>
      <c r="O7" t="s">
        <v>4947</v>
      </c>
      <c r="P7" t="s">
        <v>4948</v>
      </c>
      <c r="Q7" t="s">
        <v>11</v>
      </c>
      <c r="R7" t="s">
        <v>11</v>
      </c>
      <c r="S7" t="s">
        <v>4915</v>
      </c>
      <c r="T7" t="s">
        <v>4949</v>
      </c>
      <c r="U7">
        <v>161.30000000000001</v>
      </c>
      <c r="V7" t="s">
        <v>4944</v>
      </c>
      <c r="W7">
        <v>161.30000000000001</v>
      </c>
      <c r="X7">
        <v>0</v>
      </c>
      <c r="Y7">
        <v>168</v>
      </c>
      <c r="Z7">
        <v>168</v>
      </c>
      <c r="AA7">
        <v>0</v>
      </c>
      <c r="AB7">
        <v>168</v>
      </c>
      <c r="AC7">
        <v>0</v>
      </c>
      <c r="AD7">
        <v>0</v>
      </c>
      <c r="AE7">
        <v>0</v>
      </c>
      <c r="AF7">
        <v>0</v>
      </c>
      <c r="AG7">
        <v>0</v>
      </c>
      <c r="AH7">
        <v>0</v>
      </c>
      <c r="AI7">
        <v>0</v>
      </c>
      <c r="AJ7">
        <v>0</v>
      </c>
      <c r="AK7" t="s">
        <v>4944</v>
      </c>
      <c r="AL7" t="s">
        <v>4950</v>
      </c>
      <c r="AM7">
        <v>130000</v>
      </c>
      <c r="AN7">
        <v>21840000</v>
      </c>
      <c r="AO7">
        <v>0</v>
      </c>
      <c r="AP7">
        <v>0</v>
      </c>
      <c r="AQ7">
        <v>0</v>
      </c>
      <c r="AR7">
        <v>0</v>
      </c>
      <c r="AS7">
        <v>0</v>
      </c>
      <c r="AT7" t="s">
        <v>11</v>
      </c>
      <c r="AU7">
        <v>168</v>
      </c>
      <c r="AV7">
        <v>6552000</v>
      </c>
      <c r="AW7">
        <v>0</v>
      </c>
      <c r="AX7">
        <v>0</v>
      </c>
      <c r="AY7">
        <v>109200000</v>
      </c>
      <c r="AZ7">
        <v>0</v>
      </c>
      <c r="BA7" t="s">
        <v>11</v>
      </c>
      <c r="BB7" t="s">
        <v>4891</v>
      </c>
      <c r="BC7" t="s">
        <v>11</v>
      </c>
      <c r="BD7" t="s">
        <v>11</v>
      </c>
      <c r="BE7" t="s">
        <v>11</v>
      </c>
      <c r="BF7" t="s">
        <v>11</v>
      </c>
      <c r="BG7" t="s">
        <v>11</v>
      </c>
      <c r="BH7" t="s">
        <v>11</v>
      </c>
      <c r="BI7" t="s">
        <v>11</v>
      </c>
      <c r="BJ7" t="s">
        <v>11</v>
      </c>
    </row>
    <row r="8" spans="1:62" x14ac:dyDescent="0.3">
      <c r="A8">
        <v>7</v>
      </c>
      <c r="B8" t="s">
        <v>4951</v>
      </c>
      <c r="C8" t="s">
        <v>4936</v>
      </c>
      <c r="D8" t="s">
        <v>11</v>
      </c>
      <c r="E8" t="s">
        <v>4937</v>
      </c>
      <c r="F8" t="s">
        <v>4938</v>
      </c>
      <c r="G8" t="s">
        <v>4939</v>
      </c>
      <c r="H8" t="s">
        <v>4940</v>
      </c>
      <c r="I8" t="s">
        <v>4897</v>
      </c>
      <c r="J8" t="s">
        <v>4897</v>
      </c>
      <c r="K8">
        <v>0</v>
      </c>
      <c r="L8">
        <v>0</v>
      </c>
      <c r="M8">
        <v>0</v>
      </c>
      <c r="N8" t="s">
        <v>2307</v>
      </c>
      <c r="O8" t="s">
        <v>4952</v>
      </c>
      <c r="P8" t="s">
        <v>4953</v>
      </c>
      <c r="Q8" t="s">
        <v>11</v>
      </c>
      <c r="R8" t="s">
        <v>11</v>
      </c>
      <c r="S8" t="s">
        <v>4954</v>
      </c>
      <c r="T8" t="s">
        <v>4955</v>
      </c>
      <c r="U8">
        <v>346</v>
      </c>
      <c r="V8" t="s">
        <v>4944</v>
      </c>
      <c r="W8">
        <v>336.1</v>
      </c>
      <c r="X8">
        <v>9.9</v>
      </c>
      <c r="Y8">
        <v>264</v>
      </c>
      <c r="Z8">
        <v>264</v>
      </c>
      <c r="AA8">
        <v>0</v>
      </c>
      <c r="AB8">
        <v>264</v>
      </c>
      <c r="AC8">
        <v>0</v>
      </c>
      <c r="AD8">
        <v>0</v>
      </c>
      <c r="AE8">
        <v>0</v>
      </c>
      <c r="AF8">
        <v>0</v>
      </c>
      <c r="AG8">
        <v>0</v>
      </c>
      <c r="AH8">
        <v>0</v>
      </c>
      <c r="AI8">
        <v>0</v>
      </c>
      <c r="AJ8">
        <v>0</v>
      </c>
      <c r="AK8" t="s">
        <v>4944</v>
      </c>
      <c r="AL8" t="s">
        <v>4956</v>
      </c>
      <c r="AM8">
        <v>130000</v>
      </c>
      <c r="AN8">
        <v>34320000</v>
      </c>
      <c r="AO8">
        <v>0</v>
      </c>
      <c r="AP8">
        <v>0</v>
      </c>
      <c r="AQ8">
        <v>0</v>
      </c>
      <c r="AR8">
        <v>0</v>
      </c>
      <c r="AS8">
        <v>0</v>
      </c>
      <c r="AT8" t="s">
        <v>11</v>
      </c>
      <c r="AU8">
        <v>264</v>
      </c>
      <c r="AV8">
        <v>10296000</v>
      </c>
      <c r="AW8">
        <v>0</v>
      </c>
      <c r="AX8">
        <v>0</v>
      </c>
      <c r="AY8">
        <v>171600000</v>
      </c>
      <c r="AZ8">
        <v>0</v>
      </c>
      <c r="BA8" t="s">
        <v>11</v>
      </c>
      <c r="BB8" t="s">
        <v>4891</v>
      </c>
      <c r="BC8" t="s">
        <v>11</v>
      </c>
      <c r="BD8" t="s">
        <v>11</v>
      </c>
      <c r="BE8" t="s">
        <v>11</v>
      </c>
      <c r="BF8" t="s">
        <v>11</v>
      </c>
      <c r="BG8" t="s">
        <v>11</v>
      </c>
      <c r="BH8" t="s">
        <v>11</v>
      </c>
      <c r="BI8" t="s">
        <v>11</v>
      </c>
      <c r="BJ8" t="s">
        <v>11</v>
      </c>
    </row>
    <row r="9" spans="1:62" x14ac:dyDescent="0.3">
      <c r="A9">
        <v>8</v>
      </c>
      <c r="B9" t="s">
        <v>4957</v>
      </c>
      <c r="C9" t="s">
        <v>4958</v>
      </c>
      <c r="D9" t="s">
        <v>11</v>
      </c>
      <c r="E9" t="s">
        <v>4959</v>
      </c>
      <c r="F9" t="s">
        <v>11</v>
      </c>
      <c r="G9" t="s">
        <v>11</v>
      </c>
      <c r="H9" t="s">
        <v>11</v>
      </c>
      <c r="I9" t="s">
        <v>11</v>
      </c>
      <c r="J9" t="s">
        <v>4897</v>
      </c>
      <c r="K9">
        <v>3168</v>
      </c>
      <c r="L9">
        <v>9.0899999999999995E-2</v>
      </c>
      <c r="M9">
        <v>1</v>
      </c>
      <c r="N9" t="s">
        <v>2307</v>
      </c>
      <c r="O9" t="s">
        <v>4960</v>
      </c>
      <c r="P9" t="s">
        <v>4961</v>
      </c>
      <c r="Q9" t="s">
        <v>11</v>
      </c>
      <c r="R9" t="s">
        <v>11</v>
      </c>
      <c r="S9" t="s">
        <v>4962</v>
      </c>
      <c r="T9" t="s">
        <v>4963</v>
      </c>
      <c r="U9">
        <v>237.6</v>
      </c>
      <c r="V9" t="s">
        <v>4902</v>
      </c>
      <c r="W9">
        <v>156.19999999999999</v>
      </c>
      <c r="X9">
        <v>81.400000000000006</v>
      </c>
      <c r="Y9">
        <v>288</v>
      </c>
      <c r="Z9">
        <v>288</v>
      </c>
      <c r="AA9">
        <v>0</v>
      </c>
      <c r="AB9">
        <v>288</v>
      </c>
      <c r="AC9">
        <v>0</v>
      </c>
      <c r="AD9">
        <v>0</v>
      </c>
      <c r="AE9">
        <v>0</v>
      </c>
      <c r="AF9">
        <v>0</v>
      </c>
      <c r="AG9">
        <v>0</v>
      </c>
      <c r="AH9">
        <v>0</v>
      </c>
      <c r="AI9">
        <v>0</v>
      </c>
      <c r="AJ9">
        <v>0</v>
      </c>
      <c r="AK9" t="s">
        <v>4902</v>
      </c>
      <c r="AL9" t="s">
        <v>4964</v>
      </c>
      <c r="AM9">
        <v>130000</v>
      </c>
      <c r="AN9">
        <v>37440000</v>
      </c>
      <c r="AO9">
        <v>0</v>
      </c>
      <c r="AP9">
        <v>0</v>
      </c>
      <c r="AQ9">
        <v>0</v>
      </c>
      <c r="AR9">
        <v>2025000</v>
      </c>
      <c r="AS9">
        <v>2025000</v>
      </c>
      <c r="AT9" t="s">
        <v>11</v>
      </c>
      <c r="AU9">
        <v>288</v>
      </c>
      <c r="AV9">
        <v>11231999.999999998</v>
      </c>
      <c r="AW9">
        <v>0</v>
      </c>
      <c r="AX9">
        <v>0</v>
      </c>
      <c r="AY9">
        <v>187200000</v>
      </c>
      <c r="AZ9">
        <v>0</v>
      </c>
      <c r="BA9" t="s">
        <v>11</v>
      </c>
      <c r="BB9" t="s">
        <v>4891</v>
      </c>
      <c r="BC9" t="s">
        <v>11</v>
      </c>
      <c r="BD9" t="s">
        <v>11</v>
      </c>
      <c r="BE9" t="s">
        <v>11</v>
      </c>
      <c r="BF9" t="s">
        <v>11</v>
      </c>
      <c r="BG9" t="s">
        <v>11</v>
      </c>
      <c r="BH9" t="s">
        <v>11</v>
      </c>
      <c r="BI9" t="s">
        <v>11</v>
      </c>
      <c r="BJ9" t="s">
        <v>11</v>
      </c>
    </row>
    <row r="10" spans="1:62" x14ac:dyDescent="0.3">
      <c r="A10">
        <v>9</v>
      </c>
      <c r="B10" t="s">
        <v>5299</v>
      </c>
      <c r="C10" t="s">
        <v>4966</v>
      </c>
      <c r="D10" t="s">
        <v>11</v>
      </c>
      <c r="E10" t="s">
        <v>4967</v>
      </c>
      <c r="F10" t="s">
        <v>4968</v>
      </c>
      <c r="G10" t="s">
        <v>4969</v>
      </c>
      <c r="H10" t="s">
        <v>4970</v>
      </c>
      <c r="I10" t="s">
        <v>4897</v>
      </c>
      <c r="J10" t="s">
        <v>4897</v>
      </c>
      <c r="K10">
        <v>0</v>
      </c>
      <c r="L10">
        <v>0</v>
      </c>
      <c r="M10">
        <v>0</v>
      </c>
      <c r="N10" t="s">
        <v>2307</v>
      </c>
      <c r="O10" t="s">
        <v>2307</v>
      </c>
      <c r="P10" t="s">
        <v>11</v>
      </c>
      <c r="Q10" t="s">
        <v>11</v>
      </c>
      <c r="R10" t="s">
        <v>11</v>
      </c>
      <c r="S10" t="s">
        <v>4915</v>
      </c>
      <c r="T10" t="s">
        <v>5300</v>
      </c>
      <c r="U10">
        <v>91.4</v>
      </c>
      <c r="V10" t="s">
        <v>4902</v>
      </c>
      <c r="W10">
        <v>91.4</v>
      </c>
      <c r="X10">
        <v>0</v>
      </c>
      <c r="Y10">
        <v>91.4</v>
      </c>
      <c r="Z10">
        <v>91.4</v>
      </c>
      <c r="AA10">
        <v>0</v>
      </c>
      <c r="AB10">
        <v>0</v>
      </c>
      <c r="AC10">
        <v>0</v>
      </c>
      <c r="AD10">
        <v>91.4</v>
      </c>
      <c r="AE10">
        <v>0</v>
      </c>
      <c r="AF10">
        <v>0</v>
      </c>
      <c r="AG10">
        <v>0</v>
      </c>
      <c r="AH10">
        <v>0</v>
      </c>
      <c r="AI10">
        <v>0</v>
      </c>
      <c r="AJ10">
        <v>0</v>
      </c>
      <c r="AK10" t="s">
        <v>11</v>
      </c>
      <c r="AL10" t="s">
        <v>5301</v>
      </c>
      <c r="AM10">
        <v>130000</v>
      </c>
      <c r="AN10">
        <v>0</v>
      </c>
      <c r="AO10">
        <v>0</v>
      </c>
      <c r="AP10">
        <v>11882000</v>
      </c>
      <c r="AQ10">
        <v>0</v>
      </c>
      <c r="AR10">
        <v>0</v>
      </c>
      <c r="AS10">
        <v>0</v>
      </c>
      <c r="AT10" t="s">
        <v>11</v>
      </c>
      <c r="AU10">
        <v>0</v>
      </c>
      <c r="AV10">
        <v>0</v>
      </c>
      <c r="AW10">
        <v>0</v>
      </c>
      <c r="AX10">
        <v>0</v>
      </c>
      <c r="AY10">
        <v>0</v>
      </c>
      <c r="AZ10">
        <v>0</v>
      </c>
      <c r="BA10" t="s">
        <v>11</v>
      </c>
      <c r="BB10" t="s">
        <v>4891</v>
      </c>
      <c r="BC10" t="s">
        <v>11</v>
      </c>
      <c r="BD10" t="s">
        <v>11</v>
      </c>
      <c r="BE10" t="s">
        <v>11</v>
      </c>
      <c r="BF10" t="s">
        <v>11</v>
      </c>
      <c r="BG10" t="s">
        <v>11</v>
      </c>
      <c r="BH10" t="s">
        <v>11</v>
      </c>
      <c r="BI10" t="s">
        <v>11</v>
      </c>
      <c r="BJ10" t="s">
        <v>11</v>
      </c>
    </row>
    <row r="11" spans="1:62" x14ac:dyDescent="0.3">
      <c r="A11">
        <v>10</v>
      </c>
      <c r="B11" t="s">
        <v>4965</v>
      </c>
      <c r="C11" t="s">
        <v>4966</v>
      </c>
      <c r="D11" t="s">
        <v>11</v>
      </c>
      <c r="E11" t="s">
        <v>4967</v>
      </c>
      <c r="F11" t="s">
        <v>4968</v>
      </c>
      <c r="G11" t="s">
        <v>4969</v>
      </c>
      <c r="H11" t="s">
        <v>4970</v>
      </c>
      <c r="I11" t="s">
        <v>4897</v>
      </c>
      <c r="J11" t="s">
        <v>4897</v>
      </c>
      <c r="K11">
        <v>0</v>
      </c>
      <c r="L11">
        <v>0.23255813950000001</v>
      </c>
      <c r="M11">
        <v>2</v>
      </c>
      <c r="N11" t="s">
        <v>2307</v>
      </c>
      <c r="O11" t="s">
        <v>11</v>
      </c>
      <c r="P11" t="s">
        <v>11</v>
      </c>
      <c r="Q11" t="s">
        <v>11</v>
      </c>
      <c r="R11" t="s">
        <v>11</v>
      </c>
      <c r="S11" t="s">
        <v>4915</v>
      </c>
      <c r="T11" t="s">
        <v>4971</v>
      </c>
      <c r="U11">
        <v>786.9</v>
      </c>
      <c r="V11" t="s">
        <v>4902</v>
      </c>
      <c r="W11">
        <v>786.9</v>
      </c>
      <c r="X11">
        <v>0</v>
      </c>
      <c r="Y11">
        <v>480</v>
      </c>
      <c r="Z11">
        <v>480</v>
      </c>
      <c r="AA11">
        <v>0</v>
      </c>
      <c r="AB11">
        <v>480</v>
      </c>
      <c r="AC11">
        <v>0</v>
      </c>
      <c r="AD11">
        <v>0</v>
      </c>
      <c r="AE11">
        <v>0</v>
      </c>
      <c r="AF11">
        <v>0</v>
      </c>
      <c r="AG11">
        <v>0</v>
      </c>
      <c r="AH11">
        <v>0</v>
      </c>
      <c r="AI11">
        <v>0</v>
      </c>
      <c r="AJ11">
        <v>0</v>
      </c>
      <c r="AK11" t="s">
        <v>11</v>
      </c>
      <c r="AL11" t="s">
        <v>4972</v>
      </c>
      <c r="AM11">
        <v>130000</v>
      </c>
      <c r="AN11">
        <v>62400000</v>
      </c>
      <c r="AO11">
        <v>0</v>
      </c>
      <c r="AP11">
        <v>0</v>
      </c>
      <c r="AQ11">
        <v>0</v>
      </c>
      <c r="AR11">
        <v>2025000</v>
      </c>
      <c r="AS11">
        <v>4050000</v>
      </c>
      <c r="AT11" t="s">
        <v>11</v>
      </c>
      <c r="AU11">
        <v>480</v>
      </c>
      <c r="AV11">
        <v>18720000</v>
      </c>
      <c r="AW11">
        <v>0</v>
      </c>
      <c r="AX11">
        <v>0</v>
      </c>
      <c r="AY11">
        <v>312000000</v>
      </c>
      <c r="AZ11">
        <v>0</v>
      </c>
      <c r="BA11" t="s">
        <v>11</v>
      </c>
      <c r="BB11" t="s">
        <v>4891</v>
      </c>
      <c r="BC11" t="s">
        <v>11</v>
      </c>
      <c r="BD11" t="s">
        <v>11</v>
      </c>
      <c r="BE11" t="s">
        <v>11</v>
      </c>
      <c r="BF11" t="s">
        <v>11</v>
      </c>
      <c r="BG11" t="s">
        <v>11</v>
      </c>
      <c r="BH11" t="s">
        <v>11</v>
      </c>
      <c r="BI11" t="s">
        <v>11</v>
      </c>
      <c r="BJ11" t="s">
        <v>11</v>
      </c>
    </row>
    <row r="12" spans="1:62" x14ac:dyDescent="0.3">
      <c r="A12">
        <v>11</v>
      </c>
      <c r="B12" t="s">
        <v>4973</v>
      </c>
      <c r="C12" t="s">
        <v>4974</v>
      </c>
      <c r="D12" t="s">
        <v>11</v>
      </c>
      <c r="E12" t="s">
        <v>4975</v>
      </c>
      <c r="F12" t="s">
        <v>4976</v>
      </c>
      <c r="G12" t="s">
        <v>4977</v>
      </c>
      <c r="H12" t="s">
        <v>4978</v>
      </c>
      <c r="I12" t="s">
        <v>4897</v>
      </c>
      <c r="J12" t="s">
        <v>4897</v>
      </c>
      <c r="K12">
        <v>1584</v>
      </c>
      <c r="L12">
        <v>0.68430000000000002</v>
      </c>
      <c r="M12">
        <v>8</v>
      </c>
      <c r="N12" t="s">
        <v>2307</v>
      </c>
      <c r="O12" t="s">
        <v>4979</v>
      </c>
      <c r="P12" t="s">
        <v>4980</v>
      </c>
      <c r="Q12" t="s">
        <v>11</v>
      </c>
      <c r="R12" t="s">
        <v>11</v>
      </c>
      <c r="S12" t="s">
        <v>4915</v>
      </c>
      <c r="T12" t="s">
        <v>4981</v>
      </c>
      <c r="U12">
        <v>213.6</v>
      </c>
      <c r="V12" t="s">
        <v>4902</v>
      </c>
      <c r="W12">
        <v>213.6</v>
      </c>
      <c r="X12">
        <v>0</v>
      </c>
      <c r="Y12">
        <v>225</v>
      </c>
      <c r="Z12">
        <v>225</v>
      </c>
      <c r="AA12">
        <v>0</v>
      </c>
      <c r="AB12">
        <v>225</v>
      </c>
      <c r="AC12">
        <v>0</v>
      </c>
      <c r="AD12">
        <v>0</v>
      </c>
      <c r="AE12">
        <v>0</v>
      </c>
      <c r="AF12">
        <v>0</v>
      </c>
      <c r="AG12">
        <v>0</v>
      </c>
      <c r="AH12">
        <v>0</v>
      </c>
      <c r="AI12">
        <v>0</v>
      </c>
      <c r="AJ12">
        <v>0</v>
      </c>
      <c r="AK12" t="s">
        <v>4902</v>
      </c>
      <c r="AL12" t="s">
        <v>4982</v>
      </c>
      <c r="AM12">
        <v>130000</v>
      </c>
      <c r="AN12">
        <v>29250000</v>
      </c>
      <c r="AO12">
        <v>0</v>
      </c>
      <c r="AP12">
        <v>0</v>
      </c>
      <c r="AQ12">
        <v>0</v>
      </c>
      <c r="AR12">
        <v>4050000</v>
      </c>
      <c r="AS12">
        <v>32400000</v>
      </c>
      <c r="AT12" t="s">
        <v>11</v>
      </c>
      <c r="AU12">
        <v>225</v>
      </c>
      <c r="AV12">
        <v>8775000</v>
      </c>
      <c r="AW12">
        <v>0</v>
      </c>
      <c r="AX12">
        <v>0</v>
      </c>
      <c r="AY12">
        <v>146250000</v>
      </c>
      <c r="AZ12">
        <v>0</v>
      </c>
      <c r="BA12" t="s">
        <v>11</v>
      </c>
      <c r="BB12" t="s">
        <v>4891</v>
      </c>
      <c r="BC12" t="s">
        <v>11</v>
      </c>
      <c r="BD12" t="s">
        <v>11</v>
      </c>
      <c r="BE12" t="s">
        <v>11</v>
      </c>
      <c r="BF12" t="s">
        <v>11</v>
      </c>
      <c r="BG12" t="s">
        <v>11</v>
      </c>
      <c r="BH12" t="s">
        <v>11</v>
      </c>
      <c r="BI12" t="s">
        <v>11</v>
      </c>
      <c r="BJ12" t="s">
        <v>11</v>
      </c>
    </row>
    <row r="13" spans="1:62" x14ac:dyDescent="0.3">
      <c r="A13">
        <v>12</v>
      </c>
      <c r="B13" t="s">
        <v>4983</v>
      </c>
      <c r="C13" t="s">
        <v>4974</v>
      </c>
      <c r="D13" t="s">
        <v>11</v>
      </c>
      <c r="E13" t="s">
        <v>4975</v>
      </c>
      <c r="F13" t="s">
        <v>4976</v>
      </c>
      <c r="G13" t="s">
        <v>4977</v>
      </c>
      <c r="H13" t="s">
        <v>4978</v>
      </c>
      <c r="I13" t="s">
        <v>4897</v>
      </c>
      <c r="J13" t="s">
        <v>4897</v>
      </c>
      <c r="K13">
        <v>1584</v>
      </c>
      <c r="L13">
        <v>0</v>
      </c>
      <c r="M13">
        <v>0</v>
      </c>
      <c r="N13" t="s">
        <v>2307</v>
      </c>
      <c r="O13" t="s">
        <v>4984</v>
      </c>
      <c r="P13" t="s">
        <v>4985</v>
      </c>
      <c r="Q13" t="s">
        <v>11</v>
      </c>
      <c r="R13" t="s">
        <v>11</v>
      </c>
      <c r="S13" t="s">
        <v>4915</v>
      </c>
      <c r="T13" t="s">
        <v>4986</v>
      </c>
      <c r="U13">
        <v>313.5</v>
      </c>
      <c r="V13" t="s">
        <v>4902</v>
      </c>
      <c r="W13">
        <v>313.10000000000002</v>
      </c>
      <c r="X13">
        <v>0.4</v>
      </c>
      <c r="Y13">
        <v>325</v>
      </c>
      <c r="Z13">
        <v>325</v>
      </c>
      <c r="AA13">
        <v>0</v>
      </c>
      <c r="AB13">
        <v>325</v>
      </c>
      <c r="AC13">
        <v>0</v>
      </c>
      <c r="AD13">
        <v>0</v>
      </c>
      <c r="AE13">
        <v>0</v>
      </c>
      <c r="AF13">
        <v>0</v>
      </c>
      <c r="AG13">
        <v>0</v>
      </c>
      <c r="AH13">
        <v>0</v>
      </c>
      <c r="AI13">
        <v>0</v>
      </c>
      <c r="AJ13">
        <v>0</v>
      </c>
      <c r="AK13" t="s">
        <v>4902</v>
      </c>
      <c r="AL13" t="s">
        <v>4982</v>
      </c>
      <c r="AM13">
        <v>130000</v>
      </c>
      <c r="AN13">
        <v>42250000</v>
      </c>
      <c r="AO13">
        <v>0</v>
      </c>
      <c r="AP13">
        <v>0</v>
      </c>
      <c r="AQ13">
        <v>0</v>
      </c>
      <c r="AR13">
        <v>0</v>
      </c>
      <c r="AS13">
        <v>0</v>
      </c>
      <c r="AT13" t="s">
        <v>11</v>
      </c>
      <c r="AU13">
        <v>325</v>
      </c>
      <c r="AV13">
        <v>12675000</v>
      </c>
      <c r="AW13">
        <v>0</v>
      </c>
      <c r="AX13">
        <v>0</v>
      </c>
      <c r="AY13">
        <v>211250000</v>
      </c>
      <c r="AZ13">
        <v>0</v>
      </c>
      <c r="BA13" t="s">
        <v>11</v>
      </c>
      <c r="BB13" t="s">
        <v>4891</v>
      </c>
      <c r="BC13" t="s">
        <v>11</v>
      </c>
      <c r="BD13" t="s">
        <v>11</v>
      </c>
      <c r="BE13" t="s">
        <v>11</v>
      </c>
      <c r="BF13" t="s">
        <v>11</v>
      </c>
      <c r="BG13" t="s">
        <v>11</v>
      </c>
      <c r="BH13" t="s">
        <v>11</v>
      </c>
      <c r="BI13" t="s">
        <v>11</v>
      </c>
      <c r="BJ13" t="s">
        <v>11</v>
      </c>
    </row>
    <row r="14" spans="1:62" x14ac:dyDescent="0.3">
      <c r="A14">
        <v>13</v>
      </c>
      <c r="B14" t="s">
        <v>4987</v>
      </c>
      <c r="C14" t="s">
        <v>4974</v>
      </c>
      <c r="D14" t="s">
        <v>11</v>
      </c>
      <c r="E14" t="s">
        <v>4975</v>
      </c>
      <c r="F14" t="s">
        <v>4976</v>
      </c>
      <c r="G14" t="s">
        <v>4977</v>
      </c>
      <c r="H14" t="s">
        <v>4978</v>
      </c>
      <c r="I14" t="s">
        <v>4897</v>
      </c>
      <c r="J14" t="s">
        <v>4897</v>
      </c>
      <c r="K14">
        <v>1584</v>
      </c>
      <c r="L14">
        <v>0</v>
      </c>
      <c r="M14">
        <v>0</v>
      </c>
      <c r="N14" t="s">
        <v>2307</v>
      </c>
      <c r="O14" t="s">
        <v>4988</v>
      </c>
      <c r="P14" t="s">
        <v>4989</v>
      </c>
      <c r="Q14" t="s">
        <v>11</v>
      </c>
      <c r="R14" t="s">
        <v>11</v>
      </c>
      <c r="S14" t="s">
        <v>4915</v>
      </c>
      <c r="T14" t="s">
        <v>4990</v>
      </c>
      <c r="U14">
        <v>513</v>
      </c>
      <c r="V14" t="s">
        <v>4902</v>
      </c>
      <c r="W14">
        <v>513</v>
      </c>
      <c r="X14">
        <v>0</v>
      </c>
      <c r="Y14">
        <v>534</v>
      </c>
      <c r="Z14">
        <v>534</v>
      </c>
      <c r="AA14">
        <v>0</v>
      </c>
      <c r="AB14">
        <v>534</v>
      </c>
      <c r="AC14">
        <v>0</v>
      </c>
      <c r="AD14">
        <v>0</v>
      </c>
      <c r="AE14">
        <v>0</v>
      </c>
      <c r="AF14">
        <v>0</v>
      </c>
      <c r="AG14">
        <v>0</v>
      </c>
      <c r="AH14">
        <v>0</v>
      </c>
      <c r="AI14">
        <v>0</v>
      </c>
      <c r="AJ14">
        <v>0</v>
      </c>
      <c r="AK14" t="s">
        <v>4902</v>
      </c>
      <c r="AL14" t="s">
        <v>4982</v>
      </c>
      <c r="AM14">
        <v>130000</v>
      </c>
      <c r="AN14">
        <v>69420000</v>
      </c>
      <c r="AO14">
        <v>0</v>
      </c>
      <c r="AP14">
        <v>0</v>
      </c>
      <c r="AQ14">
        <v>0</v>
      </c>
      <c r="AR14">
        <v>0</v>
      </c>
      <c r="AS14">
        <v>0</v>
      </c>
      <c r="AT14" t="s">
        <v>11</v>
      </c>
      <c r="AU14">
        <v>534</v>
      </c>
      <c r="AV14">
        <v>20826000</v>
      </c>
      <c r="AW14">
        <v>0</v>
      </c>
      <c r="AX14">
        <v>0</v>
      </c>
      <c r="AY14">
        <v>347100000</v>
      </c>
      <c r="AZ14">
        <v>0</v>
      </c>
      <c r="BA14" t="s">
        <v>11</v>
      </c>
      <c r="BB14" t="s">
        <v>4891</v>
      </c>
      <c r="BC14" t="s">
        <v>11</v>
      </c>
      <c r="BD14" t="s">
        <v>11</v>
      </c>
      <c r="BE14" t="s">
        <v>11</v>
      </c>
      <c r="BF14" t="s">
        <v>11</v>
      </c>
      <c r="BG14" t="s">
        <v>11</v>
      </c>
      <c r="BH14" t="s">
        <v>11</v>
      </c>
      <c r="BI14" t="s">
        <v>11</v>
      </c>
      <c r="BJ14" t="s">
        <v>11</v>
      </c>
    </row>
    <row r="15" spans="1:62" x14ac:dyDescent="0.3">
      <c r="A15">
        <v>14</v>
      </c>
      <c r="B15" t="s">
        <v>4991</v>
      </c>
      <c r="C15" t="s">
        <v>4992</v>
      </c>
      <c r="D15" t="s">
        <v>11</v>
      </c>
      <c r="E15" t="s">
        <v>4993</v>
      </c>
      <c r="F15" t="s">
        <v>4994</v>
      </c>
      <c r="G15" t="s">
        <v>4995</v>
      </c>
      <c r="H15" t="s">
        <v>4996</v>
      </c>
      <c r="I15" t="s">
        <v>11</v>
      </c>
      <c r="J15" t="s">
        <v>4897</v>
      </c>
      <c r="K15">
        <v>1800</v>
      </c>
      <c r="L15">
        <v>0.15970000000000001</v>
      </c>
      <c r="M15">
        <v>4</v>
      </c>
      <c r="N15" t="s">
        <v>2307</v>
      </c>
      <c r="O15" t="s">
        <v>4997</v>
      </c>
      <c r="P15" t="s">
        <v>4998</v>
      </c>
      <c r="Q15" t="s">
        <v>11</v>
      </c>
      <c r="R15" t="s">
        <v>11</v>
      </c>
      <c r="S15" t="s">
        <v>4962</v>
      </c>
      <c r="T15" t="s">
        <v>4999</v>
      </c>
      <c r="U15">
        <v>222.1</v>
      </c>
      <c r="V15" t="s">
        <v>4902</v>
      </c>
      <c r="W15">
        <v>222.1</v>
      </c>
      <c r="X15">
        <v>0</v>
      </c>
      <c r="Y15">
        <v>222.1</v>
      </c>
      <c r="Z15">
        <v>222.1</v>
      </c>
      <c r="AA15">
        <v>0</v>
      </c>
      <c r="AB15">
        <v>222.1</v>
      </c>
      <c r="AC15">
        <v>0</v>
      </c>
      <c r="AD15">
        <v>0</v>
      </c>
      <c r="AE15">
        <v>0</v>
      </c>
      <c r="AF15">
        <v>0</v>
      </c>
      <c r="AG15">
        <v>0</v>
      </c>
      <c r="AH15">
        <v>0</v>
      </c>
      <c r="AI15">
        <v>0</v>
      </c>
      <c r="AJ15">
        <v>0</v>
      </c>
      <c r="AK15" t="s">
        <v>4902</v>
      </c>
      <c r="AL15" t="s">
        <v>5000</v>
      </c>
      <c r="AM15">
        <v>130000</v>
      </c>
      <c r="AN15">
        <v>28873000</v>
      </c>
      <c r="AO15">
        <v>0</v>
      </c>
      <c r="AP15">
        <v>0</v>
      </c>
      <c r="AQ15">
        <v>0</v>
      </c>
      <c r="AR15">
        <v>2025000</v>
      </c>
      <c r="AS15">
        <v>8100000</v>
      </c>
      <c r="AT15" t="s">
        <v>11</v>
      </c>
      <c r="AU15">
        <v>222.1</v>
      </c>
      <c r="AV15">
        <v>8661900</v>
      </c>
      <c r="AW15">
        <v>0</v>
      </c>
      <c r="AX15">
        <v>0</v>
      </c>
      <c r="AY15">
        <v>144365000</v>
      </c>
      <c r="AZ15">
        <v>0</v>
      </c>
      <c r="BA15" t="s">
        <v>11</v>
      </c>
      <c r="BB15" t="s">
        <v>4891</v>
      </c>
      <c r="BC15" t="s">
        <v>11</v>
      </c>
      <c r="BD15" t="s">
        <v>11</v>
      </c>
      <c r="BE15" t="s">
        <v>11</v>
      </c>
      <c r="BF15" t="s">
        <v>11</v>
      </c>
      <c r="BG15" t="s">
        <v>11</v>
      </c>
      <c r="BH15" t="s">
        <v>11</v>
      </c>
      <c r="BI15" t="s">
        <v>11</v>
      </c>
      <c r="BJ15" t="s">
        <v>11</v>
      </c>
    </row>
    <row r="16" spans="1:62" x14ac:dyDescent="0.3">
      <c r="A16">
        <v>15</v>
      </c>
      <c r="B16" t="s">
        <v>5001</v>
      </c>
      <c r="C16" t="s">
        <v>4992</v>
      </c>
      <c r="D16" t="s">
        <v>11</v>
      </c>
      <c r="E16" t="s">
        <v>4993</v>
      </c>
      <c r="F16" t="s">
        <v>4994</v>
      </c>
      <c r="G16" t="s">
        <v>4995</v>
      </c>
      <c r="H16" t="s">
        <v>4996</v>
      </c>
      <c r="I16" t="s">
        <v>11</v>
      </c>
      <c r="J16" t="s">
        <v>4897</v>
      </c>
      <c r="K16">
        <v>1800</v>
      </c>
      <c r="L16">
        <v>0</v>
      </c>
      <c r="M16">
        <v>0</v>
      </c>
      <c r="N16" t="s">
        <v>2307</v>
      </c>
      <c r="O16" t="s">
        <v>4997</v>
      </c>
      <c r="P16" t="s">
        <v>4998</v>
      </c>
      <c r="Q16" t="s">
        <v>11</v>
      </c>
      <c r="R16" t="s">
        <v>11</v>
      </c>
      <c r="S16" t="s">
        <v>4962</v>
      </c>
      <c r="T16" t="s">
        <v>5002</v>
      </c>
      <c r="U16">
        <v>787</v>
      </c>
      <c r="V16" t="s">
        <v>4902</v>
      </c>
      <c r="W16">
        <v>153.30000000000001</v>
      </c>
      <c r="X16">
        <v>633.70000000000005</v>
      </c>
      <c r="Y16">
        <v>65.400000000000006</v>
      </c>
      <c r="Z16">
        <v>65.400000000000006</v>
      </c>
      <c r="AA16">
        <v>0</v>
      </c>
      <c r="AB16">
        <v>65.400000000000006</v>
      </c>
      <c r="AC16">
        <v>0</v>
      </c>
      <c r="AD16">
        <v>0</v>
      </c>
      <c r="AE16">
        <v>0</v>
      </c>
      <c r="AF16">
        <v>0</v>
      </c>
      <c r="AG16">
        <v>0</v>
      </c>
      <c r="AH16">
        <v>0</v>
      </c>
      <c r="AI16">
        <v>0</v>
      </c>
      <c r="AJ16">
        <v>0</v>
      </c>
      <c r="AK16" t="s">
        <v>4902</v>
      </c>
      <c r="AL16" t="s">
        <v>5000</v>
      </c>
      <c r="AM16">
        <v>130000</v>
      </c>
      <c r="AN16">
        <v>8502000</v>
      </c>
      <c r="AO16">
        <v>0</v>
      </c>
      <c r="AP16">
        <v>0</v>
      </c>
      <c r="AQ16">
        <v>0</v>
      </c>
      <c r="AR16">
        <v>0</v>
      </c>
      <c r="AS16">
        <v>0</v>
      </c>
      <c r="AT16" t="s">
        <v>11</v>
      </c>
      <c r="AU16">
        <v>65.400000000000006</v>
      </c>
      <c r="AV16">
        <v>2550600</v>
      </c>
      <c r="AW16">
        <v>0</v>
      </c>
      <c r="AX16">
        <v>0</v>
      </c>
      <c r="AY16">
        <v>42510000</v>
      </c>
      <c r="AZ16">
        <v>0</v>
      </c>
      <c r="BA16" t="s">
        <v>11</v>
      </c>
      <c r="BB16" t="s">
        <v>4891</v>
      </c>
      <c r="BC16" t="s">
        <v>11</v>
      </c>
      <c r="BD16" t="s">
        <v>11</v>
      </c>
      <c r="BE16" t="s">
        <v>11</v>
      </c>
      <c r="BF16" t="s">
        <v>11</v>
      </c>
      <c r="BG16" t="s">
        <v>11</v>
      </c>
      <c r="BH16" t="s">
        <v>11</v>
      </c>
      <c r="BI16" t="s">
        <v>11</v>
      </c>
      <c r="BJ16" t="s">
        <v>11</v>
      </c>
    </row>
    <row r="17" spans="1:62" x14ac:dyDescent="0.3">
      <c r="A17">
        <v>16</v>
      </c>
      <c r="B17" t="s">
        <v>5003</v>
      </c>
      <c r="C17" t="s">
        <v>5004</v>
      </c>
      <c r="D17" t="s">
        <v>11</v>
      </c>
      <c r="E17" t="s">
        <v>5005</v>
      </c>
      <c r="F17" t="s">
        <v>11</v>
      </c>
      <c r="G17" t="s">
        <v>11</v>
      </c>
      <c r="H17" t="s">
        <v>11</v>
      </c>
      <c r="I17" t="s">
        <v>11</v>
      </c>
      <c r="J17" t="s">
        <v>4897</v>
      </c>
      <c r="K17">
        <v>0</v>
      </c>
      <c r="L17">
        <v>1</v>
      </c>
      <c r="M17">
        <v>1</v>
      </c>
      <c r="N17" t="s">
        <v>2307</v>
      </c>
      <c r="O17" t="s">
        <v>5006</v>
      </c>
      <c r="P17" t="s">
        <v>5007</v>
      </c>
      <c r="Q17" t="s">
        <v>11</v>
      </c>
      <c r="R17" t="s">
        <v>11</v>
      </c>
      <c r="S17" t="s">
        <v>4900</v>
      </c>
      <c r="T17" t="s">
        <v>5006</v>
      </c>
      <c r="U17">
        <v>427.3</v>
      </c>
      <c r="V17" t="s">
        <v>4902</v>
      </c>
      <c r="W17">
        <v>63.8</v>
      </c>
      <c r="X17">
        <v>363.5</v>
      </c>
      <c r="Y17">
        <v>63.8</v>
      </c>
      <c r="Z17">
        <v>63.8</v>
      </c>
      <c r="AA17">
        <v>0</v>
      </c>
      <c r="AB17">
        <v>63.8</v>
      </c>
      <c r="AC17">
        <v>0</v>
      </c>
      <c r="AD17">
        <v>0</v>
      </c>
      <c r="AE17">
        <v>0</v>
      </c>
      <c r="AF17">
        <v>0</v>
      </c>
      <c r="AG17">
        <v>0</v>
      </c>
      <c r="AH17">
        <v>0</v>
      </c>
      <c r="AI17">
        <v>0</v>
      </c>
      <c r="AJ17">
        <v>0</v>
      </c>
      <c r="AK17" t="s">
        <v>4902</v>
      </c>
      <c r="AL17" t="s">
        <v>5008</v>
      </c>
      <c r="AM17">
        <v>130000</v>
      </c>
      <c r="AN17">
        <v>8294000</v>
      </c>
      <c r="AO17">
        <v>0</v>
      </c>
      <c r="AP17">
        <v>0</v>
      </c>
      <c r="AQ17">
        <v>0</v>
      </c>
      <c r="AR17">
        <v>8100000</v>
      </c>
      <c r="AS17">
        <v>8100000</v>
      </c>
      <c r="AT17" t="s">
        <v>11</v>
      </c>
      <c r="AU17">
        <v>63.8</v>
      </c>
      <c r="AV17">
        <v>2488199.9999999995</v>
      </c>
      <c r="AW17">
        <v>0</v>
      </c>
      <c r="AX17">
        <v>0</v>
      </c>
      <c r="AY17">
        <v>41470000</v>
      </c>
      <c r="AZ17">
        <v>0</v>
      </c>
      <c r="BA17" t="s">
        <v>11</v>
      </c>
      <c r="BB17" t="s">
        <v>4891</v>
      </c>
      <c r="BC17" t="s">
        <v>11</v>
      </c>
      <c r="BD17" t="s">
        <v>11</v>
      </c>
      <c r="BE17" t="s">
        <v>11</v>
      </c>
      <c r="BF17" t="s">
        <v>11</v>
      </c>
      <c r="BG17" t="s">
        <v>11</v>
      </c>
      <c r="BH17" t="s">
        <v>11</v>
      </c>
      <c r="BI17" t="s">
        <v>11</v>
      </c>
      <c r="BJ17" t="s">
        <v>11</v>
      </c>
    </row>
    <row r="18" spans="1:62" x14ac:dyDescent="0.3">
      <c r="A18">
        <v>17</v>
      </c>
      <c r="B18" t="s">
        <v>5009</v>
      </c>
      <c r="C18" t="s">
        <v>5004</v>
      </c>
      <c r="D18" t="s">
        <v>11</v>
      </c>
      <c r="E18" t="s">
        <v>5005</v>
      </c>
      <c r="F18" t="s">
        <v>11</v>
      </c>
      <c r="G18" t="s">
        <v>11</v>
      </c>
      <c r="H18" t="s">
        <v>11</v>
      </c>
      <c r="I18" t="s">
        <v>11</v>
      </c>
      <c r="J18" t="s">
        <v>4897</v>
      </c>
      <c r="K18">
        <v>0</v>
      </c>
      <c r="L18">
        <v>0</v>
      </c>
      <c r="M18">
        <v>0</v>
      </c>
      <c r="N18" t="s">
        <v>2307</v>
      </c>
      <c r="O18" t="s">
        <v>5010</v>
      </c>
      <c r="P18" t="s">
        <v>5011</v>
      </c>
      <c r="Q18" t="s">
        <v>11</v>
      </c>
      <c r="R18" t="s">
        <v>11</v>
      </c>
      <c r="S18" t="s">
        <v>4900</v>
      </c>
      <c r="T18" t="s">
        <v>5010</v>
      </c>
      <c r="U18">
        <v>764.3</v>
      </c>
      <c r="V18" t="s">
        <v>4902</v>
      </c>
      <c r="W18">
        <v>457.6</v>
      </c>
      <c r="X18">
        <v>306.7</v>
      </c>
      <c r="Y18">
        <v>457.6</v>
      </c>
      <c r="Z18">
        <v>457.6</v>
      </c>
      <c r="AA18">
        <v>0</v>
      </c>
      <c r="AB18">
        <v>457.6</v>
      </c>
      <c r="AC18">
        <v>0</v>
      </c>
      <c r="AD18">
        <v>0</v>
      </c>
      <c r="AE18">
        <v>0</v>
      </c>
      <c r="AF18">
        <v>0</v>
      </c>
      <c r="AG18">
        <v>0</v>
      </c>
      <c r="AH18">
        <v>0</v>
      </c>
      <c r="AI18">
        <v>0</v>
      </c>
      <c r="AJ18">
        <v>0</v>
      </c>
      <c r="AK18" t="s">
        <v>4902</v>
      </c>
      <c r="AL18" t="s">
        <v>5012</v>
      </c>
      <c r="AM18">
        <v>130000</v>
      </c>
      <c r="AN18">
        <v>59488000</v>
      </c>
      <c r="AO18">
        <v>0</v>
      </c>
      <c r="AP18">
        <v>0</v>
      </c>
      <c r="AQ18">
        <v>0</v>
      </c>
      <c r="AR18">
        <v>0</v>
      </c>
      <c r="AS18">
        <v>0</v>
      </c>
      <c r="AT18" t="s">
        <v>11</v>
      </c>
      <c r="AU18">
        <v>457.6</v>
      </c>
      <c r="AV18">
        <v>17846400</v>
      </c>
      <c r="AW18">
        <v>0</v>
      </c>
      <c r="AX18">
        <v>0</v>
      </c>
      <c r="AY18">
        <v>297440000</v>
      </c>
      <c r="AZ18">
        <v>0</v>
      </c>
      <c r="BA18" t="s">
        <v>11</v>
      </c>
      <c r="BB18" t="s">
        <v>4891</v>
      </c>
      <c r="BC18" t="s">
        <v>11</v>
      </c>
      <c r="BD18" t="s">
        <v>11</v>
      </c>
      <c r="BE18" t="s">
        <v>11</v>
      </c>
      <c r="BF18" t="s">
        <v>11</v>
      </c>
      <c r="BG18" t="s">
        <v>11</v>
      </c>
      <c r="BH18" t="s">
        <v>11</v>
      </c>
      <c r="BI18" t="s">
        <v>11</v>
      </c>
      <c r="BJ18" t="s">
        <v>11</v>
      </c>
    </row>
    <row r="19" spans="1:62" x14ac:dyDescent="0.3">
      <c r="A19">
        <v>18</v>
      </c>
      <c r="B19" t="s">
        <v>5013</v>
      </c>
      <c r="C19" t="s">
        <v>5004</v>
      </c>
      <c r="D19" t="s">
        <v>11</v>
      </c>
      <c r="E19" t="s">
        <v>5005</v>
      </c>
      <c r="F19" t="s">
        <v>11</v>
      </c>
      <c r="G19" t="s">
        <v>11</v>
      </c>
      <c r="H19" t="s">
        <v>11</v>
      </c>
      <c r="I19" t="s">
        <v>11</v>
      </c>
      <c r="J19" t="s">
        <v>4897</v>
      </c>
      <c r="K19">
        <v>0</v>
      </c>
      <c r="L19">
        <v>0</v>
      </c>
      <c r="M19">
        <v>0</v>
      </c>
      <c r="N19" t="s">
        <v>2307</v>
      </c>
      <c r="O19" t="s">
        <v>5014</v>
      </c>
      <c r="P19" t="s">
        <v>5015</v>
      </c>
      <c r="Q19" t="s">
        <v>11</v>
      </c>
      <c r="R19" t="s">
        <v>11</v>
      </c>
      <c r="S19" t="s">
        <v>4915</v>
      </c>
      <c r="T19" t="s">
        <v>5016</v>
      </c>
      <c r="U19">
        <v>208.5</v>
      </c>
      <c r="V19" t="s">
        <v>4902</v>
      </c>
      <c r="W19">
        <v>149.80000000000001</v>
      </c>
      <c r="X19">
        <v>58.7</v>
      </c>
      <c r="Y19">
        <v>149.80000000000001</v>
      </c>
      <c r="Z19">
        <v>149.80000000000001</v>
      </c>
      <c r="AA19">
        <v>0</v>
      </c>
      <c r="AB19">
        <v>149.80000000000001</v>
      </c>
      <c r="AC19">
        <v>0</v>
      </c>
      <c r="AD19">
        <v>0</v>
      </c>
      <c r="AE19">
        <v>0</v>
      </c>
      <c r="AF19">
        <v>0</v>
      </c>
      <c r="AG19">
        <v>0</v>
      </c>
      <c r="AH19">
        <v>0</v>
      </c>
      <c r="AI19">
        <v>0</v>
      </c>
      <c r="AJ19">
        <v>0</v>
      </c>
      <c r="AK19" t="s">
        <v>4902</v>
      </c>
      <c r="AL19" t="s">
        <v>5017</v>
      </c>
      <c r="AM19">
        <v>130000</v>
      </c>
      <c r="AN19">
        <v>19474000</v>
      </c>
      <c r="AO19">
        <v>0</v>
      </c>
      <c r="AP19">
        <v>0</v>
      </c>
      <c r="AQ19">
        <v>0</v>
      </c>
      <c r="AR19">
        <v>0</v>
      </c>
      <c r="AS19">
        <v>0</v>
      </c>
      <c r="AT19" t="s">
        <v>11</v>
      </c>
      <c r="AU19">
        <v>149.80000000000001</v>
      </c>
      <c r="AV19">
        <v>5842200.0000000009</v>
      </c>
      <c r="AW19">
        <v>0</v>
      </c>
      <c r="AX19">
        <v>0</v>
      </c>
      <c r="AY19">
        <v>97370000</v>
      </c>
      <c r="AZ19">
        <v>0</v>
      </c>
      <c r="BA19" t="s">
        <v>11</v>
      </c>
      <c r="BB19" t="s">
        <v>4891</v>
      </c>
      <c r="BC19" t="s">
        <v>11</v>
      </c>
      <c r="BD19" t="s">
        <v>11</v>
      </c>
      <c r="BE19" t="s">
        <v>11</v>
      </c>
      <c r="BF19" t="s">
        <v>11</v>
      </c>
      <c r="BG19" t="s">
        <v>11</v>
      </c>
      <c r="BH19" t="s">
        <v>11</v>
      </c>
      <c r="BI19" t="s">
        <v>11</v>
      </c>
      <c r="BJ19" t="s">
        <v>11</v>
      </c>
    </row>
    <row r="20" spans="1:62" x14ac:dyDescent="0.3">
      <c r="A20">
        <v>19</v>
      </c>
      <c r="B20" t="s">
        <v>5018</v>
      </c>
      <c r="C20" t="s">
        <v>5004</v>
      </c>
      <c r="D20" t="s">
        <v>11</v>
      </c>
      <c r="E20" t="s">
        <v>5005</v>
      </c>
      <c r="F20" t="s">
        <v>11</v>
      </c>
      <c r="G20" t="s">
        <v>11</v>
      </c>
      <c r="H20" t="s">
        <v>11</v>
      </c>
      <c r="I20" t="s">
        <v>11</v>
      </c>
      <c r="J20" t="s">
        <v>4897</v>
      </c>
      <c r="K20">
        <v>0</v>
      </c>
      <c r="L20">
        <v>0</v>
      </c>
      <c r="M20">
        <v>0</v>
      </c>
      <c r="N20" t="s">
        <v>2307</v>
      </c>
      <c r="O20" t="s">
        <v>5019</v>
      </c>
      <c r="P20" t="s">
        <v>11</v>
      </c>
      <c r="Q20" t="s">
        <v>11</v>
      </c>
      <c r="R20" t="s">
        <v>11</v>
      </c>
      <c r="S20" t="s">
        <v>4915</v>
      </c>
      <c r="T20" t="s">
        <v>5020</v>
      </c>
      <c r="U20">
        <v>385</v>
      </c>
      <c r="V20" t="s">
        <v>4902</v>
      </c>
      <c r="W20">
        <v>385</v>
      </c>
      <c r="X20">
        <v>0</v>
      </c>
      <c r="Y20">
        <v>385</v>
      </c>
      <c r="Z20">
        <v>385</v>
      </c>
      <c r="AA20">
        <v>0</v>
      </c>
      <c r="AB20">
        <v>385</v>
      </c>
      <c r="AC20">
        <v>0</v>
      </c>
      <c r="AD20">
        <v>0</v>
      </c>
      <c r="AE20">
        <v>0</v>
      </c>
      <c r="AF20">
        <v>0</v>
      </c>
      <c r="AG20">
        <v>0</v>
      </c>
      <c r="AH20">
        <v>0</v>
      </c>
      <c r="AI20">
        <v>0</v>
      </c>
      <c r="AJ20">
        <v>0</v>
      </c>
      <c r="AK20" t="s">
        <v>4902</v>
      </c>
      <c r="AL20" t="s">
        <v>5021</v>
      </c>
      <c r="AM20">
        <v>130000</v>
      </c>
      <c r="AN20">
        <v>50050000</v>
      </c>
      <c r="AO20">
        <v>0</v>
      </c>
      <c r="AP20">
        <v>0</v>
      </c>
      <c r="AQ20">
        <v>0</v>
      </c>
      <c r="AR20">
        <v>0</v>
      </c>
      <c r="AS20">
        <v>0</v>
      </c>
      <c r="AT20" t="s">
        <v>11</v>
      </c>
      <c r="AU20">
        <v>385</v>
      </c>
      <c r="AV20">
        <v>15015000</v>
      </c>
      <c r="AW20">
        <v>0</v>
      </c>
      <c r="AX20">
        <v>0</v>
      </c>
      <c r="AY20">
        <v>250250000</v>
      </c>
      <c r="AZ20">
        <v>0</v>
      </c>
      <c r="BA20" t="s">
        <v>11</v>
      </c>
      <c r="BB20" t="s">
        <v>4891</v>
      </c>
      <c r="BC20" t="s">
        <v>11</v>
      </c>
      <c r="BD20" t="s">
        <v>11</v>
      </c>
      <c r="BE20" t="s">
        <v>11</v>
      </c>
      <c r="BF20" t="s">
        <v>11</v>
      </c>
      <c r="BG20" t="s">
        <v>11</v>
      </c>
      <c r="BH20" t="s">
        <v>11</v>
      </c>
      <c r="BI20" t="s">
        <v>11</v>
      </c>
      <c r="BJ20" t="s">
        <v>11</v>
      </c>
    </row>
    <row r="21" spans="1:62" x14ac:dyDescent="0.3">
      <c r="A21">
        <v>20</v>
      </c>
      <c r="B21" t="s">
        <v>5022</v>
      </c>
      <c r="C21" t="s">
        <v>5004</v>
      </c>
      <c r="D21" t="s">
        <v>11</v>
      </c>
      <c r="E21" t="s">
        <v>5005</v>
      </c>
      <c r="F21" t="s">
        <v>11</v>
      </c>
      <c r="G21" t="s">
        <v>11</v>
      </c>
      <c r="H21" t="s">
        <v>11</v>
      </c>
      <c r="I21" t="s">
        <v>11</v>
      </c>
      <c r="J21" t="s">
        <v>4897</v>
      </c>
      <c r="K21">
        <v>0</v>
      </c>
      <c r="L21">
        <v>0</v>
      </c>
      <c r="M21">
        <v>0</v>
      </c>
      <c r="N21" t="s">
        <v>2307</v>
      </c>
      <c r="O21" t="s">
        <v>5023</v>
      </c>
      <c r="P21" t="s">
        <v>5011</v>
      </c>
      <c r="Q21" t="s">
        <v>11</v>
      </c>
      <c r="R21" t="s">
        <v>11</v>
      </c>
      <c r="S21" t="s">
        <v>4915</v>
      </c>
      <c r="T21" t="s">
        <v>5024</v>
      </c>
      <c r="U21">
        <v>763.1</v>
      </c>
      <c r="V21" t="s">
        <v>4902</v>
      </c>
      <c r="W21">
        <v>763.1</v>
      </c>
      <c r="X21">
        <v>0</v>
      </c>
      <c r="Y21">
        <v>768</v>
      </c>
      <c r="Z21">
        <v>768</v>
      </c>
      <c r="AA21">
        <v>0</v>
      </c>
      <c r="AB21">
        <v>768</v>
      </c>
      <c r="AC21">
        <v>0</v>
      </c>
      <c r="AD21">
        <v>0</v>
      </c>
      <c r="AE21">
        <v>0</v>
      </c>
      <c r="AF21">
        <v>0</v>
      </c>
      <c r="AG21">
        <v>0</v>
      </c>
      <c r="AH21">
        <v>0</v>
      </c>
      <c r="AI21">
        <v>0</v>
      </c>
      <c r="AJ21">
        <v>0</v>
      </c>
      <c r="AK21" t="s">
        <v>4902</v>
      </c>
      <c r="AL21" t="s">
        <v>5025</v>
      </c>
      <c r="AM21">
        <v>130000</v>
      </c>
      <c r="AN21">
        <v>99840000</v>
      </c>
      <c r="AO21">
        <v>0</v>
      </c>
      <c r="AP21">
        <v>0</v>
      </c>
      <c r="AQ21">
        <v>0</v>
      </c>
      <c r="AR21">
        <v>0</v>
      </c>
      <c r="AS21">
        <v>0</v>
      </c>
      <c r="AT21" t="s">
        <v>11</v>
      </c>
      <c r="AU21">
        <v>768</v>
      </c>
      <c r="AV21">
        <v>29951999.999999996</v>
      </c>
      <c r="AW21">
        <v>0</v>
      </c>
      <c r="AX21">
        <v>0</v>
      </c>
      <c r="AY21">
        <v>499200000</v>
      </c>
      <c r="AZ21">
        <v>0</v>
      </c>
      <c r="BA21" t="s">
        <v>11</v>
      </c>
      <c r="BB21" t="s">
        <v>4891</v>
      </c>
      <c r="BC21" t="s">
        <v>11</v>
      </c>
      <c r="BD21" t="s">
        <v>11</v>
      </c>
      <c r="BE21" t="s">
        <v>11</v>
      </c>
      <c r="BF21" t="s">
        <v>11</v>
      </c>
      <c r="BG21" t="s">
        <v>11</v>
      </c>
      <c r="BH21" t="s">
        <v>11</v>
      </c>
      <c r="BI21" t="s">
        <v>11</v>
      </c>
      <c r="BJ21" t="s">
        <v>11</v>
      </c>
    </row>
    <row r="22" spans="1:62" x14ac:dyDescent="0.3">
      <c r="A22">
        <v>21</v>
      </c>
      <c r="B22" t="s">
        <v>5302</v>
      </c>
      <c r="C22" t="s">
        <v>5027</v>
      </c>
      <c r="D22" t="s">
        <v>11</v>
      </c>
      <c r="E22" t="s">
        <v>5028</v>
      </c>
      <c r="F22" t="s">
        <v>11</v>
      </c>
      <c r="G22" t="s">
        <v>11</v>
      </c>
      <c r="H22" t="s">
        <v>11</v>
      </c>
      <c r="I22" t="s">
        <v>11</v>
      </c>
      <c r="J22" t="s">
        <v>4897</v>
      </c>
      <c r="K22">
        <v>0</v>
      </c>
      <c r="L22">
        <v>0</v>
      </c>
      <c r="M22">
        <v>0</v>
      </c>
      <c r="N22" t="s">
        <v>2307</v>
      </c>
      <c r="O22" t="s">
        <v>11</v>
      </c>
      <c r="P22" t="s">
        <v>11</v>
      </c>
      <c r="Q22" t="s">
        <v>11</v>
      </c>
      <c r="R22" t="s">
        <v>11</v>
      </c>
      <c r="S22" t="s">
        <v>4915</v>
      </c>
      <c r="T22" t="s">
        <v>5303</v>
      </c>
      <c r="U22">
        <v>348.1</v>
      </c>
      <c r="V22" t="s">
        <v>4924</v>
      </c>
      <c r="W22">
        <v>160</v>
      </c>
      <c r="X22">
        <v>188.1</v>
      </c>
      <c r="Y22">
        <v>160</v>
      </c>
      <c r="Z22">
        <v>160</v>
      </c>
      <c r="AA22">
        <v>0</v>
      </c>
      <c r="AB22">
        <v>0</v>
      </c>
      <c r="AC22">
        <v>0</v>
      </c>
      <c r="AD22">
        <v>160</v>
      </c>
      <c r="AE22">
        <v>0</v>
      </c>
      <c r="AF22">
        <v>0</v>
      </c>
      <c r="AG22">
        <v>0</v>
      </c>
      <c r="AH22">
        <v>0</v>
      </c>
      <c r="AI22">
        <v>0</v>
      </c>
      <c r="AJ22">
        <v>0</v>
      </c>
      <c r="AK22" t="s">
        <v>5032</v>
      </c>
      <c r="AL22" t="s">
        <v>5304</v>
      </c>
      <c r="AM22">
        <v>130000</v>
      </c>
      <c r="AN22">
        <v>0</v>
      </c>
      <c r="AO22">
        <v>0</v>
      </c>
      <c r="AP22">
        <v>20800000</v>
      </c>
      <c r="AQ22">
        <v>0</v>
      </c>
      <c r="AR22">
        <v>0</v>
      </c>
      <c r="AS22">
        <v>0</v>
      </c>
      <c r="AT22" t="s">
        <v>11</v>
      </c>
      <c r="AU22">
        <v>0</v>
      </c>
      <c r="AV22">
        <v>0</v>
      </c>
      <c r="AW22">
        <v>0</v>
      </c>
      <c r="AX22">
        <v>0</v>
      </c>
      <c r="AY22">
        <v>0</v>
      </c>
      <c r="AZ22">
        <v>0</v>
      </c>
      <c r="BA22" t="s">
        <v>11</v>
      </c>
      <c r="BB22" t="s">
        <v>4891</v>
      </c>
      <c r="BC22" t="s">
        <v>11</v>
      </c>
      <c r="BD22" t="s">
        <v>11</v>
      </c>
      <c r="BE22" t="s">
        <v>11</v>
      </c>
      <c r="BF22" t="s">
        <v>11</v>
      </c>
      <c r="BG22" t="s">
        <v>11</v>
      </c>
      <c r="BH22" t="s">
        <v>11</v>
      </c>
      <c r="BI22" t="s">
        <v>11</v>
      </c>
      <c r="BJ22" t="s">
        <v>11</v>
      </c>
    </row>
    <row r="23" spans="1:62" x14ac:dyDescent="0.3">
      <c r="A23">
        <v>22</v>
      </c>
      <c r="B23" t="s">
        <v>5026</v>
      </c>
      <c r="C23" t="s">
        <v>5027</v>
      </c>
      <c r="D23" t="s">
        <v>11</v>
      </c>
      <c r="E23" t="s">
        <v>5028</v>
      </c>
      <c r="F23" t="s">
        <v>11</v>
      </c>
      <c r="G23" t="s">
        <v>11</v>
      </c>
      <c r="H23" t="s">
        <v>11</v>
      </c>
      <c r="I23" t="s">
        <v>11</v>
      </c>
      <c r="J23" t="s">
        <v>4897</v>
      </c>
      <c r="K23">
        <v>0</v>
      </c>
      <c r="L23">
        <v>0.87205882349999997</v>
      </c>
      <c r="M23">
        <v>1</v>
      </c>
      <c r="N23" t="s">
        <v>2307</v>
      </c>
      <c r="O23" t="s">
        <v>5029</v>
      </c>
      <c r="P23" t="s">
        <v>5030</v>
      </c>
      <c r="Q23" t="s">
        <v>11</v>
      </c>
      <c r="R23" t="s">
        <v>11</v>
      </c>
      <c r="S23" t="s">
        <v>4915</v>
      </c>
      <c r="T23" t="s">
        <v>5031</v>
      </c>
      <c r="U23">
        <v>296.5</v>
      </c>
      <c r="V23" t="s">
        <v>5032</v>
      </c>
      <c r="W23">
        <v>296.5</v>
      </c>
      <c r="X23">
        <v>0</v>
      </c>
      <c r="Y23">
        <v>296.5</v>
      </c>
      <c r="Z23">
        <v>296.5</v>
      </c>
      <c r="AA23">
        <v>0</v>
      </c>
      <c r="AB23">
        <v>296.5</v>
      </c>
      <c r="AC23">
        <v>0</v>
      </c>
      <c r="AD23">
        <v>0</v>
      </c>
      <c r="AE23">
        <v>0</v>
      </c>
      <c r="AF23">
        <v>0</v>
      </c>
      <c r="AG23">
        <v>0</v>
      </c>
      <c r="AH23">
        <v>0</v>
      </c>
      <c r="AI23">
        <v>0</v>
      </c>
      <c r="AJ23">
        <v>0</v>
      </c>
      <c r="AK23" t="s">
        <v>5032</v>
      </c>
      <c r="AL23" t="s">
        <v>5033</v>
      </c>
      <c r="AM23">
        <v>130000</v>
      </c>
      <c r="AN23">
        <v>38545000</v>
      </c>
      <c r="AO23">
        <v>0</v>
      </c>
      <c r="AP23">
        <v>0</v>
      </c>
      <c r="AQ23">
        <v>0</v>
      </c>
      <c r="AR23">
        <v>8100000</v>
      </c>
      <c r="AS23">
        <v>8100000</v>
      </c>
      <c r="AT23" t="s">
        <v>11</v>
      </c>
      <c r="AU23">
        <v>296.5</v>
      </c>
      <c r="AV23">
        <v>11563500</v>
      </c>
      <c r="AW23">
        <v>0</v>
      </c>
      <c r="AX23">
        <v>0</v>
      </c>
      <c r="AY23">
        <v>192725000</v>
      </c>
      <c r="AZ23">
        <v>0</v>
      </c>
      <c r="BA23" t="s">
        <v>11</v>
      </c>
      <c r="BB23" t="s">
        <v>4891</v>
      </c>
      <c r="BC23" t="s">
        <v>11</v>
      </c>
      <c r="BD23" t="s">
        <v>11</v>
      </c>
      <c r="BE23" t="s">
        <v>11</v>
      </c>
      <c r="BF23" t="s">
        <v>11</v>
      </c>
      <c r="BG23" t="s">
        <v>11</v>
      </c>
      <c r="BH23" t="s">
        <v>11</v>
      </c>
      <c r="BI23" t="s">
        <v>11</v>
      </c>
      <c r="BJ23" t="s">
        <v>11</v>
      </c>
    </row>
    <row r="24" spans="1:62" x14ac:dyDescent="0.3">
      <c r="A24">
        <v>23</v>
      </c>
      <c r="B24" t="s">
        <v>5034</v>
      </c>
      <c r="C24" t="s">
        <v>5035</v>
      </c>
      <c r="D24" t="s">
        <v>11</v>
      </c>
      <c r="E24" t="s">
        <v>5036</v>
      </c>
      <c r="F24" t="s">
        <v>11</v>
      </c>
      <c r="G24" t="s">
        <v>11</v>
      </c>
      <c r="H24" t="s">
        <v>5037</v>
      </c>
      <c r="I24" t="s">
        <v>11</v>
      </c>
      <c r="J24" t="s">
        <v>4897</v>
      </c>
      <c r="K24">
        <v>0</v>
      </c>
      <c r="L24">
        <v>0.37309999999999999</v>
      </c>
      <c r="M24">
        <v>1</v>
      </c>
      <c r="N24" t="s">
        <v>2307</v>
      </c>
      <c r="O24" t="s">
        <v>11</v>
      </c>
      <c r="P24" t="s">
        <v>11</v>
      </c>
      <c r="Q24" t="s">
        <v>11</v>
      </c>
      <c r="R24" t="s">
        <v>11</v>
      </c>
      <c r="S24" t="s">
        <v>4915</v>
      </c>
      <c r="T24" t="s">
        <v>4954</v>
      </c>
      <c r="U24">
        <v>188</v>
      </c>
      <c r="V24" t="s">
        <v>4902</v>
      </c>
      <c r="W24">
        <v>188</v>
      </c>
      <c r="X24">
        <v>0</v>
      </c>
      <c r="Y24">
        <v>200</v>
      </c>
      <c r="Z24">
        <v>200</v>
      </c>
      <c r="AA24">
        <v>0</v>
      </c>
      <c r="AB24">
        <v>200</v>
      </c>
      <c r="AC24">
        <v>0</v>
      </c>
      <c r="AD24">
        <v>0</v>
      </c>
      <c r="AE24">
        <v>0</v>
      </c>
      <c r="AF24">
        <v>0</v>
      </c>
      <c r="AG24">
        <v>0</v>
      </c>
      <c r="AH24">
        <v>0</v>
      </c>
      <c r="AI24">
        <v>0</v>
      </c>
      <c r="AJ24">
        <v>0</v>
      </c>
      <c r="AK24" t="s">
        <v>11</v>
      </c>
      <c r="AL24" t="s">
        <v>5038</v>
      </c>
      <c r="AM24">
        <v>130000</v>
      </c>
      <c r="AN24">
        <v>26000000</v>
      </c>
      <c r="AO24">
        <v>0</v>
      </c>
      <c r="AP24">
        <v>0</v>
      </c>
      <c r="AQ24">
        <v>0</v>
      </c>
      <c r="AR24">
        <v>4050000</v>
      </c>
      <c r="AS24">
        <v>4050000</v>
      </c>
      <c r="AT24" t="s">
        <v>11</v>
      </c>
      <c r="AU24">
        <v>200</v>
      </c>
      <c r="AV24">
        <v>7800000</v>
      </c>
      <c r="AW24">
        <v>0</v>
      </c>
      <c r="AX24">
        <v>0</v>
      </c>
      <c r="AY24">
        <v>130000000</v>
      </c>
      <c r="AZ24">
        <v>0</v>
      </c>
      <c r="BA24" t="s">
        <v>11</v>
      </c>
      <c r="BB24" t="s">
        <v>4891</v>
      </c>
      <c r="BC24" t="s">
        <v>11</v>
      </c>
      <c r="BD24" t="s">
        <v>11</v>
      </c>
      <c r="BE24" t="s">
        <v>11</v>
      </c>
      <c r="BF24" t="s">
        <v>11</v>
      </c>
      <c r="BG24" t="s">
        <v>11</v>
      </c>
      <c r="BH24" t="s">
        <v>11</v>
      </c>
      <c r="BI24" t="s">
        <v>11</v>
      </c>
      <c r="BJ24" t="s">
        <v>11</v>
      </c>
    </row>
    <row r="25" spans="1:62" x14ac:dyDescent="0.3">
      <c r="A25">
        <v>24</v>
      </c>
      <c r="B25" t="s">
        <v>5039</v>
      </c>
      <c r="C25" t="s">
        <v>5040</v>
      </c>
      <c r="D25" t="s">
        <v>11</v>
      </c>
      <c r="E25" t="s">
        <v>5041</v>
      </c>
      <c r="F25" t="s">
        <v>5042</v>
      </c>
      <c r="G25" t="s">
        <v>5043</v>
      </c>
      <c r="H25" t="s">
        <v>5044</v>
      </c>
      <c r="I25" t="s">
        <v>11</v>
      </c>
      <c r="J25" t="s">
        <v>4897</v>
      </c>
      <c r="K25">
        <v>1813</v>
      </c>
      <c r="L25">
        <v>0.24429999999999999</v>
      </c>
      <c r="M25">
        <v>10</v>
      </c>
      <c r="N25" t="s">
        <v>2307</v>
      </c>
      <c r="O25" t="s">
        <v>5045</v>
      </c>
      <c r="P25" t="s">
        <v>5046</v>
      </c>
      <c r="Q25" t="s">
        <v>11</v>
      </c>
      <c r="R25" t="s">
        <v>11</v>
      </c>
      <c r="S25" t="s">
        <v>4915</v>
      </c>
      <c r="T25" t="s">
        <v>5047</v>
      </c>
      <c r="U25">
        <v>444.4</v>
      </c>
      <c r="V25" t="s">
        <v>4902</v>
      </c>
      <c r="W25">
        <v>443</v>
      </c>
      <c r="X25">
        <v>1.4</v>
      </c>
      <c r="Y25">
        <v>443</v>
      </c>
      <c r="Z25">
        <v>443</v>
      </c>
      <c r="AA25">
        <v>0</v>
      </c>
      <c r="AB25">
        <v>443</v>
      </c>
      <c r="AC25">
        <v>0</v>
      </c>
      <c r="AD25">
        <v>0</v>
      </c>
      <c r="AE25">
        <v>0</v>
      </c>
      <c r="AF25">
        <v>0</v>
      </c>
      <c r="AG25">
        <v>0</v>
      </c>
      <c r="AH25">
        <v>0</v>
      </c>
      <c r="AI25">
        <v>0</v>
      </c>
      <c r="AJ25">
        <v>0</v>
      </c>
      <c r="AK25" t="s">
        <v>4902</v>
      </c>
      <c r="AL25" t="s">
        <v>5048</v>
      </c>
      <c r="AM25">
        <v>130000</v>
      </c>
      <c r="AN25">
        <v>57590000</v>
      </c>
      <c r="AO25">
        <v>0</v>
      </c>
      <c r="AP25">
        <v>0</v>
      </c>
      <c r="AQ25">
        <v>0</v>
      </c>
      <c r="AR25">
        <v>2025000</v>
      </c>
      <c r="AS25">
        <v>20250000</v>
      </c>
      <c r="AT25" t="s">
        <v>11</v>
      </c>
      <c r="AU25">
        <v>443</v>
      </c>
      <c r="AV25">
        <v>17277000</v>
      </c>
      <c r="AW25">
        <v>0</v>
      </c>
      <c r="AX25">
        <v>0</v>
      </c>
      <c r="AY25">
        <v>287950000</v>
      </c>
      <c r="AZ25">
        <v>0</v>
      </c>
      <c r="BA25" t="s">
        <v>11</v>
      </c>
      <c r="BB25" t="s">
        <v>4891</v>
      </c>
      <c r="BC25" t="s">
        <v>11</v>
      </c>
      <c r="BD25" t="s">
        <v>11</v>
      </c>
      <c r="BE25" t="s">
        <v>11</v>
      </c>
      <c r="BF25" t="s">
        <v>11</v>
      </c>
      <c r="BG25" t="s">
        <v>11</v>
      </c>
      <c r="BH25" t="s">
        <v>11</v>
      </c>
      <c r="BI25" t="s">
        <v>11</v>
      </c>
      <c r="BJ25" t="s">
        <v>11</v>
      </c>
    </row>
    <row r="26" spans="1:62" x14ac:dyDescent="0.3">
      <c r="A26">
        <v>25</v>
      </c>
      <c r="B26" t="s">
        <v>5049</v>
      </c>
      <c r="C26" t="s">
        <v>5050</v>
      </c>
      <c r="D26" t="s">
        <v>11</v>
      </c>
      <c r="E26" t="s">
        <v>5051</v>
      </c>
      <c r="F26" t="s">
        <v>5052</v>
      </c>
      <c r="G26" t="s">
        <v>5053</v>
      </c>
      <c r="H26" t="s">
        <v>5054</v>
      </c>
      <c r="I26" t="s">
        <v>4897</v>
      </c>
      <c r="J26" t="s">
        <v>4897</v>
      </c>
      <c r="K26">
        <v>1944</v>
      </c>
      <c r="L26">
        <v>0.97599999999999998</v>
      </c>
      <c r="M26">
        <v>9</v>
      </c>
      <c r="N26" t="s">
        <v>2307</v>
      </c>
      <c r="O26" t="s">
        <v>5055</v>
      </c>
      <c r="P26" t="s">
        <v>4998</v>
      </c>
      <c r="Q26" t="s">
        <v>11</v>
      </c>
      <c r="R26" t="s">
        <v>11</v>
      </c>
      <c r="S26" t="s">
        <v>5056</v>
      </c>
      <c r="T26" t="s">
        <v>5057</v>
      </c>
      <c r="U26">
        <v>0</v>
      </c>
      <c r="V26" t="s">
        <v>4902</v>
      </c>
      <c r="W26">
        <v>0</v>
      </c>
      <c r="X26">
        <v>0</v>
      </c>
      <c r="Y26">
        <v>720</v>
      </c>
      <c r="Z26">
        <v>720</v>
      </c>
      <c r="AA26">
        <v>0</v>
      </c>
      <c r="AB26">
        <v>720</v>
      </c>
      <c r="AC26">
        <v>0</v>
      </c>
      <c r="AD26">
        <v>0</v>
      </c>
      <c r="AE26">
        <v>0</v>
      </c>
      <c r="AF26">
        <v>0</v>
      </c>
      <c r="AG26">
        <v>0</v>
      </c>
      <c r="AH26">
        <v>0</v>
      </c>
      <c r="AI26">
        <v>0</v>
      </c>
      <c r="AJ26">
        <v>0</v>
      </c>
      <c r="AK26" t="s">
        <v>4902</v>
      </c>
      <c r="AL26" t="s">
        <v>5058</v>
      </c>
      <c r="AM26">
        <v>130000</v>
      </c>
      <c r="AN26">
        <v>93600000</v>
      </c>
      <c r="AO26">
        <v>0</v>
      </c>
      <c r="AP26">
        <v>0</v>
      </c>
      <c r="AQ26">
        <v>0</v>
      </c>
      <c r="AR26">
        <v>8100000</v>
      </c>
      <c r="AS26">
        <v>72900000</v>
      </c>
      <c r="AT26" t="s">
        <v>11</v>
      </c>
      <c r="AU26">
        <v>720</v>
      </c>
      <c r="AV26">
        <v>28080000</v>
      </c>
      <c r="AW26">
        <v>0</v>
      </c>
      <c r="AX26">
        <v>0</v>
      </c>
      <c r="AY26">
        <v>468000000</v>
      </c>
      <c r="AZ26">
        <v>0</v>
      </c>
      <c r="BA26" t="s">
        <v>11</v>
      </c>
      <c r="BB26" t="s">
        <v>4891</v>
      </c>
      <c r="BC26" t="s">
        <v>11</v>
      </c>
      <c r="BD26" t="s">
        <v>11</v>
      </c>
      <c r="BE26" t="s">
        <v>11</v>
      </c>
      <c r="BF26" t="s">
        <v>11</v>
      </c>
      <c r="BG26" t="s">
        <v>11</v>
      </c>
      <c r="BH26" t="s">
        <v>11</v>
      </c>
      <c r="BI26" t="s">
        <v>11</v>
      </c>
      <c r="BJ26" t="s">
        <v>11</v>
      </c>
    </row>
    <row r="27" spans="1:62" x14ac:dyDescent="0.3">
      <c r="A27">
        <v>26</v>
      </c>
      <c r="B27" t="s">
        <v>5059</v>
      </c>
      <c r="C27" t="s">
        <v>5050</v>
      </c>
      <c r="D27" t="s">
        <v>11</v>
      </c>
      <c r="E27" t="s">
        <v>5051</v>
      </c>
      <c r="F27" t="s">
        <v>5052</v>
      </c>
      <c r="G27" t="s">
        <v>5053</v>
      </c>
      <c r="H27" t="s">
        <v>5054</v>
      </c>
      <c r="I27" t="s">
        <v>4897</v>
      </c>
      <c r="J27" t="s">
        <v>4897</v>
      </c>
      <c r="K27">
        <v>1944</v>
      </c>
      <c r="L27">
        <v>0</v>
      </c>
      <c r="M27">
        <v>0</v>
      </c>
      <c r="N27" t="s">
        <v>2307</v>
      </c>
      <c r="O27" t="s">
        <v>4988</v>
      </c>
      <c r="P27" t="s">
        <v>5060</v>
      </c>
      <c r="Q27" t="s">
        <v>11</v>
      </c>
      <c r="R27" t="s">
        <v>11</v>
      </c>
      <c r="S27" t="s">
        <v>4915</v>
      </c>
      <c r="T27" t="s">
        <v>5010</v>
      </c>
      <c r="U27">
        <v>625.4</v>
      </c>
      <c r="V27" t="s">
        <v>4902</v>
      </c>
      <c r="W27">
        <v>625.4</v>
      </c>
      <c r="X27">
        <v>0</v>
      </c>
      <c r="Y27">
        <v>625.4</v>
      </c>
      <c r="Z27">
        <v>625.4</v>
      </c>
      <c r="AA27">
        <v>0</v>
      </c>
      <c r="AB27">
        <v>625.4</v>
      </c>
      <c r="AC27">
        <v>0</v>
      </c>
      <c r="AD27">
        <v>0</v>
      </c>
      <c r="AE27">
        <v>0</v>
      </c>
      <c r="AF27">
        <v>0</v>
      </c>
      <c r="AG27">
        <v>0</v>
      </c>
      <c r="AH27">
        <v>0</v>
      </c>
      <c r="AI27">
        <v>0</v>
      </c>
      <c r="AJ27">
        <v>0</v>
      </c>
      <c r="AK27" t="s">
        <v>4902</v>
      </c>
      <c r="AL27" t="s">
        <v>5058</v>
      </c>
      <c r="AM27">
        <v>130000</v>
      </c>
      <c r="AN27">
        <v>81302000</v>
      </c>
      <c r="AO27">
        <v>0</v>
      </c>
      <c r="AP27">
        <v>0</v>
      </c>
      <c r="AQ27">
        <v>0</v>
      </c>
      <c r="AR27">
        <v>0</v>
      </c>
      <c r="AS27">
        <v>0</v>
      </c>
      <c r="AT27" t="s">
        <v>11</v>
      </c>
      <c r="AU27">
        <v>625.4</v>
      </c>
      <c r="AV27">
        <v>24390599.999999996</v>
      </c>
      <c r="AW27">
        <v>0</v>
      </c>
      <c r="AX27">
        <v>0</v>
      </c>
      <c r="AY27">
        <v>406510000</v>
      </c>
      <c r="AZ27">
        <v>0</v>
      </c>
      <c r="BA27" t="s">
        <v>11</v>
      </c>
      <c r="BB27" t="s">
        <v>4891</v>
      </c>
      <c r="BC27" t="s">
        <v>11</v>
      </c>
      <c r="BD27" t="s">
        <v>11</v>
      </c>
      <c r="BE27" t="s">
        <v>11</v>
      </c>
      <c r="BF27" t="s">
        <v>11</v>
      </c>
      <c r="BG27" t="s">
        <v>11</v>
      </c>
      <c r="BH27" t="s">
        <v>11</v>
      </c>
      <c r="BI27" t="s">
        <v>11</v>
      </c>
      <c r="BJ27" t="s">
        <v>11</v>
      </c>
    </row>
    <row r="28" spans="1:62" x14ac:dyDescent="0.3">
      <c r="A28">
        <v>27</v>
      </c>
      <c r="B28" t="s">
        <v>5061</v>
      </c>
      <c r="C28" t="s">
        <v>5050</v>
      </c>
      <c r="D28" t="s">
        <v>11</v>
      </c>
      <c r="E28" t="s">
        <v>5051</v>
      </c>
      <c r="F28" t="s">
        <v>5052</v>
      </c>
      <c r="G28" t="s">
        <v>5053</v>
      </c>
      <c r="H28" t="s">
        <v>5054</v>
      </c>
      <c r="I28" t="s">
        <v>4897</v>
      </c>
      <c r="J28" t="s">
        <v>4897</v>
      </c>
      <c r="K28">
        <v>1944</v>
      </c>
      <c r="L28">
        <v>0</v>
      </c>
      <c r="M28">
        <v>0</v>
      </c>
      <c r="N28" t="s">
        <v>2307</v>
      </c>
      <c r="O28" t="s">
        <v>5045</v>
      </c>
      <c r="P28" t="s">
        <v>5062</v>
      </c>
      <c r="Q28" t="s">
        <v>11</v>
      </c>
      <c r="R28" t="s">
        <v>11</v>
      </c>
      <c r="S28" t="s">
        <v>4915</v>
      </c>
      <c r="T28" t="s">
        <v>5063</v>
      </c>
      <c r="U28">
        <v>0</v>
      </c>
      <c r="V28" t="s">
        <v>4902</v>
      </c>
      <c r="W28">
        <v>444.3</v>
      </c>
      <c r="X28">
        <v>0</v>
      </c>
      <c r="Y28">
        <v>552</v>
      </c>
      <c r="Z28">
        <v>552</v>
      </c>
      <c r="AA28">
        <v>0</v>
      </c>
      <c r="AB28">
        <v>552</v>
      </c>
      <c r="AC28">
        <v>0</v>
      </c>
      <c r="AD28">
        <v>0</v>
      </c>
      <c r="AE28">
        <v>0</v>
      </c>
      <c r="AF28">
        <v>0</v>
      </c>
      <c r="AG28">
        <v>0</v>
      </c>
      <c r="AH28">
        <v>0</v>
      </c>
      <c r="AI28">
        <v>0</v>
      </c>
      <c r="AJ28">
        <v>0</v>
      </c>
      <c r="AK28" t="s">
        <v>4902</v>
      </c>
      <c r="AL28" t="s">
        <v>5058</v>
      </c>
      <c r="AM28">
        <v>130000</v>
      </c>
      <c r="AN28">
        <v>71760000</v>
      </c>
      <c r="AO28">
        <v>0</v>
      </c>
      <c r="AP28">
        <v>0</v>
      </c>
      <c r="AQ28">
        <v>0</v>
      </c>
      <c r="AR28">
        <v>0</v>
      </c>
      <c r="AS28">
        <v>0</v>
      </c>
      <c r="AT28" t="s">
        <v>11</v>
      </c>
      <c r="AU28">
        <v>552</v>
      </c>
      <c r="AV28">
        <v>21528000</v>
      </c>
      <c r="AW28">
        <v>0</v>
      </c>
      <c r="AX28">
        <v>0</v>
      </c>
      <c r="AY28">
        <v>358800000</v>
      </c>
      <c r="AZ28">
        <v>0</v>
      </c>
      <c r="BA28" t="s">
        <v>11</v>
      </c>
      <c r="BB28" t="s">
        <v>4891</v>
      </c>
      <c r="BC28" t="s">
        <v>11</v>
      </c>
      <c r="BD28" t="s">
        <v>11</v>
      </c>
      <c r="BE28" t="s">
        <v>11</v>
      </c>
      <c r="BF28" t="s">
        <v>11</v>
      </c>
      <c r="BG28" t="s">
        <v>11</v>
      </c>
      <c r="BH28" t="s">
        <v>11</v>
      </c>
      <c r="BI28" t="s">
        <v>11</v>
      </c>
      <c r="BJ28" t="s">
        <v>11</v>
      </c>
    </row>
    <row r="29" spans="1:62" x14ac:dyDescent="0.3">
      <c r="A29">
        <v>28</v>
      </c>
      <c r="B29" t="s">
        <v>5064</v>
      </c>
      <c r="C29" t="s">
        <v>5065</v>
      </c>
      <c r="D29" t="s">
        <v>11</v>
      </c>
      <c r="E29" t="s">
        <v>5066</v>
      </c>
      <c r="F29" t="s">
        <v>5067</v>
      </c>
      <c r="G29" t="s">
        <v>5068</v>
      </c>
      <c r="H29" t="s">
        <v>5069</v>
      </c>
      <c r="I29" t="s">
        <v>4897</v>
      </c>
      <c r="J29" t="s">
        <v>4897</v>
      </c>
      <c r="K29">
        <v>2412</v>
      </c>
      <c r="L29">
        <v>0.56879999999999997</v>
      </c>
      <c r="M29">
        <v>9</v>
      </c>
      <c r="N29" t="s">
        <v>2307</v>
      </c>
      <c r="O29" t="s">
        <v>5070</v>
      </c>
      <c r="P29" t="s">
        <v>4953</v>
      </c>
      <c r="Q29" t="s">
        <v>11</v>
      </c>
      <c r="R29" t="s">
        <v>11</v>
      </c>
      <c r="S29" t="s">
        <v>4900</v>
      </c>
      <c r="T29" t="s">
        <v>5071</v>
      </c>
      <c r="U29">
        <v>263.10000000000002</v>
      </c>
      <c r="V29" t="s">
        <v>4902</v>
      </c>
      <c r="W29">
        <v>263.10000000000002</v>
      </c>
      <c r="X29">
        <v>0</v>
      </c>
      <c r="Y29">
        <v>264</v>
      </c>
      <c r="Z29">
        <v>264</v>
      </c>
      <c r="AA29">
        <v>0</v>
      </c>
      <c r="AB29">
        <v>264</v>
      </c>
      <c r="AC29">
        <v>0</v>
      </c>
      <c r="AD29">
        <v>0</v>
      </c>
      <c r="AE29">
        <v>0</v>
      </c>
      <c r="AF29">
        <v>0</v>
      </c>
      <c r="AG29">
        <v>0</v>
      </c>
      <c r="AH29">
        <v>0</v>
      </c>
      <c r="AI29">
        <v>0</v>
      </c>
      <c r="AJ29">
        <v>0</v>
      </c>
      <c r="AK29" t="s">
        <v>4902</v>
      </c>
      <c r="AL29" t="s">
        <v>4956</v>
      </c>
      <c r="AM29">
        <v>130000</v>
      </c>
      <c r="AN29">
        <v>34320000</v>
      </c>
      <c r="AO29">
        <v>0</v>
      </c>
      <c r="AP29">
        <v>0</v>
      </c>
      <c r="AQ29">
        <v>0</v>
      </c>
      <c r="AR29">
        <v>4050000</v>
      </c>
      <c r="AS29">
        <v>36450000</v>
      </c>
      <c r="AT29" t="s">
        <v>11</v>
      </c>
      <c r="AU29">
        <v>264</v>
      </c>
      <c r="AV29">
        <v>10296000</v>
      </c>
      <c r="AW29">
        <v>0</v>
      </c>
      <c r="AX29">
        <v>0</v>
      </c>
      <c r="AY29">
        <v>171600000</v>
      </c>
      <c r="AZ29">
        <v>0</v>
      </c>
      <c r="BA29" t="s">
        <v>11</v>
      </c>
      <c r="BB29" t="s">
        <v>4891</v>
      </c>
      <c r="BC29" t="s">
        <v>11</v>
      </c>
      <c r="BD29" t="s">
        <v>11</v>
      </c>
      <c r="BE29" t="s">
        <v>11</v>
      </c>
      <c r="BF29" t="s">
        <v>11</v>
      </c>
      <c r="BG29" t="s">
        <v>11</v>
      </c>
      <c r="BH29" t="s">
        <v>11</v>
      </c>
      <c r="BI29" t="s">
        <v>11</v>
      </c>
      <c r="BJ29" t="s">
        <v>11</v>
      </c>
    </row>
    <row r="30" spans="1:62" x14ac:dyDescent="0.3">
      <c r="A30">
        <v>29</v>
      </c>
      <c r="B30" t="s">
        <v>5072</v>
      </c>
      <c r="C30" t="s">
        <v>5065</v>
      </c>
      <c r="D30" t="s">
        <v>11</v>
      </c>
      <c r="E30" t="s">
        <v>5066</v>
      </c>
      <c r="F30" t="s">
        <v>5067</v>
      </c>
      <c r="G30" t="s">
        <v>5068</v>
      </c>
      <c r="H30" t="s">
        <v>5069</v>
      </c>
      <c r="I30" t="s">
        <v>4897</v>
      </c>
      <c r="J30" t="s">
        <v>4897</v>
      </c>
      <c r="K30">
        <v>2412</v>
      </c>
      <c r="L30">
        <v>0</v>
      </c>
      <c r="M30">
        <v>0</v>
      </c>
      <c r="N30" t="s">
        <v>2307</v>
      </c>
      <c r="O30" t="s">
        <v>5073</v>
      </c>
      <c r="P30" t="s">
        <v>5074</v>
      </c>
      <c r="Q30" t="s">
        <v>11</v>
      </c>
      <c r="R30" t="s">
        <v>11</v>
      </c>
      <c r="S30" t="s">
        <v>4915</v>
      </c>
      <c r="T30" t="s">
        <v>5075</v>
      </c>
      <c r="U30">
        <v>0</v>
      </c>
      <c r="V30" t="s">
        <v>4902</v>
      </c>
      <c r="W30">
        <v>0</v>
      </c>
      <c r="X30">
        <v>0</v>
      </c>
      <c r="Y30">
        <v>1108</v>
      </c>
      <c r="Z30">
        <v>1108</v>
      </c>
      <c r="AA30">
        <v>0</v>
      </c>
      <c r="AB30">
        <v>1108</v>
      </c>
      <c r="AC30">
        <v>0</v>
      </c>
      <c r="AD30">
        <v>0</v>
      </c>
      <c r="AE30">
        <v>0</v>
      </c>
      <c r="AF30">
        <v>0</v>
      </c>
      <c r="AG30">
        <v>0</v>
      </c>
      <c r="AH30">
        <v>0</v>
      </c>
      <c r="AI30">
        <v>0</v>
      </c>
      <c r="AJ30">
        <v>0</v>
      </c>
      <c r="AK30" t="s">
        <v>4902</v>
      </c>
      <c r="AL30" t="s">
        <v>4956</v>
      </c>
      <c r="AM30">
        <v>130000</v>
      </c>
      <c r="AN30">
        <v>144040000</v>
      </c>
      <c r="AO30">
        <v>0</v>
      </c>
      <c r="AP30">
        <v>0</v>
      </c>
      <c r="AQ30">
        <v>0</v>
      </c>
      <c r="AR30">
        <v>0</v>
      </c>
      <c r="AS30">
        <v>0</v>
      </c>
      <c r="AT30" t="s">
        <v>11</v>
      </c>
      <c r="AU30">
        <v>1108</v>
      </c>
      <c r="AV30">
        <v>43212000</v>
      </c>
      <c r="AW30">
        <v>0</v>
      </c>
      <c r="AX30">
        <v>0</v>
      </c>
      <c r="AY30">
        <v>720200000</v>
      </c>
      <c r="AZ30">
        <v>0</v>
      </c>
      <c r="BA30" t="s">
        <v>11</v>
      </c>
      <c r="BB30" t="s">
        <v>4891</v>
      </c>
      <c r="BC30" t="s">
        <v>11</v>
      </c>
      <c r="BD30" t="s">
        <v>11</v>
      </c>
      <c r="BE30" t="s">
        <v>11</v>
      </c>
      <c r="BF30" t="s">
        <v>11</v>
      </c>
      <c r="BG30" t="s">
        <v>11</v>
      </c>
      <c r="BH30" t="s">
        <v>11</v>
      </c>
      <c r="BI30" t="s">
        <v>11</v>
      </c>
      <c r="BJ30" t="s">
        <v>11</v>
      </c>
    </row>
    <row r="31" spans="1:62" x14ac:dyDescent="0.3">
      <c r="A31">
        <v>30</v>
      </c>
      <c r="B31" t="s">
        <v>5076</v>
      </c>
      <c r="C31" t="s">
        <v>5077</v>
      </c>
      <c r="D31" t="s">
        <v>11</v>
      </c>
      <c r="E31" t="s">
        <v>5078</v>
      </c>
      <c r="F31" t="s">
        <v>5079</v>
      </c>
      <c r="G31" t="s">
        <v>11</v>
      </c>
      <c r="H31" t="s">
        <v>5080</v>
      </c>
      <c r="I31" t="s">
        <v>11</v>
      </c>
      <c r="J31" t="s">
        <v>4897</v>
      </c>
      <c r="K31">
        <v>0</v>
      </c>
      <c r="L31">
        <v>0.89395833329999996</v>
      </c>
      <c r="M31">
        <v>1</v>
      </c>
      <c r="N31" t="s">
        <v>2307</v>
      </c>
      <c r="O31" t="s">
        <v>5081</v>
      </c>
      <c r="P31" t="s">
        <v>5082</v>
      </c>
      <c r="Q31" t="s">
        <v>11</v>
      </c>
      <c r="R31" t="s">
        <v>11</v>
      </c>
      <c r="S31" t="s">
        <v>4962</v>
      </c>
      <c r="T31" t="s">
        <v>5083</v>
      </c>
      <c r="U31">
        <v>454.1</v>
      </c>
      <c r="V31" t="s">
        <v>4902</v>
      </c>
      <c r="W31">
        <v>429.1</v>
      </c>
      <c r="X31">
        <v>25</v>
      </c>
      <c r="Y31">
        <v>429.1</v>
      </c>
      <c r="Z31">
        <v>429.1</v>
      </c>
      <c r="AA31">
        <v>0</v>
      </c>
      <c r="AB31">
        <v>429.1</v>
      </c>
      <c r="AC31">
        <v>0</v>
      </c>
      <c r="AD31">
        <v>0</v>
      </c>
      <c r="AE31">
        <v>0</v>
      </c>
      <c r="AF31">
        <v>0</v>
      </c>
      <c r="AG31">
        <v>0</v>
      </c>
      <c r="AH31">
        <v>0</v>
      </c>
      <c r="AI31">
        <v>0</v>
      </c>
      <c r="AJ31">
        <v>0</v>
      </c>
      <c r="AK31" t="s">
        <v>11</v>
      </c>
      <c r="AL31" t="s">
        <v>5084</v>
      </c>
      <c r="AM31">
        <v>130000</v>
      </c>
      <c r="AN31">
        <v>55783000</v>
      </c>
      <c r="AO31">
        <v>0</v>
      </c>
      <c r="AP31">
        <v>0</v>
      </c>
      <c r="AQ31">
        <v>0</v>
      </c>
      <c r="AR31">
        <v>8100000</v>
      </c>
      <c r="AS31">
        <v>8100000</v>
      </c>
      <c r="AT31" t="s">
        <v>11</v>
      </c>
      <c r="AU31">
        <v>429.1</v>
      </c>
      <c r="AV31">
        <v>16734899.999999998</v>
      </c>
      <c r="AW31">
        <v>0</v>
      </c>
      <c r="AX31">
        <v>0</v>
      </c>
      <c r="AY31">
        <v>278915000</v>
      </c>
      <c r="AZ31">
        <v>0</v>
      </c>
      <c r="BA31" t="s">
        <v>11</v>
      </c>
      <c r="BB31" t="s">
        <v>4891</v>
      </c>
      <c r="BC31" t="s">
        <v>11</v>
      </c>
      <c r="BD31" t="s">
        <v>11</v>
      </c>
      <c r="BE31" t="s">
        <v>11</v>
      </c>
      <c r="BF31" t="s">
        <v>11</v>
      </c>
      <c r="BG31" t="s">
        <v>11</v>
      </c>
      <c r="BH31" t="s">
        <v>11</v>
      </c>
      <c r="BI31" t="s">
        <v>11</v>
      </c>
      <c r="BJ31" t="s">
        <v>11</v>
      </c>
    </row>
    <row r="32" spans="1:62" x14ac:dyDescent="0.3">
      <c r="A32">
        <v>31</v>
      </c>
      <c r="B32" t="s">
        <v>5305</v>
      </c>
      <c r="C32" t="s">
        <v>5077</v>
      </c>
      <c r="D32" t="s">
        <v>11</v>
      </c>
      <c r="E32" t="s">
        <v>5306</v>
      </c>
      <c r="F32" t="s">
        <v>5079</v>
      </c>
      <c r="G32" t="s">
        <v>11</v>
      </c>
      <c r="H32" t="s">
        <v>5080</v>
      </c>
      <c r="I32" t="s">
        <v>11</v>
      </c>
      <c r="J32" t="s">
        <v>4897</v>
      </c>
      <c r="K32">
        <v>0</v>
      </c>
      <c r="L32">
        <v>0</v>
      </c>
      <c r="M32">
        <v>0</v>
      </c>
      <c r="N32" t="s">
        <v>2307</v>
      </c>
      <c r="O32" t="s">
        <v>11</v>
      </c>
      <c r="P32" t="s">
        <v>11</v>
      </c>
      <c r="Q32" t="s">
        <v>11</v>
      </c>
      <c r="R32" t="s">
        <v>11</v>
      </c>
      <c r="S32" t="s">
        <v>4962</v>
      </c>
      <c r="T32" t="s">
        <v>5307</v>
      </c>
      <c r="U32">
        <v>275.3</v>
      </c>
      <c r="V32" t="s">
        <v>4902</v>
      </c>
      <c r="W32">
        <v>234</v>
      </c>
      <c r="X32">
        <v>41.3</v>
      </c>
      <c r="Y32">
        <v>275.3</v>
      </c>
      <c r="Z32">
        <v>275.3</v>
      </c>
      <c r="AA32">
        <v>0</v>
      </c>
      <c r="AB32">
        <v>0</v>
      </c>
      <c r="AC32">
        <v>0</v>
      </c>
      <c r="AD32">
        <v>275.3</v>
      </c>
      <c r="AE32">
        <v>0</v>
      </c>
      <c r="AF32">
        <v>0</v>
      </c>
      <c r="AG32">
        <v>0</v>
      </c>
      <c r="AH32">
        <v>0</v>
      </c>
      <c r="AI32">
        <v>0</v>
      </c>
      <c r="AJ32">
        <v>0</v>
      </c>
      <c r="AK32" t="s">
        <v>11</v>
      </c>
      <c r="AL32" t="s">
        <v>5308</v>
      </c>
      <c r="AM32">
        <v>130000</v>
      </c>
      <c r="AN32">
        <v>0</v>
      </c>
      <c r="AO32">
        <v>0</v>
      </c>
      <c r="AP32">
        <v>35789000</v>
      </c>
      <c r="AQ32">
        <v>0</v>
      </c>
      <c r="AR32">
        <v>0</v>
      </c>
      <c r="AS32">
        <v>0</v>
      </c>
      <c r="AT32" t="s">
        <v>11</v>
      </c>
      <c r="AU32">
        <v>0</v>
      </c>
      <c r="AV32">
        <v>0</v>
      </c>
      <c r="AW32">
        <v>0</v>
      </c>
      <c r="AX32">
        <v>0</v>
      </c>
      <c r="AY32">
        <v>0</v>
      </c>
      <c r="AZ32">
        <v>0</v>
      </c>
      <c r="BA32" t="s">
        <v>11</v>
      </c>
      <c r="BB32" t="s">
        <v>4891</v>
      </c>
      <c r="BC32" t="s">
        <v>11</v>
      </c>
      <c r="BD32" t="s">
        <v>11</v>
      </c>
      <c r="BE32" t="s">
        <v>11</v>
      </c>
      <c r="BF32" t="s">
        <v>11</v>
      </c>
      <c r="BG32" t="s">
        <v>11</v>
      </c>
      <c r="BH32" t="s">
        <v>11</v>
      </c>
      <c r="BI32" t="s">
        <v>11</v>
      </c>
      <c r="BJ32" t="s">
        <v>11</v>
      </c>
    </row>
    <row r="33" spans="1:62" x14ac:dyDescent="0.3">
      <c r="A33">
        <v>32</v>
      </c>
      <c r="B33" t="s">
        <v>5085</v>
      </c>
      <c r="C33" t="s">
        <v>5086</v>
      </c>
      <c r="D33" t="s">
        <v>11</v>
      </c>
      <c r="E33" t="s">
        <v>5087</v>
      </c>
      <c r="F33" t="s">
        <v>11</v>
      </c>
      <c r="G33" t="s">
        <v>11</v>
      </c>
      <c r="H33" t="s">
        <v>5088</v>
      </c>
      <c r="I33" t="s">
        <v>11</v>
      </c>
      <c r="J33" t="s">
        <v>4897</v>
      </c>
      <c r="K33">
        <v>2386</v>
      </c>
      <c r="L33">
        <v>0.1865</v>
      </c>
      <c r="M33">
        <v>1</v>
      </c>
      <c r="N33" t="s">
        <v>2307</v>
      </c>
      <c r="O33" t="s">
        <v>5089</v>
      </c>
      <c r="P33" t="s">
        <v>5090</v>
      </c>
      <c r="Q33" t="s">
        <v>11</v>
      </c>
      <c r="R33" t="s">
        <v>11</v>
      </c>
      <c r="S33" t="s">
        <v>4900</v>
      </c>
      <c r="T33" t="s">
        <v>5091</v>
      </c>
      <c r="U33">
        <v>0</v>
      </c>
      <c r="V33" t="s">
        <v>4902</v>
      </c>
      <c r="W33">
        <v>0</v>
      </c>
      <c r="X33">
        <v>0</v>
      </c>
      <c r="Y33">
        <v>445</v>
      </c>
      <c r="Z33">
        <v>445</v>
      </c>
      <c r="AA33">
        <v>0</v>
      </c>
      <c r="AB33">
        <v>445</v>
      </c>
      <c r="AC33">
        <v>0</v>
      </c>
      <c r="AD33">
        <v>0</v>
      </c>
      <c r="AE33">
        <v>0</v>
      </c>
      <c r="AF33">
        <v>0</v>
      </c>
      <c r="AG33">
        <v>0</v>
      </c>
      <c r="AH33">
        <v>0</v>
      </c>
      <c r="AI33">
        <v>0</v>
      </c>
      <c r="AJ33">
        <v>0</v>
      </c>
      <c r="AK33" t="s">
        <v>4902</v>
      </c>
      <c r="AL33" t="s">
        <v>5092</v>
      </c>
      <c r="AM33">
        <v>130000</v>
      </c>
      <c r="AN33">
        <v>57850000</v>
      </c>
      <c r="AO33">
        <v>0</v>
      </c>
      <c r="AP33">
        <v>0</v>
      </c>
      <c r="AQ33">
        <v>0</v>
      </c>
      <c r="AR33">
        <v>2025000</v>
      </c>
      <c r="AS33">
        <v>2025000</v>
      </c>
      <c r="AT33" t="s">
        <v>11</v>
      </c>
      <c r="AU33">
        <v>445</v>
      </c>
      <c r="AV33">
        <v>17355000</v>
      </c>
      <c r="AW33">
        <v>0</v>
      </c>
      <c r="AX33">
        <v>0</v>
      </c>
      <c r="AY33">
        <v>289250000</v>
      </c>
      <c r="AZ33">
        <v>0</v>
      </c>
      <c r="BA33" t="s">
        <v>11</v>
      </c>
      <c r="BB33" t="s">
        <v>4891</v>
      </c>
      <c r="BC33" t="s">
        <v>11</v>
      </c>
      <c r="BD33" t="s">
        <v>11</v>
      </c>
      <c r="BE33" t="s">
        <v>11</v>
      </c>
      <c r="BF33" t="s">
        <v>11</v>
      </c>
      <c r="BG33" t="s">
        <v>11</v>
      </c>
      <c r="BH33" t="s">
        <v>11</v>
      </c>
      <c r="BI33" t="s">
        <v>11</v>
      </c>
      <c r="BJ33" t="s">
        <v>11</v>
      </c>
    </row>
    <row r="34" spans="1:62" x14ac:dyDescent="0.3">
      <c r="A34">
        <v>33</v>
      </c>
      <c r="B34" t="s">
        <v>5093</v>
      </c>
      <c r="C34" t="s">
        <v>5094</v>
      </c>
      <c r="D34" t="s">
        <v>11</v>
      </c>
      <c r="E34" t="s">
        <v>5095</v>
      </c>
      <c r="F34" t="s">
        <v>5096</v>
      </c>
      <c r="G34" t="s">
        <v>5043</v>
      </c>
      <c r="H34" t="s">
        <v>5097</v>
      </c>
      <c r="I34" t="s">
        <v>4897</v>
      </c>
      <c r="J34" t="s">
        <v>4897</v>
      </c>
      <c r="K34">
        <v>2386</v>
      </c>
      <c r="L34">
        <v>0.2417</v>
      </c>
      <c r="M34">
        <v>3</v>
      </c>
      <c r="N34" t="s">
        <v>2307</v>
      </c>
      <c r="O34" t="s">
        <v>5098</v>
      </c>
      <c r="P34" t="s">
        <v>5099</v>
      </c>
      <c r="Q34" t="s">
        <v>11</v>
      </c>
      <c r="R34" t="s">
        <v>11</v>
      </c>
      <c r="S34" t="s">
        <v>4900</v>
      </c>
      <c r="T34" t="s">
        <v>5100</v>
      </c>
      <c r="U34">
        <v>476.2</v>
      </c>
      <c r="V34" t="s">
        <v>4902</v>
      </c>
      <c r="W34">
        <v>229.5</v>
      </c>
      <c r="X34">
        <v>246.7</v>
      </c>
      <c r="Y34">
        <v>229.5</v>
      </c>
      <c r="Z34">
        <v>229.5</v>
      </c>
      <c r="AA34">
        <v>0</v>
      </c>
      <c r="AB34">
        <v>229.5</v>
      </c>
      <c r="AC34">
        <v>0</v>
      </c>
      <c r="AD34">
        <v>0</v>
      </c>
      <c r="AE34">
        <v>0</v>
      </c>
      <c r="AF34">
        <v>0</v>
      </c>
      <c r="AG34">
        <v>0</v>
      </c>
      <c r="AH34">
        <v>0</v>
      </c>
      <c r="AI34">
        <v>0</v>
      </c>
      <c r="AJ34">
        <v>0</v>
      </c>
      <c r="AK34" t="s">
        <v>4902</v>
      </c>
      <c r="AL34" t="s">
        <v>5101</v>
      </c>
      <c r="AM34">
        <v>130000</v>
      </c>
      <c r="AN34">
        <v>29835000</v>
      </c>
      <c r="AO34">
        <v>0</v>
      </c>
      <c r="AP34">
        <v>0</v>
      </c>
      <c r="AQ34">
        <v>0</v>
      </c>
      <c r="AR34">
        <v>2025000</v>
      </c>
      <c r="AS34">
        <v>6075000</v>
      </c>
      <c r="AT34" t="s">
        <v>11</v>
      </c>
      <c r="AU34">
        <v>229.5</v>
      </c>
      <c r="AV34">
        <v>8950500</v>
      </c>
      <c r="AW34">
        <v>0</v>
      </c>
      <c r="AX34">
        <v>0</v>
      </c>
      <c r="AY34">
        <v>149175000</v>
      </c>
      <c r="AZ34">
        <v>0</v>
      </c>
      <c r="BA34" t="s">
        <v>11</v>
      </c>
      <c r="BB34" t="s">
        <v>4891</v>
      </c>
      <c r="BC34" t="s">
        <v>11</v>
      </c>
      <c r="BD34" t="s">
        <v>11</v>
      </c>
      <c r="BE34" t="s">
        <v>11</v>
      </c>
      <c r="BF34" t="s">
        <v>11</v>
      </c>
      <c r="BG34" t="s">
        <v>11</v>
      </c>
      <c r="BH34" t="s">
        <v>11</v>
      </c>
      <c r="BI34" t="s">
        <v>11</v>
      </c>
      <c r="BJ34" t="s">
        <v>11</v>
      </c>
    </row>
    <row r="35" spans="1:62" x14ac:dyDescent="0.3">
      <c r="A35">
        <v>34</v>
      </c>
      <c r="B35" t="s">
        <v>5102</v>
      </c>
      <c r="C35" t="s">
        <v>5094</v>
      </c>
      <c r="D35" t="s">
        <v>11</v>
      </c>
      <c r="E35" t="s">
        <v>5095</v>
      </c>
      <c r="F35" t="s">
        <v>5096</v>
      </c>
      <c r="G35" t="s">
        <v>5043</v>
      </c>
      <c r="H35" t="s">
        <v>5097</v>
      </c>
      <c r="I35" t="s">
        <v>4897</v>
      </c>
      <c r="J35" t="s">
        <v>4897</v>
      </c>
      <c r="K35">
        <v>2386</v>
      </c>
      <c r="L35">
        <v>0</v>
      </c>
      <c r="M35">
        <v>0</v>
      </c>
      <c r="N35" t="s">
        <v>2307</v>
      </c>
      <c r="O35" t="s">
        <v>5103</v>
      </c>
      <c r="P35" t="s">
        <v>5104</v>
      </c>
      <c r="Q35" t="s">
        <v>11</v>
      </c>
      <c r="R35" t="s">
        <v>11</v>
      </c>
      <c r="S35" t="s">
        <v>4900</v>
      </c>
      <c r="T35" t="s">
        <v>5105</v>
      </c>
      <c r="U35">
        <v>347.2</v>
      </c>
      <c r="V35" t="s">
        <v>4902</v>
      </c>
      <c r="W35">
        <v>347.2</v>
      </c>
      <c r="X35">
        <v>0</v>
      </c>
      <c r="Y35">
        <v>347.2</v>
      </c>
      <c r="Z35">
        <v>347.2</v>
      </c>
      <c r="AA35">
        <v>0</v>
      </c>
      <c r="AB35">
        <v>347.2</v>
      </c>
      <c r="AC35">
        <v>0</v>
      </c>
      <c r="AD35">
        <v>0</v>
      </c>
      <c r="AE35">
        <v>0</v>
      </c>
      <c r="AF35">
        <v>0</v>
      </c>
      <c r="AG35">
        <v>0</v>
      </c>
      <c r="AH35">
        <v>0</v>
      </c>
      <c r="AI35">
        <v>0</v>
      </c>
      <c r="AJ35">
        <v>0</v>
      </c>
      <c r="AK35" t="s">
        <v>4902</v>
      </c>
      <c r="AL35" t="s">
        <v>5101</v>
      </c>
      <c r="AM35">
        <v>130000</v>
      </c>
      <c r="AN35">
        <v>45136000</v>
      </c>
      <c r="AO35">
        <v>0</v>
      </c>
      <c r="AP35">
        <v>0</v>
      </c>
      <c r="AQ35">
        <v>0</v>
      </c>
      <c r="AR35">
        <v>0</v>
      </c>
      <c r="AS35">
        <v>0</v>
      </c>
      <c r="AT35" t="s">
        <v>11</v>
      </c>
      <c r="AU35">
        <v>347.2</v>
      </c>
      <c r="AV35">
        <v>13540800</v>
      </c>
      <c r="AW35">
        <v>0</v>
      </c>
      <c r="AX35">
        <v>0</v>
      </c>
      <c r="AY35">
        <v>225680000</v>
      </c>
      <c r="AZ35">
        <v>0</v>
      </c>
      <c r="BA35" t="s">
        <v>11</v>
      </c>
      <c r="BB35" t="s">
        <v>4891</v>
      </c>
      <c r="BC35" t="s">
        <v>11</v>
      </c>
      <c r="BD35" t="s">
        <v>11</v>
      </c>
      <c r="BE35" t="s">
        <v>11</v>
      </c>
      <c r="BF35" t="s">
        <v>11</v>
      </c>
      <c r="BG35" t="s">
        <v>11</v>
      </c>
      <c r="BH35" t="s">
        <v>11</v>
      </c>
      <c r="BI35" t="s">
        <v>11</v>
      </c>
      <c r="BJ35" t="s">
        <v>11</v>
      </c>
    </row>
    <row r="36" spans="1:62" x14ac:dyDescent="0.3">
      <c r="A36">
        <v>35</v>
      </c>
      <c r="B36" t="s">
        <v>5106</v>
      </c>
      <c r="C36" t="s">
        <v>5094</v>
      </c>
      <c r="D36" t="s">
        <v>11</v>
      </c>
      <c r="E36" t="s">
        <v>5095</v>
      </c>
      <c r="F36" t="s">
        <v>11</v>
      </c>
      <c r="G36" t="s">
        <v>11</v>
      </c>
      <c r="H36" t="s">
        <v>11</v>
      </c>
      <c r="I36" t="s">
        <v>11</v>
      </c>
      <c r="J36" t="s">
        <v>4897</v>
      </c>
      <c r="K36">
        <v>2386</v>
      </c>
      <c r="L36">
        <v>0</v>
      </c>
      <c r="M36">
        <v>0</v>
      </c>
      <c r="N36" t="s">
        <v>2307</v>
      </c>
      <c r="O36" t="s">
        <v>4905</v>
      </c>
      <c r="P36" t="s">
        <v>5107</v>
      </c>
      <c r="Q36" t="s">
        <v>11</v>
      </c>
      <c r="R36" t="s">
        <v>11</v>
      </c>
      <c r="S36" t="s">
        <v>4900</v>
      </c>
      <c r="T36" t="s">
        <v>5108</v>
      </c>
      <c r="U36">
        <v>518.9</v>
      </c>
      <c r="V36" t="s">
        <v>4902</v>
      </c>
      <c r="W36">
        <v>518.9</v>
      </c>
      <c r="X36">
        <v>0</v>
      </c>
      <c r="Y36">
        <v>547</v>
      </c>
      <c r="Z36">
        <v>547</v>
      </c>
      <c r="AA36">
        <v>0</v>
      </c>
      <c r="AB36">
        <v>547</v>
      </c>
      <c r="AC36">
        <v>0</v>
      </c>
      <c r="AD36">
        <v>0</v>
      </c>
      <c r="AE36">
        <v>0</v>
      </c>
      <c r="AF36">
        <v>0</v>
      </c>
      <c r="AG36">
        <v>0</v>
      </c>
      <c r="AH36">
        <v>0</v>
      </c>
      <c r="AI36">
        <v>0</v>
      </c>
      <c r="AJ36">
        <v>0</v>
      </c>
      <c r="AK36" t="s">
        <v>4902</v>
      </c>
      <c r="AL36" t="s">
        <v>5101</v>
      </c>
      <c r="AM36">
        <v>130000</v>
      </c>
      <c r="AN36">
        <v>71110000</v>
      </c>
      <c r="AO36">
        <v>0</v>
      </c>
      <c r="AP36">
        <v>0</v>
      </c>
      <c r="AQ36">
        <v>0</v>
      </c>
      <c r="AR36">
        <v>0</v>
      </c>
      <c r="AS36">
        <v>0</v>
      </c>
      <c r="AT36" t="s">
        <v>11</v>
      </c>
      <c r="AU36">
        <v>547</v>
      </c>
      <c r="AV36">
        <v>21333000</v>
      </c>
      <c r="AW36">
        <v>0</v>
      </c>
      <c r="AX36">
        <v>0</v>
      </c>
      <c r="AY36">
        <v>355550000</v>
      </c>
      <c r="AZ36">
        <v>0</v>
      </c>
      <c r="BA36" t="s">
        <v>11</v>
      </c>
      <c r="BB36" t="s">
        <v>4891</v>
      </c>
      <c r="BC36" t="s">
        <v>11</v>
      </c>
      <c r="BD36" t="s">
        <v>11</v>
      </c>
      <c r="BE36" t="s">
        <v>11</v>
      </c>
      <c r="BF36" t="s">
        <v>11</v>
      </c>
      <c r="BG36" t="s">
        <v>11</v>
      </c>
      <c r="BH36" t="s">
        <v>11</v>
      </c>
      <c r="BI36" t="s">
        <v>11</v>
      </c>
      <c r="BJ36" t="s">
        <v>11</v>
      </c>
    </row>
    <row r="37" spans="1:62" x14ac:dyDescent="0.3">
      <c r="A37">
        <v>36</v>
      </c>
      <c r="B37" t="s">
        <v>5270</v>
      </c>
      <c r="C37" t="s">
        <v>5271</v>
      </c>
      <c r="D37" t="s">
        <v>11</v>
      </c>
      <c r="E37" t="s">
        <v>5272</v>
      </c>
      <c r="F37" t="s">
        <v>5112</v>
      </c>
      <c r="G37" t="s">
        <v>4995</v>
      </c>
      <c r="H37" t="s">
        <v>5113</v>
      </c>
      <c r="I37" t="s">
        <v>4897</v>
      </c>
      <c r="J37" t="s">
        <v>4897</v>
      </c>
      <c r="K37">
        <v>2424</v>
      </c>
      <c r="L37">
        <v>0.48509999999999998</v>
      </c>
      <c r="M37">
        <v>8</v>
      </c>
      <c r="N37" t="s">
        <v>2307</v>
      </c>
      <c r="O37" t="s">
        <v>4988</v>
      </c>
      <c r="P37" t="s">
        <v>5273</v>
      </c>
      <c r="Q37" t="s">
        <v>11</v>
      </c>
      <c r="R37" t="s">
        <v>11</v>
      </c>
      <c r="S37" t="s">
        <v>4915</v>
      </c>
      <c r="T37" t="s">
        <v>5274</v>
      </c>
      <c r="U37">
        <v>1208.4000000000001</v>
      </c>
      <c r="V37" t="s">
        <v>4902</v>
      </c>
      <c r="W37">
        <v>1208.4000000000001</v>
      </c>
      <c r="X37">
        <v>0</v>
      </c>
      <c r="Y37">
        <v>1208.4000000000001</v>
      </c>
      <c r="Z37">
        <v>1208.4000000000001</v>
      </c>
      <c r="AA37">
        <v>0</v>
      </c>
      <c r="AB37">
        <v>1176</v>
      </c>
      <c r="AC37">
        <v>0</v>
      </c>
      <c r="AD37">
        <v>0</v>
      </c>
      <c r="AE37">
        <v>32.4</v>
      </c>
      <c r="AF37">
        <v>0</v>
      </c>
      <c r="AG37">
        <v>0</v>
      </c>
      <c r="AH37">
        <v>0</v>
      </c>
      <c r="AI37">
        <v>0</v>
      </c>
      <c r="AJ37">
        <v>0</v>
      </c>
      <c r="AK37" t="s">
        <v>4902</v>
      </c>
      <c r="AL37" t="s">
        <v>5275</v>
      </c>
      <c r="AM37">
        <v>130000</v>
      </c>
      <c r="AN37">
        <v>152880000</v>
      </c>
      <c r="AO37">
        <v>0</v>
      </c>
      <c r="AP37">
        <v>0</v>
      </c>
      <c r="AQ37">
        <v>0</v>
      </c>
      <c r="AR37">
        <v>4050000</v>
      </c>
      <c r="AS37">
        <v>32400000</v>
      </c>
      <c r="AT37" t="s">
        <v>11</v>
      </c>
      <c r="AU37">
        <v>1176</v>
      </c>
      <c r="AV37">
        <v>45864000</v>
      </c>
      <c r="AW37">
        <v>0</v>
      </c>
      <c r="AX37">
        <v>0</v>
      </c>
      <c r="AY37">
        <v>764400000</v>
      </c>
      <c r="AZ37">
        <v>0</v>
      </c>
      <c r="BA37" t="s">
        <v>11</v>
      </c>
      <c r="BB37" t="s">
        <v>4891</v>
      </c>
      <c r="BC37" t="s">
        <v>11</v>
      </c>
      <c r="BD37" t="s">
        <v>11</v>
      </c>
      <c r="BE37" t="s">
        <v>11</v>
      </c>
      <c r="BF37" t="s">
        <v>11</v>
      </c>
      <c r="BG37" t="s">
        <v>11</v>
      </c>
      <c r="BH37" t="s">
        <v>11</v>
      </c>
      <c r="BI37" t="s">
        <v>11</v>
      </c>
      <c r="BJ37" t="s">
        <v>11</v>
      </c>
    </row>
    <row r="38" spans="1:62" x14ac:dyDescent="0.3">
      <c r="A38">
        <v>37</v>
      </c>
      <c r="B38" t="s">
        <v>5109</v>
      </c>
      <c r="C38" t="s">
        <v>5110</v>
      </c>
      <c r="D38" t="s">
        <v>11</v>
      </c>
      <c r="E38" t="s">
        <v>5111</v>
      </c>
      <c r="F38" t="s">
        <v>5112</v>
      </c>
      <c r="G38" t="s">
        <v>4995</v>
      </c>
      <c r="H38" t="s">
        <v>5113</v>
      </c>
      <c r="I38" t="s">
        <v>4897</v>
      </c>
      <c r="J38" t="s">
        <v>4897</v>
      </c>
      <c r="K38">
        <v>1632</v>
      </c>
      <c r="L38">
        <v>9.1000000000000004E-3</v>
      </c>
      <c r="M38">
        <v>8</v>
      </c>
      <c r="N38" t="s">
        <v>2307</v>
      </c>
      <c r="O38" t="s">
        <v>5114</v>
      </c>
      <c r="P38" t="s">
        <v>5062</v>
      </c>
      <c r="Q38" t="s">
        <v>11</v>
      </c>
      <c r="R38" t="s">
        <v>11</v>
      </c>
      <c r="S38" t="s">
        <v>4954</v>
      </c>
      <c r="T38" t="s">
        <v>5115</v>
      </c>
      <c r="U38">
        <v>250</v>
      </c>
      <c r="V38" t="s">
        <v>4902</v>
      </c>
      <c r="W38">
        <v>14.8</v>
      </c>
      <c r="X38">
        <v>235.2</v>
      </c>
      <c r="Y38">
        <v>14.8</v>
      </c>
      <c r="Z38">
        <v>14.8</v>
      </c>
      <c r="AA38">
        <v>0</v>
      </c>
      <c r="AB38">
        <v>14.8</v>
      </c>
      <c r="AC38">
        <v>0</v>
      </c>
      <c r="AD38">
        <v>0</v>
      </c>
      <c r="AE38">
        <v>0</v>
      </c>
      <c r="AF38">
        <v>0</v>
      </c>
      <c r="AG38">
        <v>0</v>
      </c>
      <c r="AH38">
        <v>0</v>
      </c>
      <c r="AI38">
        <v>0</v>
      </c>
      <c r="AJ38">
        <v>0</v>
      </c>
      <c r="AK38" t="s">
        <v>4902</v>
      </c>
      <c r="AL38" t="s">
        <v>5116</v>
      </c>
      <c r="AM38">
        <v>130000</v>
      </c>
      <c r="AN38">
        <v>1924000</v>
      </c>
      <c r="AO38">
        <v>0</v>
      </c>
      <c r="AP38">
        <v>0</v>
      </c>
      <c r="AQ38">
        <v>0</v>
      </c>
      <c r="AR38">
        <v>2025000</v>
      </c>
      <c r="AS38">
        <v>16200000</v>
      </c>
      <c r="AT38" t="s">
        <v>11</v>
      </c>
      <c r="AU38">
        <v>14.8</v>
      </c>
      <c r="AV38">
        <v>577200</v>
      </c>
      <c r="AW38">
        <v>0</v>
      </c>
      <c r="AX38">
        <v>0</v>
      </c>
      <c r="AY38">
        <v>9620000</v>
      </c>
      <c r="AZ38">
        <v>0</v>
      </c>
      <c r="BA38" t="s">
        <v>11</v>
      </c>
      <c r="BB38" t="s">
        <v>4891</v>
      </c>
      <c r="BC38" t="s">
        <v>11</v>
      </c>
      <c r="BD38" t="s">
        <v>11</v>
      </c>
      <c r="BE38" t="s">
        <v>11</v>
      </c>
      <c r="BF38" t="s">
        <v>11</v>
      </c>
      <c r="BG38" t="s">
        <v>11</v>
      </c>
      <c r="BH38" t="s">
        <v>11</v>
      </c>
      <c r="BI38" t="s">
        <v>11</v>
      </c>
      <c r="BJ38" t="s">
        <v>11</v>
      </c>
    </row>
    <row r="39" spans="1:62" x14ac:dyDescent="0.3">
      <c r="A39">
        <v>38</v>
      </c>
      <c r="B39" t="s">
        <v>5117</v>
      </c>
      <c r="C39" t="s">
        <v>5118</v>
      </c>
      <c r="D39" t="s">
        <v>11</v>
      </c>
      <c r="E39" t="s">
        <v>5119</v>
      </c>
      <c r="F39" t="s">
        <v>5120</v>
      </c>
      <c r="G39" t="s">
        <v>4995</v>
      </c>
      <c r="H39" t="s">
        <v>5121</v>
      </c>
      <c r="I39" t="s">
        <v>4897</v>
      </c>
      <c r="J39" t="s">
        <v>4897</v>
      </c>
      <c r="K39">
        <v>432</v>
      </c>
      <c r="L39">
        <v>0.59583333329999999</v>
      </c>
      <c r="M39">
        <v>3</v>
      </c>
      <c r="N39" t="s">
        <v>2307</v>
      </c>
      <c r="O39" t="s">
        <v>5098</v>
      </c>
      <c r="P39" t="s">
        <v>5099</v>
      </c>
      <c r="Q39" t="s">
        <v>11</v>
      </c>
      <c r="R39" t="s">
        <v>11</v>
      </c>
      <c r="S39" t="s">
        <v>4900</v>
      </c>
      <c r="T39" t="s">
        <v>5122</v>
      </c>
      <c r="U39">
        <v>408.3</v>
      </c>
      <c r="V39" t="s">
        <v>4902</v>
      </c>
      <c r="W39">
        <v>257.39999999999998</v>
      </c>
      <c r="X39">
        <v>150.9</v>
      </c>
      <c r="Y39">
        <v>257.39999999999998</v>
      </c>
      <c r="Z39">
        <v>257.39999999999998</v>
      </c>
      <c r="AA39">
        <v>0</v>
      </c>
      <c r="AB39">
        <v>257.39999999999998</v>
      </c>
      <c r="AC39">
        <v>0</v>
      </c>
      <c r="AD39">
        <v>0</v>
      </c>
      <c r="AE39">
        <v>0</v>
      </c>
      <c r="AF39">
        <v>0</v>
      </c>
      <c r="AG39">
        <v>0</v>
      </c>
      <c r="AH39">
        <v>0</v>
      </c>
      <c r="AI39">
        <v>0</v>
      </c>
      <c r="AJ39">
        <v>0</v>
      </c>
      <c r="AK39" t="s">
        <v>11</v>
      </c>
      <c r="AL39" t="s">
        <v>5123</v>
      </c>
      <c r="AM39">
        <v>130000</v>
      </c>
      <c r="AN39">
        <v>33461999.999999996</v>
      </c>
      <c r="AO39">
        <v>0</v>
      </c>
      <c r="AP39">
        <v>0</v>
      </c>
      <c r="AQ39">
        <v>0</v>
      </c>
      <c r="AR39">
        <v>4050000</v>
      </c>
      <c r="AS39">
        <v>12150000</v>
      </c>
      <c r="AT39" t="s">
        <v>11</v>
      </c>
      <c r="AU39">
        <v>257.39999999999998</v>
      </c>
      <c r="AV39">
        <v>10038599.999999998</v>
      </c>
      <c r="AW39">
        <v>0</v>
      </c>
      <c r="AX39">
        <v>0</v>
      </c>
      <c r="AY39">
        <v>167310000</v>
      </c>
      <c r="AZ39">
        <v>0</v>
      </c>
      <c r="BA39" t="s">
        <v>11</v>
      </c>
      <c r="BB39" t="s">
        <v>4891</v>
      </c>
      <c r="BC39" t="s">
        <v>11</v>
      </c>
      <c r="BD39" t="s">
        <v>11</v>
      </c>
      <c r="BE39" t="s">
        <v>11</v>
      </c>
      <c r="BF39" t="s">
        <v>11</v>
      </c>
      <c r="BG39" t="s">
        <v>11</v>
      </c>
      <c r="BH39" t="s">
        <v>11</v>
      </c>
      <c r="BI39" t="s">
        <v>11</v>
      </c>
      <c r="BJ39" t="s">
        <v>11</v>
      </c>
    </row>
    <row r="40" spans="1:62" x14ac:dyDescent="0.3">
      <c r="A40">
        <v>39</v>
      </c>
      <c r="B40" t="s">
        <v>5124</v>
      </c>
      <c r="C40" t="s">
        <v>5125</v>
      </c>
      <c r="D40" t="s">
        <v>11</v>
      </c>
      <c r="E40" t="s">
        <v>5126</v>
      </c>
      <c r="F40" t="s">
        <v>11</v>
      </c>
      <c r="G40" t="s">
        <v>11</v>
      </c>
      <c r="H40" t="s">
        <v>11</v>
      </c>
      <c r="I40" t="s">
        <v>11</v>
      </c>
      <c r="J40" t="s">
        <v>4897</v>
      </c>
      <c r="K40">
        <v>492</v>
      </c>
      <c r="L40">
        <v>0.62949999999999995</v>
      </c>
      <c r="M40">
        <v>1</v>
      </c>
      <c r="N40" t="s">
        <v>2307</v>
      </c>
      <c r="O40" t="s">
        <v>5127</v>
      </c>
      <c r="P40" t="s">
        <v>5128</v>
      </c>
      <c r="Q40" t="s">
        <v>11</v>
      </c>
      <c r="R40" t="s">
        <v>11</v>
      </c>
      <c r="S40" t="s">
        <v>4962</v>
      </c>
      <c r="T40" t="s">
        <v>5129</v>
      </c>
      <c r="U40">
        <v>505.6</v>
      </c>
      <c r="V40" t="s">
        <v>4902</v>
      </c>
      <c r="W40">
        <v>309.7</v>
      </c>
      <c r="X40">
        <v>195.9</v>
      </c>
      <c r="Y40">
        <v>309.7</v>
      </c>
      <c r="Z40">
        <v>309.7</v>
      </c>
      <c r="AA40">
        <v>0</v>
      </c>
      <c r="AB40">
        <v>309.7</v>
      </c>
      <c r="AC40">
        <v>0</v>
      </c>
      <c r="AD40">
        <v>0</v>
      </c>
      <c r="AE40">
        <v>0</v>
      </c>
      <c r="AF40">
        <v>0</v>
      </c>
      <c r="AG40">
        <v>0</v>
      </c>
      <c r="AH40">
        <v>0</v>
      </c>
      <c r="AI40">
        <v>0</v>
      </c>
      <c r="AJ40">
        <v>0</v>
      </c>
      <c r="AK40" t="s">
        <v>11</v>
      </c>
      <c r="AL40" t="s">
        <v>5130</v>
      </c>
      <c r="AM40">
        <v>130000</v>
      </c>
      <c r="AN40">
        <v>40261000</v>
      </c>
      <c r="AO40">
        <v>0</v>
      </c>
      <c r="AP40">
        <v>0</v>
      </c>
      <c r="AQ40">
        <v>0</v>
      </c>
      <c r="AR40">
        <v>4050000</v>
      </c>
      <c r="AS40">
        <v>4050000</v>
      </c>
      <c r="AT40" t="s">
        <v>11</v>
      </c>
      <c r="AU40">
        <v>309.7</v>
      </c>
      <c r="AV40">
        <v>12078300</v>
      </c>
      <c r="AW40">
        <v>0</v>
      </c>
      <c r="AX40">
        <v>0</v>
      </c>
      <c r="AY40">
        <v>201305000</v>
      </c>
      <c r="AZ40">
        <v>0</v>
      </c>
      <c r="BA40" t="s">
        <v>11</v>
      </c>
      <c r="BB40" t="s">
        <v>4891</v>
      </c>
      <c r="BC40" t="s">
        <v>11</v>
      </c>
      <c r="BD40" t="s">
        <v>11</v>
      </c>
      <c r="BE40" t="s">
        <v>11</v>
      </c>
      <c r="BF40" t="s">
        <v>11</v>
      </c>
      <c r="BG40" t="s">
        <v>11</v>
      </c>
      <c r="BH40" t="s">
        <v>11</v>
      </c>
      <c r="BI40" t="s">
        <v>11</v>
      </c>
      <c r="BJ40" t="s">
        <v>11</v>
      </c>
    </row>
    <row r="41" spans="1:62" x14ac:dyDescent="0.3">
      <c r="A41">
        <v>40</v>
      </c>
      <c r="B41" t="s">
        <v>5276</v>
      </c>
      <c r="C41" t="s">
        <v>5277</v>
      </c>
      <c r="D41" t="s">
        <v>11</v>
      </c>
      <c r="E41" t="s">
        <v>5278</v>
      </c>
      <c r="F41" t="s">
        <v>5279</v>
      </c>
      <c r="G41" t="s">
        <v>5280</v>
      </c>
      <c r="H41" t="s">
        <v>5281</v>
      </c>
      <c r="I41" t="s">
        <v>5282</v>
      </c>
      <c r="J41" t="s">
        <v>4897</v>
      </c>
      <c r="K41">
        <v>1542</v>
      </c>
      <c r="L41">
        <v>0.41249999999999998</v>
      </c>
      <c r="M41">
        <v>3</v>
      </c>
      <c r="N41" t="s">
        <v>2307</v>
      </c>
      <c r="O41" t="s">
        <v>5216</v>
      </c>
      <c r="P41" t="s">
        <v>5283</v>
      </c>
      <c r="Q41" t="s">
        <v>11</v>
      </c>
      <c r="R41" t="s">
        <v>11</v>
      </c>
      <c r="S41" t="s">
        <v>4962</v>
      </c>
      <c r="T41" t="s">
        <v>2307</v>
      </c>
      <c r="U41">
        <v>639.1</v>
      </c>
      <c r="V41" t="s">
        <v>4902</v>
      </c>
      <c r="W41">
        <v>639.1</v>
      </c>
      <c r="X41">
        <v>0</v>
      </c>
      <c r="Y41">
        <v>639.1</v>
      </c>
      <c r="Z41">
        <v>639.1</v>
      </c>
      <c r="AA41">
        <v>0</v>
      </c>
      <c r="AB41">
        <v>636</v>
      </c>
      <c r="AC41">
        <v>0</v>
      </c>
      <c r="AD41">
        <v>0</v>
      </c>
      <c r="AE41">
        <v>3.1</v>
      </c>
      <c r="AF41">
        <v>0</v>
      </c>
      <c r="AG41">
        <v>0</v>
      </c>
      <c r="AH41">
        <v>0</v>
      </c>
      <c r="AI41">
        <v>0</v>
      </c>
      <c r="AJ41">
        <v>0</v>
      </c>
      <c r="AK41" t="s">
        <v>4902</v>
      </c>
      <c r="AL41" t="s">
        <v>5284</v>
      </c>
      <c r="AM41">
        <v>130000</v>
      </c>
      <c r="AN41">
        <v>82680000</v>
      </c>
      <c r="AO41">
        <v>0</v>
      </c>
      <c r="AP41">
        <v>0</v>
      </c>
      <c r="AQ41">
        <v>0</v>
      </c>
      <c r="AR41">
        <v>4050000</v>
      </c>
      <c r="AS41">
        <v>12150000</v>
      </c>
      <c r="AT41" t="s">
        <v>11</v>
      </c>
      <c r="AU41">
        <v>636</v>
      </c>
      <c r="AV41">
        <v>24803999.999999996</v>
      </c>
      <c r="AW41">
        <v>0</v>
      </c>
      <c r="AX41">
        <v>0</v>
      </c>
      <c r="AY41">
        <v>413400000</v>
      </c>
      <c r="AZ41">
        <v>0</v>
      </c>
      <c r="BA41" t="s">
        <v>11</v>
      </c>
      <c r="BB41" t="s">
        <v>4891</v>
      </c>
      <c r="BC41" t="s">
        <v>11</v>
      </c>
      <c r="BD41" t="s">
        <v>11</v>
      </c>
      <c r="BE41" t="s">
        <v>11</v>
      </c>
      <c r="BF41" t="s">
        <v>11</v>
      </c>
      <c r="BG41" t="s">
        <v>11</v>
      </c>
      <c r="BH41" t="s">
        <v>11</v>
      </c>
      <c r="BI41" t="s">
        <v>11</v>
      </c>
      <c r="BJ41" t="s">
        <v>11</v>
      </c>
    </row>
    <row r="42" spans="1:62" x14ac:dyDescent="0.3">
      <c r="A42">
        <v>41</v>
      </c>
      <c r="B42" t="s">
        <v>5131</v>
      </c>
      <c r="C42" t="s">
        <v>5132</v>
      </c>
      <c r="D42" t="s">
        <v>11</v>
      </c>
      <c r="E42" t="s">
        <v>5133</v>
      </c>
      <c r="F42" t="s">
        <v>5134</v>
      </c>
      <c r="G42" t="s">
        <v>5135</v>
      </c>
      <c r="H42" t="s">
        <v>5136</v>
      </c>
      <c r="I42" t="s">
        <v>4897</v>
      </c>
      <c r="J42" t="s">
        <v>4897</v>
      </c>
      <c r="K42">
        <v>3724</v>
      </c>
      <c r="L42">
        <v>0.12379999999999999</v>
      </c>
      <c r="M42">
        <v>1</v>
      </c>
      <c r="N42" t="s">
        <v>2307</v>
      </c>
      <c r="O42" t="s">
        <v>5137</v>
      </c>
      <c r="P42" t="s">
        <v>5138</v>
      </c>
      <c r="Q42" t="s">
        <v>11</v>
      </c>
      <c r="R42" t="s">
        <v>11</v>
      </c>
      <c r="S42" t="s">
        <v>4900</v>
      </c>
      <c r="T42" t="s">
        <v>5139</v>
      </c>
      <c r="U42">
        <v>356</v>
      </c>
      <c r="V42" t="s">
        <v>4902</v>
      </c>
      <c r="W42">
        <v>356</v>
      </c>
      <c r="X42">
        <v>0</v>
      </c>
      <c r="Y42">
        <v>312</v>
      </c>
      <c r="Z42">
        <v>312</v>
      </c>
      <c r="AA42">
        <v>0</v>
      </c>
      <c r="AB42">
        <v>312</v>
      </c>
      <c r="AC42">
        <v>0</v>
      </c>
      <c r="AD42">
        <v>0</v>
      </c>
      <c r="AE42">
        <v>0</v>
      </c>
      <c r="AF42">
        <v>0</v>
      </c>
      <c r="AG42">
        <v>0</v>
      </c>
      <c r="AH42">
        <v>0</v>
      </c>
      <c r="AI42">
        <v>0</v>
      </c>
      <c r="AJ42">
        <v>0</v>
      </c>
      <c r="AK42" t="s">
        <v>4902</v>
      </c>
      <c r="AL42" t="s">
        <v>5140</v>
      </c>
      <c r="AM42">
        <v>130000</v>
      </c>
      <c r="AN42">
        <v>40560000</v>
      </c>
      <c r="AO42">
        <v>0</v>
      </c>
      <c r="AP42">
        <v>0</v>
      </c>
      <c r="AQ42">
        <v>0</v>
      </c>
      <c r="AR42">
        <v>2025000</v>
      </c>
      <c r="AS42">
        <v>2025000</v>
      </c>
      <c r="AT42" t="s">
        <v>11</v>
      </c>
      <c r="AU42">
        <v>312</v>
      </c>
      <c r="AV42">
        <v>12168000</v>
      </c>
      <c r="AW42">
        <v>0</v>
      </c>
      <c r="AX42">
        <v>0</v>
      </c>
      <c r="AY42">
        <v>202800000</v>
      </c>
      <c r="AZ42">
        <v>0</v>
      </c>
      <c r="BA42" t="s">
        <v>11</v>
      </c>
      <c r="BB42" t="s">
        <v>4891</v>
      </c>
      <c r="BC42" t="s">
        <v>11</v>
      </c>
      <c r="BD42" t="s">
        <v>11</v>
      </c>
      <c r="BE42" t="s">
        <v>11</v>
      </c>
      <c r="BF42" t="s">
        <v>11</v>
      </c>
      <c r="BG42" t="s">
        <v>11</v>
      </c>
      <c r="BH42" t="s">
        <v>11</v>
      </c>
      <c r="BI42" t="s">
        <v>11</v>
      </c>
      <c r="BJ42" t="s">
        <v>11</v>
      </c>
    </row>
    <row r="43" spans="1:62" x14ac:dyDescent="0.3">
      <c r="A43">
        <v>42</v>
      </c>
      <c r="B43" t="s">
        <v>5141</v>
      </c>
      <c r="C43" t="s">
        <v>5132</v>
      </c>
      <c r="D43" t="s">
        <v>11</v>
      </c>
      <c r="E43" t="s">
        <v>5133</v>
      </c>
      <c r="F43" t="s">
        <v>5134</v>
      </c>
      <c r="G43" t="s">
        <v>5135</v>
      </c>
      <c r="H43" t="s">
        <v>5136</v>
      </c>
      <c r="I43" t="s">
        <v>4897</v>
      </c>
      <c r="J43" t="s">
        <v>4897</v>
      </c>
      <c r="K43">
        <v>3724</v>
      </c>
      <c r="L43">
        <v>0</v>
      </c>
      <c r="M43">
        <v>0</v>
      </c>
      <c r="N43" t="s">
        <v>2307</v>
      </c>
      <c r="O43" t="s">
        <v>5103</v>
      </c>
      <c r="P43" t="s">
        <v>5142</v>
      </c>
      <c r="Q43" t="s">
        <v>11</v>
      </c>
      <c r="R43" t="s">
        <v>11</v>
      </c>
      <c r="S43" t="s">
        <v>4900</v>
      </c>
      <c r="T43" t="s">
        <v>5143</v>
      </c>
      <c r="U43">
        <v>307.2</v>
      </c>
      <c r="V43" t="s">
        <v>4902</v>
      </c>
      <c r="W43">
        <v>149.1</v>
      </c>
      <c r="X43">
        <v>158.1</v>
      </c>
      <c r="Y43">
        <v>149.1</v>
      </c>
      <c r="Z43">
        <v>149.1</v>
      </c>
      <c r="AA43">
        <v>0</v>
      </c>
      <c r="AB43">
        <v>149.1</v>
      </c>
      <c r="AC43">
        <v>0</v>
      </c>
      <c r="AD43">
        <v>0</v>
      </c>
      <c r="AE43">
        <v>0</v>
      </c>
      <c r="AF43">
        <v>0</v>
      </c>
      <c r="AG43">
        <v>0</v>
      </c>
      <c r="AH43">
        <v>0</v>
      </c>
      <c r="AI43">
        <v>0</v>
      </c>
      <c r="AJ43">
        <v>0</v>
      </c>
      <c r="AK43" t="s">
        <v>4902</v>
      </c>
      <c r="AL43" t="s">
        <v>5140</v>
      </c>
      <c r="AM43">
        <v>130000</v>
      </c>
      <c r="AN43">
        <v>19383000</v>
      </c>
      <c r="AO43">
        <v>0</v>
      </c>
      <c r="AP43">
        <v>0</v>
      </c>
      <c r="AQ43">
        <v>0</v>
      </c>
      <c r="AR43">
        <v>0</v>
      </c>
      <c r="AS43">
        <v>0</v>
      </c>
      <c r="AT43" t="s">
        <v>11</v>
      </c>
      <c r="AU43">
        <v>149.1</v>
      </c>
      <c r="AV43">
        <v>5814900</v>
      </c>
      <c r="AW43">
        <v>0</v>
      </c>
      <c r="AX43">
        <v>0</v>
      </c>
      <c r="AY43">
        <v>96915000</v>
      </c>
      <c r="AZ43">
        <v>0</v>
      </c>
      <c r="BA43" t="s">
        <v>11</v>
      </c>
      <c r="BB43" t="s">
        <v>4891</v>
      </c>
      <c r="BC43" t="s">
        <v>11</v>
      </c>
      <c r="BD43" t="s">
        <v>11</v>
      </c>
      <c r="BE43" t="s">
        <v>11</v>
      </c>
      <c r="BF43" t="s">
        <v>11</v>
      </c>
      <c r="BG43" t="s">
        <v>11</v>
      </c>
      <c r="BH43" t="s">
        <v>11</v>
      </c>
      <c r="BI43" t="s">
        <v>11</v>
      </c>
      <c r="BJ43" t="s">
        <v>11</v>
      </c>
    </row>
    <row r="44" spans="1:62" x14ac:dyDescent="0.3">
      <c r="A44">
        <v>43</v>
      </c>
      <c r="B44" t="s">
        <v>5144</v>
      </c>
      <c r="C44" t="s">
        <v>5145</v>
      </c>
      <c r="D44" t="s">
        <v>11</v>
      </c>
      <c r="E44" t="s">
        <v>5146</v>
      </c>
      <c r="F44" t="s">
        <v>11</v>
      </c>
      <c r="G44" t="s">
        <v>11</v>
      </c>
      <c r="H44" t="s">
        <v>5147</v>
      </c>
      <c r="I44" t="s">
        <v>4897</v>
      </c>
      <c r="J44" t="s">
        <v>4897</v>
      </c>
      <c r="K44">
        <v>1492</v>
      </c>
      <c r="L44">
        <v>0.4582</v>
      </c>
      <c r="M44">
        <v>1</v>
      </c>
      <c r="N44" t="s">
        <v>2307</v>
      </c>
      <c r="O44" t="s">
        <v>5148</v>
      </c>
      <c r="P44" t="s">
        <v>5149</v>
      </c>
      <c r="Q44" t="s">
        <v>11</v>
      </c>
      <c r="R44" t="s">
        <v>11</v>
      </c>
      <c r="S44" t="s">
        <v>4915</v>
      </c>
      <c r="T44" t="s">
        <v>5150</v>
      </c>
      <c r="U44">
        <v>336.3</v>
      </c>
      <c r="V44" t="s">
        <v>4902</v>
      </c>
      <c r="W44">
        <v>321.7</v>
      </c>
      <c r="X44">
        <v>14.6</v>
      </c>
      <c r="Y44">
        <v>321.7</v>
      </c>
      <c r="Z44">
        <v>321.7</v>
      </c>
      <c r="AA44">
        <v>0</v>
      </c>
      <c r="AB44">
        <v>321.7</v>
      </c>
      <c r="AC44">
        <v>0</v>
      </c>
      <c r="AD44">
        <v>0</v>
      </c>
      <c r="AE44">
        <v>0</v>
      </c>
      <c r="AF44">
        <v>0</v>
      </c>
      <c r="AG44">
        <v>0</v>
      </c>
      <c r="AH44">
        <v>0</v>
      </c>
      <c r="AI44">
        <v>0</v>
      </c>
      <c r="AJ44">
        <v>0</v>
      </c>
      <c r="AK44" t="s">
        <v>11</v>
      </c>
      <c r="AL44" t="s">
        <v>5151</v>
      </c>
      <c r="AM44">
        <v>130000</v>
      </c>
      <c r="AN44">
        <v>41821000</v>
      </c>
      <c r="AO44">
        <v>0</v>
      </c>
      <c r="AP44">
        <v>0</v>
      </c>
      <c r="AQ44">
        <v>0</v>
      </c>
      <c r="AR44">
        <v>4050000</v>
      </c>
      <c r="AS44">
        <v>4050000</v>
      </c>
      <c r="AT44" t="s">
        <v>11</v>
      </c>
      <c r="AU44">
        <v>321.7</v>
      </c>
      <c r="AV44">
        <v>12546299.999999998</v>
      </c>
      <c r="AW44">
        <v>0</v>
      </c>
      <c r="AX44">
        <v>0</v>
      </c>
      <c r="AY44">
        <v>209105000</v>
      </c>
      <c r="AZ44">
        <v>0</v>
      </c>
      <c r="BA44" t="s">
        <v>11</v>
      </c>
      <c r="BB44" t="s">
        <v>4891</v>
      </c>
      <c r="BC44" t="s">
        <v>11</v>
      </c>
      <c r="BD44" t="s">
        <v>11</v>
      </c>
      <c r="BE44" t="s">
        <v>11</v>
      </c>
      <c r="BF44" t="s">
        <v>11</v>
      </c>
      <c r="BG44" t="s">
        <v>11</v>
      </c>
      <c r="BH44" t="s">
        <v>11</v>
      </c>
      <c r="BI44" t="s">
        <v>11</v>
      </c>
      <c r="BJ44" t="s">
        <v>11</v>
      </c>
    </row>
    <row r="45" spans="1:62" x14ac:dyDescent="0.3">
      <c r="A45">
        <v>44</v>
      </c>
      <c r="B45" t="s">
        <v>5152</v>
      </c>
      <c r="C45" t="s">
        <v>5145</v>
      </c>
      <c r="D45" t="s">
        <v>11</v>
      </c>
      <c r="E45" t="s">
        <v>5146</v>
      </c>
      <c r="F45" t="s">
        <v>11</v>
      </c>
      <c r="G45" t="s">
        <v>11</v>
      </c>
      <c r="H45" t="s">
        <v>5147</v>
      </c>
      <c r="I45" t="s">
        <v>4897</v>
      </c>
      <c r="J45" t="s">
        <v>4897</v>
      </c>
      <c r="K45">
        <v>1492</v>
      </c>
      <c r="L45">
        <v>0</v>
      </c>
      <c r="M45">
        <v>0</v>
      </c>
      <c r="N45" t="s">
        <v>2307</v>
      </c>
      <c r="O45" t="s">
        <v>5148</v>
      </c>
      <c r="P45" t="s">
        <v>5149</v>
      </c>
      <c r="Q45" t="s">
        <v>11</v>
      </c>
      <c r="R45" t="s">
        <v>11</v>
      </c>
      <c r="S45" t="s">
        <v>4915</v>
      </c>
      <c r="T45" t="s">
        <v>5153</v>
      </c>
      <c r="U45">
        <v>400.2</v>
      </c>
      <c r="V45" t="s">
        <v>4902</v>
      </c>
      <c r="W45">
        <v>362</v>
      </c>
      <c r="X45">
        <v>38.200000000000003</v>
      </c>
      <c r="Y45">
        <v>362</v>
      </c>
      <c r="Z45">
        <v>362</v>
      </c>
      <c r="AA45">
        <v>0</v>
      </c>
      <c r="AB45">
        <v>362</v>
      </c>
      <c r="AC45">
        <v>0</v>
      </c>
      <c r="AD45">
        <v>0</v>
      </c>
      <c r="AE45">
        <v>0</v>
      </c>
      <c r="AF45">
        <v>0</v>
      </c>
      <c r="AG45">
        <v>0</v>
      </c>
      <c r="AH45">
        <v>0</v>
      </c>
      <c r="AI45">
        <v>0</v>
      </c>
      <c r="AJ45">
        <v>0</v>
      </c>
      <c r="AK45" t="s">
        <v>11</v>
      </c>
      <c r="AL45" t="s">
        <v>5151</v>
      </c>
      <c r="AM45">
        <v>130000</v>
      </c>
      <c r="AN45">
        <v>47060000</v>
      </c>
      <c r="AO45">
        <v>0</v>
      </c>
      <c r="AP45">
        <v>0</v>
      </c>
      <c r="AQ45">
        <v>0</v>
      </c>
      <c r="AR45">
        <v>0</v>
      </c>
      <c r="AS45">
        <v>0</v>
      </c>
      <c r="AT45" t="s">
        <v>11</v>
      </c>
      <c r="AU45">
        <v>362</v>
      </c>
      <c r="AV45">
        <v>14118000</v>
      </c>
      <c r="AW45">
        <v>0</v>
      </c>
      <c r="AX45">
        <v>0</v>
      </c>
      <c r="AY45">
        <v>235300000</v>
      </c>
      <c r="AZ45">
        <v>0</v>
      </c>
      <c r="BA45" t="s">
        <v>11</v>
      </c>
      <c r="BB45" t="s">
        <v>4891</v>
      </c>
      <c r="BC45" t="s">
        <v>11</v>
      </c>
      <c r="BD45" t="s">
        <v>11</v>
      </c>
      <c r="BE45" t="s">
        <v>11</v>
      </c>
      <c r="BF45" t="s">
        <v>11</v>
      </c>
      <c r="BG45" t="s">
        <v>11</v>
      </c>
      <c r="BH45" t="s">
        <v>11</v>
      </c>
      <c r="BI45" t="s">
        <v>11</v>
      </c>
      <c r="BJ45" t="s">
        <v>11</v>
      </c>
    </row>
    <row r="46" spans="1:62" x14ac:dyDescent="0.3">
      <c r="A46">
        <v>45</v>
      </c>
      <c r="B46" t="s">
        <v>5154</v>
      </c>
      <c r="C46" t="s">
        <v>5155</v>
      </c>
      <c r="D46" t="s">
        <v>11</v>
      </c>
      <c r="E46" t="s">
        <v>5156</v>
      </c>
      <c r="F46" t="s">
        <v>5157</v>
      </c>
      <c r="G46" t="s">
        <v>5158</v>
      </c>
      <c r="H46" t="s">
        <v>5159</v>
      </c>
      <c r="I46" t="s">
        <v>4897</v>
      </c>
      <c r="J46" t="s">
        <v>4897</v>
      </c>
      <c r="K46">
        <v>0</v>
      </c>
      <c r="L46">
        <v>0.17280000000000001</v>
      </c>
      <c r="M46">
        <v>3</v>
      </c>
      <c r="N46" t="s">
        <v>2307</v>
      </c>
      <c r="O46" t="s">
        <v>4921</v>
      </c>
      <c r="P46" t="s">
        <v>5082</v>
      </c>
      <c r="Q46" t="s">
        <v>11</v>
      </c>
      <c r="R46" t="s">
        <v>11</v>
      </c>
      <c r="S46" t="s">
        <v>4915</v>
      </c>
      <c r="T46" t="s">
        <v>5160</v>
      </c>
      <c r="U46">
        <v>0</v>
      </c>
      <c r="V46" t="s">
        <v>4902</v>
      </c>
      <c r="W46">
        <v>583.4</v>
      </c>
      <c r="X46">
        <v>290</v>
      </c>
      <c r="Y46">
        <v>480</v>
      </c>
      <c r="Z46">
        <v>480</v>
      </c>
      <c r="AA46">
        <v>0</v>
      </c>
      <c r="AB46">
        <v>480</v>
      </c>
      <c r="AC46">
        <v>0</v>
      </c>
      <c r="AD46">
        <v>0</v>
      </c>
      <c r="AE46">
        <v>0</v>
      </c>
      <c r="AF46">
        <v>0</v>
      </c>
      <c r="AG46">
        <v>0</v>
      </c>
      <c r="AH46">
        <v>0</v>
      </c>
      <c r="AI46">
        <v>0</v>
      </c>
      <c r="AJ46">
        <v>0</v>
      </c>
      <c r="AK46" t="s">
        <v>11</v>
      </c>
      <c r="AL46" t="s">
        <v>5161</v>
      </c>
      <c r="AM46">
        <v>130000</v>
      </c>
      <c r="AN46">
        <v>62400000</v>
      </c>
      <c r="AO46">
        <v>0</v>
      </c>
      <c r="AP46">
        <v>0</v>
      </c>
      <c r="AQ46">
        <v>0</v>
      </c>
      <c r="AR46">
        <v>2025000</v>
      </c>
      <c r="AS46">
        <v>6075000</v>
      </c>
      <c r="AT46" t="s">
        <v>11</v>
      </c>
      <c r="AU46">
        <v>480</v>
      </c>
      <c r="AV46">
        <v>18720000</v>
      </c>
      <c r="AW46">
        <v>0</v>
      </c>
      <c r="AX46">
        <v>0</v>
      </c>
      <c r="AY46">
        <v>312000000</v>
      </c>
      <c r="AZ46">
        <v>0</v>
      </c>
      <c r="BA46" t="s">
        <v>11</v>
      </c>
      <c r="BB46" t="s">
        <v>4891</v>
      </c>
      <c r="BC46" t="s">
        <v>11</v>
      </c>
      <c r="BD46" t="s">
        <v>11</v>
      </c>
      <c r="BE46" t="s">
        <v>11</v>
      </c>
      <c r="BF46" t="s">
        <v>11</v>
      </c>
      <c r="BG46" t="s">
        <v>11</v>
      </c>
      <c r="BH46" t="s">
        <v>11</v>
      </c>
      <c r="BI46" t="s">
        <v>11</v>
      </c>
      <c r="BJ46" t="s">
        <v>11</v>
      </c>
    </row>
    <row r="47" spans="1:62" x14ac:dyDescent="0.3">
      <c r="A47">
        <v>46</v>
      </c>
      <c r="B47" t="s">
        <v>5162</v>
      </c>
      <c r="C47" t="s">
        <v>5163</v>
      </c>
      <c r="D47" t="s">
        <v>11</v>
      </c>
      <c r="E47" t="s">
        <v>5164</v>
      </c>
      <c r="F47" t="s">
        <v>5165</v>
      </c>
      <c r="G47" t="s">
        <v>11</v>
      </c>
      <c r="H47" t="s">
        <v>5166</v>
      </c>
      <c r="I47" t="s">
        <v>4897</v>
      </c>
      <c r="J47" t="s">
        <v>4897</v>
      </c>
      <c r="K47">
        <v>1368</v>
      </c>
      <c r="L47">
        <v>0.1053</v>
      </c>
      <c r="M47">
        <v>4</v>
      </c>
      <c r="N47" t="s">
        <v>2307</v>
      </c>
      <c r="O47" t="s">
        <v>4952</v>
      </c>
      <c r="P47" t="s">
        <v>5167</v>
      </c>
      <c r="Q47" t="s">
        <v>11</v>
      </c>
      <c r="R47" t="s">
        <v>11</v>
      </c>
      <c r="S47" t="s">
        <v>4900</v>
      </c>
      <c r="T47" t="s">
        <v>5168</v>
      </c>
      <c r="U47">
        <v>228.2</v>
      </c>
      <c r="V47" t="s">
        <v>4902</v>
      </c>
      <c r="W47">
        <v>165.6</v>
      </c>
      <c r="X47">
        <v>62.6</v>
      </c>
      <c r="Y47">
        <v>144</v>
      </c>
      <c r="Z47">
        <v>144</v>
      </c>
      <c r="AA47">
        <v>0</v>
      </c>
      <c r="AB47">
        <v>144</v>
      </c>
      <c r="AC47">
        <v>0</v>
      </c>
      <c r="AD47">
        <v>0</v>
      </c>
      <c r="AE47">
        <v>0</v>
      </c>
      <c r="AF47">
        <v>0</v>
      </c>
      <c r="AG47">
        <v>0</v>
      </c>
      <c r="AH47">
        <v>0</v>
      </c>
      <c r="AI47">
        <v>0</v>
      </c>
      <c r="AJ47">
        <v>0</v>
      </c>
      <c r="AK47" t="s">
        <v>11</v>
      </c>
      <c r="AL47" t="s">
        <v>5169</v>
      </c>
      <c r="AM47">
        <v>130000</v>
      </c>
      <c r="AN47">
        <v>18720000</v>
      </c>
      <c r="AO47">
        <v>0</v>
      </c>
      <c r="AP47">
        <v>0</v>
      </c>
      <c r="AQ47">
        <v>0</v>
      </c>
      <c r="AR47">
        <v>2025000</v>
      </c>
      <c r="AS47">
        <v>8100000</v>
      </c>
      <c r="AT47" t="s">
        <v>11</v>
      </c>
      <c r="AU47">
        <v>144</v>
      </c>
      <c r="AV47">
        <v>5615999.9999999991</v>
      </c>
      <c r="AW47">
        <v>0</v>
      </c>
      <c r="AX47">
        <v>0</v>
      </c>
      <c r="AY47">
        <v>93600000</v>
      </c>
      <c r="AZ47">
        <v>0</v>
      </c>
      <c r="BA47" t="s">
        <v>11</v>
      </c>
      <c r="BB47" t="s">
        <v>4891</v>
      </c>
      <c r="BC47" t="s">
        <v>11</v>
      </c>
      <c r="BD47" t="s">
        <v>11</v>
      </c>
      <c r="BE47" t="s">
        <v>11</v>
      </c>
      <c r="BF47" t="s">
        <v>11</v>
      </c>
      <c r="BG47" t="s">
        <v>11</v>
      </c>
      <c r="BH47" t="s">
        <v>11</v>
      </c>
      <c r="BI47" t="s">
        <v>11</v>
      </c>
      <c r="BJ47" t="s">
        <v>11</v>
      </c>
    </row>
    <row r="48" spans="1:62" x14ac:dyDescent="0.3">
      <c r="A48">
        <v>47</v>
      </c>
      <c r="B48" t="s">
        <v>5170</v>
      </c>
      <c r="C48" t="s">
        <v>5171</v>
      </c>
      <c r="D48" t="s">
        <v>11</v>
      </c>
      <c r="E48" t="s">
        <v>5172</v>
      </c>
      <c r="F48" t="s">
        <v>11</v>
      </c>
      <c r="G48" t="s">
        <v>11</v>
      </c>
      <c r="H48" t="s">
        <v>11</v>
      </c>
      <c r="I48" t="s">
        <v>11</v>
      </c>
      <c r="J48" t="s">
        <v>4897</v>
      </c>
      <c r="K48">
        <v>1368</v>
      </c>
      <c r="L48">
        <v>0.15859999999999999</v>
      </c>
      <c r="M48">
        <v>1</v>
      </c>
      <c r="N48" t="s">
        <v>2307</v>
      </c>
      <c r="O48" t="s">
        <v>4997</v>
      </c>
      <c r="P48" t="s">
        <v>5173</v>
      </c>
      <c r="Q48" t="s">
        <v>11</v>
      </c>
      <c r="R48" t="s">
        <v>11</v>
      </c>
      <c r="S48" t="s">
        <v>4954</v>
      </c>
      <c r="T48" t="s">
        <v>5174</v>
      </c>
      <c r="U48">
        <v>342</v>
      </c>
      <c r="V48" t="s">
        <v>4902</v>
      </c>
      <c r="W48">
        <v>129.1</v>
      </c>
      <c r="X48">
        <v>212.9</v>
      </c>
      <c r="Y48">
        <v>217</v>
      </c>
      <c r="Z48">
        <v>217</v>
      </c>
      <c r="AA48">
        <v>0</v>
      </c>
      <c r="AB48">
        <v>217</v>
      </c>
      <c r="AC48">
        <v>0</v>
      </c>
      <c r="AD48">
        <v>0</v>
      </c>
      <c r="AE48">
        <v>0</v>
      </c>
      <c r="AF48">
        <v>0</v>
      </c>
      <c r="AG48">
        <v>0</v>
      </c>
      <c r="AH48">
        <v>0</v>
      </c>
      <c r="AI48">
        <v>0</v>
      </c>
      <c r="AJ48">
        <v>0</v>
      </c>
      <c r="AK48" t="s">
        <v>4902</v>
      </c>
      <c r="AL48" t="s">
        <v>5175</v>
      </c>
      <c r="AM48">
        <v>130000</v>
      </c>
      <c r="AN48">
        <v>28210000</v>
      </c>
      <c r="AO48">
        <v>0</v>
      </c>
      <c r="AP48">
        <v>0</v>
      </c>
      <c r="AQ48">
        <v>0</v>
      </c>
      <c r="AR48">
        <v>2025000</v>
      </c>
      <c r="AS48">
        <v>2025000</v>
      </c>
      <c r="AT48" t="s">
        <v>11</v>
      </c>
      <c r="AU48">
        <v>217</v>
      </c>
      <c r="AV48">
        <v>8463000</v>
      </c>
      <c r="AW48">
        <v>0</v>
      </c>
      <c r="AX48">
        <v>0</v>
      </c>
      <c r="AY48">
        <v>141050000</v>
      </c>
      <c r="AZ48">
        <v>0</v>
      </c>
      <c r="BA48" t="s">
        <v>11</v>
      </c>
      <c r="BB48" t="s">
        <v>4891</v>
      </c>
      <c r="BC48" t="s">
        <v>11</v>
      </c>
      <c r="BD48" t="s">
        <v>11</v>
      </c>
      <c r="BE48" t="s">
        <v>11</v>
      </c>
      <c r="BF48" t="s">
        <v>11</v>
      </c>
      <c r="BG48" t="s">
        <v>11</v>
      </c>
      <c r="BH48" t="s">
        <v>11</v>
      </c>
      <c r="BI48" t="s">
        <v>11</v>
      </c>
      <c r="BJ48" t="s">
        <v>11</v>
      </c>
    </row>
    <row r="49" spans="1:62" x14ac:dyDescent="0.3">
      <c r="A49">
        <v>48</v>
      </c>
      <c r="B49" t="s">
        <v>5176</v>
      </c>
      <c r="C49" t="s">
        <v>5177</v>
      </c>
      <c r="D49" t="s">
        <v>11</v>
      </c>
      <c r="E49" t="s">
        <v>5178</v>
      </c>
      <c r="F49" t="s">
        <v>5179</v>
      </c>
      <c r="G49" t="s">
        <v>5043</v>
      </c>
      <c r="H49" t="s">
        <v>5180</v>
      </c>
      <c r="I49" t="s">
        <v>4897</v>
      </c>
      <c r="J49" t="s">
        <v>4897</v>
      </c>
      <c r="K49">
        <v>0</v>
      </c>
      <c r="L49">
        <v>3.840125392E-3</v>
      </c>
      <c r="M49">
        <v>1</v>
      </c>
      <c r="N49" t="s">
        <v>2307</v>
      </c>
      <c r="O49" t="s">
        <v>5114</v>
      </c>
      <c r="P49" t="s">
        <v>5181</v>
      </c>
      <c r="Q49" t="s">
        <v>11</v>
      </c>
      <c r="R49" t="s">
        <v>11</v>
      </c>
      <c r="S49" t="s">
        <v>4954</v>
      </c>
      <c r="T49" t="s">
        <v>5182</v>
      </c>
      <c r="U49">
        <v>215.1</v>
      </c>
      <c r="V49" t="s">
        <v>4902</v>
      </c>
      <c r="W49">
        <v>4.9000000000000004</v>
      </c>
      <c r="X49">
        <v>210.2</v>
      </c>
      <c r="Y49">
        <v>4.9000000000000004</v>
      </c>
      <c r="Z49">
        <v>4.9000000000000004</v>
      </c>
      <c r="AA49">
        <v>0</v>
      </c>
      <c r="AB49">
        <v>4.9000000000000004</v>
      </c>
      <c r="AC49">
        <v>0</v>
      </c>
      <c r="AD49">
        <v>0</v>
      </c>
      <c r="AE49">
        <v>0</v>
      </c>
      <c r="AF49">
        <v>0</v>
      </c>
      <c r="AG49">
        <v>0</v>
      </c>
      <c r="AH49">
        <v>0</v>
      </c>
      <c r="AI49">
        <v>0</v>
      </c>
      <c r="AJ49">
        <v>0</v>
      </c>
      <c r="AK49" t="s">
        <v>11</v>
      </c>
      <c r="AL49" t="s">
        <v>5183</v>
      </c>
      <c r="AM49">
        <v>130000</v>
      </c>
      <c r="AN49">
        <v>637000</v>
      </c>
      <c r="AO49">
        <v>0</v>
      </c>
      <c r="AP49">
        <v>0</v>
      </c>
      <c r="AQ49">
        <v>0</v>
      </c>
      <c r="AR49">
        <v>2025000</v>
      </c>
      <c r="AS49">
        <v>2025000</v>
      </c>
      <c r="AT49" t="s">
        <v>11</v>
      </c>
      <c r="AU49">
        <v>4.9000000000000004</v>
      </c>
      <c r="AV49">
        <v>191100</v>
      </c>
      <c r="AW49">
        <v>0</v>
      </c>
      <c r="AX49">
        <v>0</v>
      </c>
      <c r="AY49">
        <v>3185000</v>
      </c>
      <c r="AZ49">
        <v>0</v>
      </c>
      <c r="BA49" t="s">
        <v>11</v>
      </c>
      <c r="BB49" t="s">
        <v>4891</v>
      </c>
      <c r="BC49" t="s">
        <v>11</v>
      </c>
      <c r="BD49" t="s">
        <v>11</v>
      </c>
      <c r="BE49" t="s">
        <v>11</v>
      </c>
      <c r="BF49" t="s">
        <v>11</v>
      </c>
      <c r="BG49" t="s">
        <v>11</v>
      </c>
      <c r="BH49" t="s">
        <v>11</v>
      </c>
      <c r="BI49" t="s">
        <v>11</v>
      </c>
      <c r="BJ49" t="s">
        <v>11</v>
      </c>
    </row>
    <row r="50" spans="1:62" x14ac:dyDescent="0.3">
      <c r="A50">
        <v>49</v>
      </c>
      <c r="B50" t="s">
        <v>5184</v>
      </c>
      <c r="C50" t="s">
        <v>5185</v>
      </c>
      <c r="D50" t="s">
        <v>11</v>
      </c>
      <c r="E50" t="s">
        <v>5186</v>
      </c>
      <c r="F50" t="s">
        <v>5187</v>
      </c>
      <c r="G50" t="s">
        <v>5188</v>
      </c>
      <c r="H50" t="s">
        <v>5189</v>
      </c>
      <c r="I50" t="s">
        <v>4897</v>
      </c>
      <c r="J50" t="s">
        <v>4897</v>
      </c>
      <c r="K50">
        <v>1872</v>
      </c>
      <c r="L50">
        <v>0.2505</v>
      </c>
      <c r="M50">
        <v>1</v>
      </c>
      <c r="N50" t="s">
        <v>2307</v>
      </c>
      <c r="O50" t="s">
        <v>4984</v>
      </c>
      <c r="P50" t="s">
        <v>4905</v>
      </c>
      <c r="Q50" t="s">
        <v>11</v>
      </c>
      <c r="R50" t="s">
        <v>11</v>
      </c>
      <c r="S50" t="s">
        <v>4915</v>
      </c>
      <c r="T50" t="s">
        <v>5190</v>
      </c>
      <c r="U50">
        <v>405.4</v>
      </c>
      <c r="V50" t="s">
        <v>4902</v>
      </c>
      <c r="W50">
        <v>400.9</v>
      </c>
      <c r="X50">
        <v>4.5</v>
      </c>
      <c r="Y50">
        <v>400.9</v>
      </c>
      <c r="Z50">
        <v>400.9</v>
      </c>
      <c r="AA50">
        <v>0</v>
      </c>
      <c r="AB50">
        <v>400.9</v>
      </c>
      <c r="AC50">
        <v>0</v>
      </c>
      <c r="AD50">
        <v>0</v>
      </c>
      <c r="AE50">
        <v>0</v>
      </c>
      <c r="AF50">
        <v>0</v>
      </c>
      <c r="AG50">
        <v>0</v>
      </c>
      <c r="AH50">
        <v>0</v>
      </c>
      <c r="AI50">
        <v>0</v>
      </c>
      <c r="AJ50">
        <v>0</v>
      </c>
      <c r="AK50" t="s">
        <v>4902</v>
      </c>
      <c r="AL50" t="s">
        <v>5191</v>
      </c>
      <c r="AM50">
        <v>130000</v>
      </c>
      <c r="AN50">
        <v>52117000</v>
      </c>
      <c r="AO50">
        <v>0</v>
      </c>
      <c r="AP50">
        <v>0</v>
      </c>
      <c r="AQ50">
        <v>0</v>
      </c>
      <c r="AR50">
        <v>2025000</v>
      </c>
      <c r="AS50">
        <v>2025000</v>
      </c>
      <c r="AT50" t="s">
        <v>11</v>
      </c>
      <c r="AU50">
        <v>400.9</v>
      </c>
      <c r="AV50">
        <v>15635099.999999998</v>
      </c>
      <c r="AW50">
        <v>0</v>
      </c>
      <c r="AX50">
        <v>0</v>
      </c>
      <c r="AY50">
        <v>260585000</v>
      </c>
      <c r="AZ50">
        <v>0</v>
      </c>
      <c r="BA50" t="s">
        <v>11</v>
      </c>
      <c r="BB50" t="s">
        <v>4891</v>
      </c>
      <c r="BC50" t="s">
        <v>11</v>
      </c>
      <c r="BD50" t="s">
        <v>11</v>
      </c>
      <c r="BE50" t="s">
        <v>11</v>
      </c>
      <c r="BF50" t="s">
        <v>11</v>
      </c>
      <c r="BG50" t="s">
        <v>11</v>
      </c>
      <c r="BH50" t="s">
        <v>11</v>
      </c>
      <c r="BI50" t="s">
        <v>11</v>
      </c>
      <c r="BJ50" t="s">
        <v>11</v>
      </c>
    </row>
    <row r="51" spans="1:62" x14ac:dyDescent="0.3">
      <c r="A51">
        <v>50</v>
      </c>
      <c r="B51" t="s">
        <v>5192</v>
      </c>
      <c r="C51" t="s">
        <v>5185</v>
      </c>
      <c r="D51" t="s">
        <v>11</v>
      </c>
      <c r="E51" t="s">
        <v>5186</v>
      </c>
      <c r="F51" t="s">
        <v>5187</v>
      </c>
      <c r="G51" t="s">
        <v>5188</v>
      </c>
      <c r="H51" t="s">
        <v>5189</v>
      </c>
      <c r="I51" t="s">
        <v>4897</v>
      </c>
      <c r="J51" t="s">
        <v>4897</v>
      </c>
      <c r="K51">
        <v>1872</v>
      </c>
      <c r="L51">
        <v>0</v>
      </c>
      <c r="M51">
        <v>0</v>
      </c>
      <c r="N51" t="s">
        <v>2307</v>
      </c>
      <c r="O51" t="s">
        <v>4984</v>
      </c>
      <c r="P51" t="s">
        <v>4905</v>
      </c>
      <c r="Q51" t="s">
        <v>11</v>
      </c>
      <c r="R51" t="s">
        <v>11</v>
      </c>
      <c r="S51" t="s">
        <v>4915</v>
      </c>
      <c r="T51" t="s">
        <v>5193</v>
      </c>
      <c r="U51">
        <v>527.70000000000005</v>
      </c>
      <c r="V51" t="s">
        <v>4902</v>
      </c>
      <c r="W51">
        <v>64.2</v>
      </c>
      <c r="X51">
        <v>463.5</v>
      </c>
      <c r="Y51">
        <v>64.400000000000006</v>
      </c>
      <c r="Z51">
        <v>64.400000000000006</v>
      </c>
      <c r="AA51">
        <v>0</v>
      </c>
      <c r="AB51">
        <v>64.400000000000006</v>
      </c>
      <c r="AC51">
        <v>0</v>
      </c>
      <c r="AD51">
        <v>0</v>
      </c>
      <c r="AE51">
        <v>0</v>
      </c>
      <c r="AF51">
        <v>0</v>
      </c>
      <c r="AG51">
        <v>0</v>
      </c>
      <c r="AH51">
        <v>0</v>
      </c>
      <c r="AI51">
        <v>0</v>
      </c>
      <c r="AJ51">
        <v>0</v>
      </c>
      <c r="AK51" t="s">
        <v>4902</v>
      </c>
      <c r="AL51" t="s">
        <v>5194</v>
      </c>
      <c r="AM51">
        <v>130000</v>
      </c>
      <c r="AN51">
        <v>8372000.0000000009</v>
      </c>
      <c r="AO51">
        <v>0</v>
      </c>
      <c r="AP51">
        <v>0</v>
      </c>
      <c r="AQ51">
        <v>0</v>
      </c>
      <c r="AR51">
        <v>0</v>
      </c>
      <c r="AS51">
        <v>0</v>
      </c>
      <c r="AT51" t="s">
        <v>11</v>
      </c>
      <c r="AU51">
        <v>64.400000000000006</v>
      </c>
      <c r="AV51">
        <v>2511600</v>
      </c>
      <c r="AW51">
        <v>0</v>
      </c>
      <c r="AX51">
        <v>0</v>
      </c>
      <c r="AY51">
        <v>41860000</v>
      </c>
      <c r="AZ51">
        <v>0</v>
      </c>
      <c r="BA51" t="s">
        <v>11</v>
      </c>
      <c r="BB51" t="s">
        <v>4891</v>
      </c>
      <c r="BC51" t="s">
        <v>11</v>
      </c>
      <c r="BD51" t="s">
        <v>11</v>
      </c>
      <c r="BE51" t="s">
        <v>11</v>
      </c>
      <c r="BF51" t="s">
        <v>11</v>
      </c>
      <c r="BG51" t="s">
        <v>11</v>
      </c>
      <c r="BH51" t="s">
        <v>11</v>
      </c>
      <c r="BI51" t="s">
        <v>11</v>
      </c>
      <c r="BJ51" t="s">
        <v>11</v>
      </c>
    </row>
    <row r="52" spans="1:62" x14ac:dyDescent="0.3">
      <c r="A52">
        <v>51</v>
      </c>
      <c r="B52" t="s">
        <v>5195</v>
      </c>
      <c r="C52" t="s">
        <v>5185</v>
      </c>
      <c r="D52" t="s">
        <v>11</v>
      </c>
      <c r="E52" t="s">
        <v>5186</v>
      </c>
      <c r="F52" t="s">
        <v>5187</v>
      </c>
      <c r="G52" t="s">
        <v>5188</v>
      </c>
      <c r="H52" t="s">
        <v>5189</v>
      </c>
      <c r="I52" t="s">
        <v>4897</v>
      </c>
      <c r="J52" t="s">
        <v>4897</v>
      </c>
      <c r="K52">
        <v>1872</v>
      </c>
      <c r="L52">
        <v>0</v>
      </c>
      <c r="M52">
        <v>0</v>
      </c>
      <c r="N52" t="s">
        <v>2307</v>
      </c>
      <c r="O52" t="s">
        <v>4984</v>
      </c>
      <c r="P52" t="s">
        <v>4905</v>
      </c>
      <c r="Q52" t="s">
        <v>11</v>
      </c>
      <c r="R52" t="s">
        <v>11</v>
      </c>
      <c r="S52" t="s">
        <v>4915</v>
      </c>
      <c r="T52" t="s">
        <v>5196</v>
      </c>
      <c r="U52">
        <v>701.4</v>
      </c>
      <c r="V52" t="s">
        <v>4924</v>
      </c>
      <c r="W52">
        <v>3.7</v>
      </c>
      <c r="X52">
        <v>697.7</v>
      </c>
      <c r="Y52">
        <v>3.7</v>
      </c>
      <c r="Z52">
        <v>3.7</v>
      </c>
      <c r="AA52">
        <v>0</v>
      </c>
      <c r="AB52">
        <v>3.7</v>
      </c>
      <c r="AC52">
        <v>0</v>
      </c>
      <c r="AD52">
        <v>0</v>
      </c>
      <c r="AE52">
        <v>0</v>
      </c>
      <c r="AF52">
        <v>0</v>
      </c>
      <c r="AG52">
        <v>0</v>
      </c>
      <c r="AH52">
        <v>0</v>
      </c>
      <c r="AI52">
        <v>0</v>
      </c>
      <c r="AJ52">
        <v>0</v>
      </c>
      <c r="AK52" t="s">
        <v>4902</v>
      </c>
      <c r="AL52" t="s">
        <v>5191</v>
      </c>
      <c r="AM52">
        <v>130000</v>
      </c>
      <c r="AN52">
        <v>481000</v>
      </c>
      <c r="AO52">
        <v>0</v>
      </c>
      <c r="AP52">
        <v>0</v>
      </c>
      <c r="AQ52">
        <v>0</v>
      </c>
      <c r="AR52">
        <v>0</v>
      </c>
      <c r="AS52">
        <v>0</v>
      </c>
      <c r="AT52" t="s">
        <v>11</v>
      </c>
      <c r="AU52">
        <v>3.7</v>
      </c>
      <c r="AV52">
        <v>144300</v>
      </c>
      <c r="AW52">
        <v>0</v>
      </c>
      <c r="AX52">
        <v>0</v>
      </c>
      <c r="AY52">
        <v>2405000</v>
      </c>
      <c r="AZ52">
        <v>0</v>
      </c>
      <c r="BA52" t="s">
        <v>11</v>
      </c>
      <c r="BB52" t="s">
        <v>4891</v>
      </c>
      <c r="BC52" t="s">
        <v>11</v>
      </c>
      <c r="BD52" t="s">
        <v>11</v>
      </c>
      <c r="BE52" t="s">
        <v>11</v>
      </c>
      <c r="BF52" t="s">
        <v>11</v>
      </c>
      <c r="BG52" t="s">
        <v>11</v>
      </c>
      <c r="BH52" t="s">
        <v>11</v>
      </c>
      <c r="BI52" t="s">
        <v>11</v>
      </c>
      <c r="BJ52" t="s">
        <v>11</v>
      </c>
    </row>
    <row r="53" spans="1:62" x14ac:dyDescent="0.3">
      <c r="A53">
        <v>52</v>
      </c>
      <c r="B53" t="s">
        <v>5197</v>
      </c>
      <c r="C53" t="s">
        <v>5198</v>
      </c>
      <c r="D53" t="s">
        <v>11</v>
      </c>
      <c r="E53" t="s">
        <v>5199</v>
      </c>
      <c r="F53" t="s">
        <v>5187</v>
      </c>
      <c r="G53" t="s">
        <v>5188</v>
      </c>
      <c r="H53" t="s">
        <v>5189</v>
      </c>
      <c r="I53" t="s">
        <v>4897</v>
      </c>
      <c r="J53" t="s">
        <v>4897</v>
      </c>
      <c r="K53">
        <v>360</v>
      </c>
      <c r="L53">
        <v>0.65110000000000001</v>
      </c>
      <c r="M53">
        <v>3</v>
      </c>
      <c r="N53" t="s">
        <v>2307</v>
      </c>
      <c r="O53" t="s">
        <v>4984</v>
      </c>
      <c r="P53" t="s">
        <v>5200</v>
      </c>
      <c r="Q53" t="s">
        <v>11</v>
      </c>
      <c r="R53" t="s">
        <v>11</v>
      </c>
      <c r="S53" t="s">
        <v>4915</v>
      </c>
      <c r="T53" t="s">
        <v>5201</v>
      </c>
      <c r="U53">
        <v>372.6</v>
      </c>
      <c r="V53" t="s">
        <v>4902</v>
      </c>
      <c r="W53">
        <v>234.4</v>
      </c>
      <c r="X53">
        <v>138.19999999999999</v>
      </c>
      <c r="Y53">
        <v>234.4</v>
      </c>
      <c r="Z53">
        <v>234.4</v>
      </c>
      <c r="AA53">
        <v>0</v>
      </c>
      <c r="AB53">
        <v>234.4</v>
      </c>
      <c r="AC53">
        <v>0</v>
      </c>
      <c r="AD53">
        <v>0</v>
      </c>
      <c r="AE53">
        <v>0</v>
      </c>
      <c r="AF53">
        <v>0</v>
      </c>
      <c r="AG53">
        <v>0</v>
      </c>
      <c r="AH53">
        <v>0</v>
      </c>
      <c r="AI53">
        <v>0</v>
      </c>
      <c r="AJ53">
        <v>0</v>
      </c>
      <c r="AK53" t="s">
        <v>4902</v>
      </c>
      <c r="AL53" t="s">
        <v>5202</v>
      </c>
      <c r="AM53">
        <v>130000</v>
      </c>
      <c r="AN53">
        <v>30472000</v>
      </c>
      <c r="AO53">
        <v>0</v>
      </c>
      <c r="AP53">
        <v>0</v>
      </c>
      <c r="AQ53">
        <v>0</v>
      </c>
      <c r="AR53">
        <v>4050000</v>
      </c>
      <c r="AS53">
        <v>12150000</v>
      </c>
      <c r="AT53" t="s">
        <v>11</v>
      </c>
      <c r="AU53">
        <v>234.4</v>
      </c>
      <c r="AV53">
        <v>9141600</v>
      </c>
      <c r="AW53">
        <v>0</v>
      </c>
      <c r="AX53">
        <v>0</v>
      </c>
      <c r="AY53">
        <v>152360000</v>
      </c>
      <c r="AZ53">
        <v>0</v>
      </c>
      <c r="BA53" t="s">
        <v>11</v>
      </c>
      <c r="BB53" t="s">
        <v>4891</v>
      </c>
      <c r="BC53" t="s">
        <v>11</v>
      </c>
      <c r="BD53" t="s">
        <v>11</v>
      </c>
      <c r="BE53" t="s">
        <v>11</v>
      </c>
      <c r="BF53" t="s">
        <v>11</v>
      </c>
      <c r="BG53" t="s">
        <v>11</v>
      </c>
      <c r="BH53" t="s">
        <v>11</v>
      </c>
      <c r="BI53" t="s">
        <v>11</v>
      </c>
      <c r="BJ53" t="s">
        <v>11</v>
      </c>
    </row>
    <row r="54" spans="1:62" x14ac:dyDescent="0.3">
      <c r="A54">
        <v>53</v>
      </c>
      <c r="B54" t="s">
        <v>5285</v>
      </c>
      <c r="C54" t="s">
        <v>5286</v>
      </c>
      <c r="D54" t="s">
        <v>11</v>
      </c>
      <c r="E54" t="s">
        <v>5287</v>
      </c>
      <c r="F54" t="s">
        <v>5288</v>
      </c>
      <c r="G54" t="s">
        <v>4995</v>
      </c>
      <c r="H54" t="s">
        <v>5289</v>
      </c>
      <c r="I54" t="s">
        <v>11</v>
      </c>
      <c r="J54" t="s">
        <v>4897</v>
      </c>
      <c r="K54">
        <v>955</v>
      </c>
      <c r="L54">
        <v>0.1623</v>
      </c>
      <c r="M54">
        <v>1</v>
      </c>
      <c r="N54" t="s">
        <v>2307</v>
      </c>
      <c r="O54" t="s">
        <v>5290</v>
      </c>
      <c r="P54" t="s">
        <v>11</v>
      </c>
      <c r="Q54" t="s">
        <v>11</v>
      </c>
      <c r="R54" t="s">
        <v>11</v>
      </c>
      <c r="S54" t="s">
        <v>4915</v>
      </c>
      <c r="T54" t="s">
        <v>5267</v>
      </c>
      <c r="U54">
        <v>368.6</v>
      </c>
      <c r="V54" t="s">
        <v>4902</v>
      </c>
      <c r="W54">
        <v>368.6</v>
      </c>
      <c r="X54">
        <v>0</v>
      </c>
      <c r="Y54">
        <v>176.6</v>
      </c>
      <c r="Z54">
        <v>176.6</v>
      </c>
      <c r="AA54">
        <v>0</v>
      </c>
      <c r="AB54">
        <v>155</v>
      </c>
      <c r="AC54">
        <v>0</v>
      </c>
      <c r="AD54">
        <v>0</v>
      </c>
      <c r="AE54">
        <v>21.6</v>
      </c>
      <c r="AF54">
        <v>0</v>
      </c>
      <c r="AG54">
        <v>0</v>
      </c>
      <c r="AH54">
        <v>0</v>
      </c>
      <c r="AI54">
        <v>0</v>
      </c>
      <c r="AJ54">
        <v>0</v>
      </c>
      <c r="AK54" t="s">
        <v>4902</v>
      </c>
      <c r="AL54" t="s">
        <v>5291</v>
      </c>
      <c r="AM54">
        <v>130000</v>
      </c>
      <c r="AN54">
        <v>20150000</v>
      </c>
      <c r="AO54">
        <v>0</v>
      </c>
      <c r="AP54">
        <v>0</v>
      </c>
      <c r="AQ54">
        <v>0</v>
      </c>
      <c r="AR54">
        <v>2025000</v>
      </c>
      <c r="AS54">
        <v>2025000</v>
      </c>
      <c r="AT54" t="s">
        <v>11</v>
      </c>
      <c r="AU54">
        <v>155</v>
      </c>
      <c r="AV54">
        <v>6045000</v>
      </c>
      <c r="AW54">
        <v>0</v>
      </c>
      <c r="AX54">
        <v>0</v>
      </c>
      <c r="AY54">
        <v>100750000</v>
      </c>
      <c r="AZ54">
        <v>0</v>
      </c>
      <c r="BA54" t="s">
        <v>11</v>
      </c>
      <c r="BB54" t="s">
        <v>4891</v>
      </c>
      <c r="BC54" t="s">
        <v>11</v>
      </c>
      <c r="BD54" t="s">
        <v>11</v>
      </c>
      <c r="BE54" t="s">
        <v>11</v>
      </c>
      <c r="BF54" t="s">
        <v>11</v>
      </c>
      <c r="BG54" t="s">
        <v>11</v>
      </c>
      <c r="BH54" t="s">
        <v>11</v>
      </c>
      <c r="BI54" t="s">
        <v>11</v>
      </c>
      <c r="BJ54" t="s">
        <v>11</v>
      </c>
    </row>
    <row r="55" spans="1:62" x14ac:dyDescent="0.3">
      <c r="A55">
        <v>54</v>
      </c>
      <c r="B55" t="s">
        <v>5292</v>
      </c>
      <c r="C55" t="s">
        <v>5293</v>
      </c>
      <c r="D55" t="s">
        <v>11</v>
      </c>
      <c r="E55" t="s">
        <v>5294</v>
      </c>
      <c r="F55" t="s">
        <v>5295</v>
      </c>
      <c r="G55" t="s">
        <v>5158</v>
      </c>
      <c r="H55" t="s">
        <v>11</v>
      </c>
      <c r="I55" t="s">
        <v>4897</v>
      </c>
      <c r="J55" t="s">
        <v>4897</v>
      </c>
      <c r="K55">
        <v>2496</v>
      </c>
      <c r="L55">
        <v>0.1827</v>
      </c>
      <c r="M55">
        <v>6</v>
      </c>
      <c r="N55" t="s">
        <v>2307</v>
      </c>
      <c r="O55" t="s">
        <v>5296</v>
      </c>
      <c r="P55" t="s">
        <v>5297</v>
      </c>
      <c r="Q55" t="s">
        <v>11</v>
      </c>
      <c r="R55" t="s">
        <v>11</v>
      </c>
      <c r="S55" t="s">
        <v>4915</v>
      </c>
      <c r="T55" t="s">
        <v>4962</v>
      </c>
      <c r="U55">
        <v>479.2</v>
      </c>
      <c r="V55" t="s">
        <v>4902</v>
      </c>
      <c r="W55">
        <v>479.2</v>
      </c>
      <c r="X55">
        <v>0</v>
      </c>
      <c r="Y55">
        <v>479.2</v>
      </c>
      <c r="Z55">
        <v>479.2</v>
      </c>
      <c r="AA55">
        <v>0</v>
      </c>
      <c r="AB55">
        <v>456</v>
      </c>
      <c r="AC55">
        <v>0</v>
      </c>
      <c r="AD55">
        <v>0</v>
      </c>
      <c r="AE55">
        <v>23.2</v>
      </c>
      <c r="AF55">
        <v>0</v>
      </c>
      <c r="AG55">
        <v>0</v>
      </c>
      <c r="AH55">
        <v>0</v>
      </c>
      <c r="AI55">
        <v>0</v>
      </c>
      <c r="AJ55">
        <v>0</v>
      </c>
      <c r="AK55" t="s">
        <v>4902</v>
      </c>
      <c r="AL55" t="s">
        <v>5298</v>
      </c>
      <c r="AM55">
        <v>130000</v>
      </c>
      <c r="AN55">
        <v>59280000</v>
      </c>
      <c r="AO55">
        <v>0</v>
      </c>
      <c r="AP55">
        <v>0</v>
      </c>
      <c r="AQ55">
        <v>0</v>
      </c>
      <c r="AR55">
        <v>2025000</v>
      </c>
      <c r="AS55">
        <v>12150000</v>
      </c>
      <c r="AT55" t="s">
        <v>11</v>
      </c>
      <c r="AU55">
        <v>456</v>
      </c>
      <c r="AV55">
        <v>17783999.999999996</v>
      </c>
      <c r="AW55">
        <v>0</v>
      </c>
      <c r="AX55">
        <v>0</v>
      </c>
      <c r="AY55">
        <v>296400000</v>
      </c>
      <c r="AZ55">
        <v>0</v>
      </c>
      <c r="BA55" t="s">
        <v>11</v>
      </c>
      <c r="BB55" t="s">
        <v>4891</v>
      </c>
      <c r="BC55" t="s">
        <v>11</v>
      </c>
      <c r="BD55" t="s">
        <v>11</v>
      </c>
      <c r="BE55" t="s">
        <v>11</v>
      </c>
      <c r="BF55" t="s">
        <v>11</v>
      </c>
      <c r="BG55" t="s">
        <v>11</v>
      </c>
      <c r="BH55" t="s">
        <v>11</v>
      </c>
      <c r="BI55" t="s">
        <v>11</v>
      </c>
      <c r="BJ55" t="s">
        <v>11</v>
      </c>
    </row>
    <row r="56" spans="1:62" x14ac:dyDescent="0.3">
      <c r="A56">
        <v>55</v>
      </c>
      <c r="B56" t="s">
        <v>5203</v>
      </c>
      <c r="C56" t="s">
        <v>5204</v>
      </c>
      <c r="D56" t="s">
        <v>11</v>
      </c>
      <c r="E56" t="s">
        <v>5205</v>
      </c>
      <c r="F56" t="s">
        <v>11</v>
      </c>
      <c r="G56" t="s">
        <v>11</v>
      </c>
      <c r="H56" t="s">
        <v>11</v>
      </c>
      <c r="I56" t="s">
        <v>11</v>
      </c>
      <c r="J56" t="s">
        <v>4897</v>
      </c>
      <c r="K56">
        <v>0</v>
      </c>
      <c r="L56">
        <v>0.57142857140000003</v>
      </c>
      <c r="M56">
        <v>1</v>
      </c>
      <c r="N56" t="s">
        <v>2307</v>
      </c>
      <c r="O56" t="s">
        <v>11</v>
      </c>
      <c r="P56" t="s">
        <v>11</v>
      </c>
      <c r="Q56" t="s">
        <v>11</v>
      </c>
      <c r="R56" t="s">
        <v>11</v>
      </c>
      <c r="S56" t="s">
        <v>4915</v>
      </c>
      <c r="T56" t="s">
        <v>5206</v>
      </c>
      <c r="U56">
        <v>866.1</v>
      </c>
      <c r="V56" t="s">
        <v>5032</v>
      </c>
      <c r="W56">
        <v>866.1</v>
      </c>
      <c r="X56">
        <v>0</v>
      </c>
      <c r="Y56">
        <v>960</v>
      </c>
      <c r="Z56">
        <v>960</v>
      </c>
      <c r="AA56">
        <v>0</v>
      </c>
      <c r="AB56">
        <v>960</v>
      </c>
      <c r="AC56">
        <v>0</v>
      </c>
      <c r="AD56">
        <v>0</v>
      </c>
      <c r="AE56">
        <v>0</v>
      </c>
      <c r="AF56">
        <v>0</v>
      </c>
      <c r="AG56">
        <v>0</v>
      </c>
      <c r="AH56">
        <v>0</v>
      </c>
      <c r="AI56">
        <v>0</v>
      </c>
      <c r="AJ56">
        <v>0</v>
      </c>
      <c r="AK56" t="s">
        <v>11</v>
      </c>
      <c r="AL56" t="s">
        <v>5207</v>
      </c>
      <c r="AM56">
        <v>130000</v>
      </c>
      <c r="AN56">
        <v>124800000</v>
      </c>
      <c r="AO56">
        <v>0</v>
      </c>
      <c r="AP56">
        <v>0</v>
      </c>
      <c r="AQ56">
        <v>0</v>
      </c>
      <c r="AR56">
        <v>4050000</v>
      </c>
      <c r="AS56">
        <v>4050000</v>
      </c>
      <c r="AT56" t="s">
        <v>11</v>
      </c>
      <c r="AU56">
        <v>960</v>
      </c>
      <c r="AV56">
        <v>37440000</v>
      </c>
      <c r="AW56">
        <v>0</v>
      </c>
      <c r="AX56">
        <v>0</v>
      </c>
      <c r="AY56">
        <v>624000000</v>
      </c>
      <c r="AZ56">
        <v>0</v>
      </c>
      <c r="BA56" t="s">
        <v>11</v>
      </c>
      <c r="BB56" t="s">
        <v>4891</v>
      </c>
      <c r="BC56" t="s">
        <v>11</v>
      </c>
      <c r="BD56" t="s">
        <v>11</v>
      </c>
      <c r="BE56" t="s">
        <v>11</v>
      </c>
      <c r="BF56" t="s">
        <v>11</v>
      </c>
      <c r="BG56" t="s">
        <v>11</v>
      </c>
      <c r="BH56" t="s">
        <v>11</v>
      </c>
      <c r="BI56" t="s">
        <v>11</v>
      </c>
      <c r="BJ56" t="s">
        <v>11</v>
      </c>
    </row>
    <row r="57" spans="1:62" x14ac:dyDescent="0.3">
      <c r="A57">
        <v>56</v>
      </c>
      <c r="B57" t="s">
        <v>5208</v>
      </c>
      <c r="C57" t="s">
        <v>5209</v>
      </c>
      <c r="D57" t="s">
        <v>11</v>
      </c>
      <c r="E57" t="s">
        <v>5210</v>
      </c>
      <c r="F57" t="s">
        <v>5211</v>
      </c>
      <c r="G57" t="s">
        <v>5043</v>
      </c>
      <c r="H57" t="s">
        <v>5212</v>
      </c>
      <c r="I57" t="s">
        <v>4897</v>
      </c>
      <c r="J57" t="s">
        <v>4897</v>
      </c>
      <c r="K57">
        <v>1608</v>
      </c>
      <c r="L57">
        <v>0.40300000000000002</v>
      </c>
      <c r="M57">
        <v>2</v>
      </c>
      <c r="N57" t="s">
        <v>2307</v>
      </c>
      <c r="O57" t="s">
        <v>5213</v>
      </c>
      <c r="P57" t="s">
        <v>5200</v>
      </c>
      <c r="Q57" t="s">
        <v>11</v>
      </c>
      <c r="R57" t="s">
        <v>11</v>
      </c>
      <c r="S57" t="s">
        <v>4962</v>
      </c>
      <c r="T57" t="s">
        <v>2304</v>
      </c>
      <c r="U57">
        <v>366.7</v>
      </c>
      <c r="V57" t="s">
        <v>4902</v>
      </c>
      <c r="W57">
        <v>366.7</v>
      </c>
      <c r="X57">
        <v>0</v>
      </c>
      <c r="Y57">
        <v>360</v>
      </c>
      <c r="Z57">
        <v>360</v>
      </c>
      <c r="AA57">
        <v>0</v>
      </c>
      <c r="AB57">
        <v>360</v>
      </c>
      <c r="AC57">
        <v>0</v>
      </c>
      <c r="AD57">
        <v>0</v>
      </c>
      <c r="AE57">
        <v>0</v>
      </c>
      <c r="AF57">
        <v>0</v>
      </c>
      <c r="AG57">
        <v>0</v>
      </c>
      <c r="AH57">
        <v>0</v>
      </c>
      <c r="AI57">
        <v>0</v>
      </c>
      <c r="AJ57">
        <v>0</v>
      </c>
      <c r="AK57" t="s">
        <v>4902</v>
      </c>
      <c r="AL57" t="s">
        <v>5214</v>
      </c>
      <c r="AM57">
        <v>130000</v>
      </c>
      <c r="AN57">
        <v>46800000</v>
      </c>
      <c r="AO57">
        <v>0</v>
      </c>
      <c r="AP57">
        <v>0</v>
      </c>
      <c r="AQ57">
        <v>0</v>
      </c>
      <c r="AR57">
        <v>4050000</v>
      </c>
      <c r="AS57">
        <v>8100000</v>
      </c>
      <c r="AT57" t="s">
        <v>11</v>
      </c>
      <c r="AU57">
        <v>360</v>
      </c>
      <c r="AV57">
        <v>14040000</v>
      </c>
      <c r="AW57">
        <v>0</v>
      </c>
      <c r="AX57">
        <v>0</v>
      </c>
      <c r="AY57">
        <v>234000000</v>
      </c>
      <c r="AZ57">
        <v>0</v>
      </c>
      <c r="BA57" t="s">
        <v>11</v>
      </c>
      <c r="BB57" t="s">
        <v>4891</v>
      </c>
      <c r="BC57" t="s">
        <v>11</v>
      </c>
      <c r="BD57" t="s">
        <v>11</v>
      </c>
      <c r="BE57" t="s">
        <v>11</v>
      </c>
      <c r="BF57" t="s">
        <v>11</v>
      </c>
      <c r="BG57" t="s">
        <v>11</v>
      </c>
      <c r="BH57" t="s">
        <v>11</v>
      </c>
      <c r="BI57" t="s">
        <v>11</v>
      </c>
      <c r="BJ57" t="s">
        <v>11</v>
      </c>
    </row>
    <row r="58" spans="1:62" x14ac:dyDescent="0.3">
      <c r="A58">
        <v>57</v>
      </c>
      <c r="B58" t="s">
        <v>5215</v>
      </c>
      <c r="C58" t="s">
        <v>5209</v>
      </c>
      <c r="D58" t="s">
        <v>11</v>
      </c>
      <c r="E58" t="s">
        <v>5210</v>
      </c>
      <c r="F58" t="s">
        <v>5211</v>
      </c>
      <c r="G58" t="s">
        <v>5043</v>
      </c>
      <c r="H58" t="s">
        <v>5212</v>
      </c>
      <c r="I58" t="s">
        <v>4897</v>
      </c>
      <c r="J58" t="s">
        <v>4897</v>
      </c>
      <c r="K58">
        <v>1608</v>
      </c>
      <c r="L58">
        <v>0</v>
      </c>
      <c r="M58">
        <v>0</v>
      </c>
      <c r="N58" t="s">
        <v>2307</v>
      </c>
      <c r="O58" t="s">
        <v>5216</v>
      </c>
      <c r="P58" t="s">
        <v>4961</v>
      </c>
      <c r="Q58" t="s">
        <v>11</v>
      </c>
      <c r="R58" t="s">
        <v>11</v>
      </c>
      <c r="S58" t="s">
        <v>4962</v>
      </c>
      <c r="T58" t="s">
        <v>5217</v>
      </c>
      <c r="U58">
        <v>284.5</v>
      </c>
      <c r="V58" t="s">
        <v>4902</v>
      </c>
      <c r="W58">
        <v>284.5</v>
      </c>
      <c r="X58">
        <v>0</v>
      </c>
      <c r="Y58">
        <v>288</v>
      </c>
      <c r="Z58">
        <v>288</v>
      </c>
      <c r="AA58">
        <v>0</v>
      </c>
      <c r="AB58">
        <v>288</v>
      </c>
      <c r="AC58">
        <v>0</v>
      </c>
      <c r="AD58">
        <v>0</v>
      </c>
      <c r="AE58">
        <v>0</v>
      </c>
      <c r="AF58">
        <v>0</v>
      </c>
      <c r="AG58">
        <v>0</v>
      </c>
      <c r="AH58">
        <v>0</v>
      </c>
      <c r="AI58">
        <v>0</v>
      </c>
      <c r="AJ58">
        <v>0</v>
      </c>
      <c r="AK58" t="s">
        <v>4902</v>
      </c>
      <c r="AL58" t="s">
        <v>5214</v>
      </c>
      <c r="AM58">
        <v>130000</v>
      </c>
      <c r="AN58">
        <v>37440000</v>
      </c>
      <c r="AO58">
        <v>0</v>
      </c>
      <c r="AP58">
        <v>0</v>
      </c>
      <c r="AQ58">
        <v>0</v>
      </c>
      <c r="AR58">
        <v>0</v>
      </c>
      <c r="AS58">
        <v>0</v>
      </c>
      <c r="AT58" t="s">
        <v>11</v>
      </c>
      <c r="AU58">
        <v>288</v>
      </c>
      <c r="AV58">
        <v>11231999.999999998</v>
      </c>
      <c r="AW58">
        <v>0</v>
      </c>
      <c r="AX58">
        <v>0</v>
      </c>
      <c r="AY58">
        <v>187200000</v>
      </c>
      <c r="AZ58">
        <v>0</v>
      </c>
      <c r="BA58" t="s">
        <v>11</v>
      </c>
      <c r="BB58" t="s">
        <v>4891</v>
      </c>
      <c r="BC58" t="s">
        <v>11</v>
      </c>
      <c r="BD58" t="s">
        <v>11</v>
      </c>
      <c r="BE58" t="s">
        <v>11</v>
      </c>
      <c r="BF58" t="s">
        <v>11</v>
      </c>
      <c r="BG58" t="s">
        <v>11</v>
      </c>
      <c r="BH58" t="s">
        <v>11</v>
      </c>
      <c r="BI58" t="s">
        <v>11</v>
      </c>
      <c r="BJ58" t="s">
        <v>11</v>
      </c>
    </row>
    <row r="59" spans="1:62" x14ac:dyDescent="0.3">
      <c r="A59">
        <v>58</v>
      </c>
      <c r="B59" t="s">
        <v>5218</v>
      </c>
      <c r="C59" t="s">
        <v>5219</v>
      </c>
      <c r="D59" t="s">
        <v>11</v>
      </c>
      <c r="E59" t="s">
        <v>5220</v>
      </c>
      <c r="F59" t="s">
        <v>5221</v>
      </c>
      <c r="G59" t="s">
        <v>5222</v>
      </c>
      <c r="H59" t="s">
        <v>5223</v>
      </c>
      <c r="I59" t="s">
        <v>4897</v>
      </c>
      <c r="J59" t="s">
        <v>4897</v>
      </c>
      <c r="K59">
        <v>3428</v>
      </c>
      <c r="L59">
        <v>0.27450000000000002</v>
      </c>
      <c r="M59">
        <v>12</v>
      </c>
      <c r="N59" t="s">
        <v>2307</v>
      </c>
      <c r="O59" t="s">
        <v>5224</v>
      </c>
      <c r="P59" t="s">
        <v>5225</v>
      </c>
      <c r="Q59" t="s">
        <v>11</v>
      </c>
      <c r="R59" t="s">
        <v>11</v>
      </c>
      <c r="S59" t="s">
        <v>4900</v>
      </c>
      <c r="T59" t="s">
        <v>5226</v>
      </c>
      <c r="U59">
        <v>979.5</v>
      </c>
      <c r="V59" t="s">
        <v>5032</v>
      </c>
      <c r="W59">
        <v>941.1</v>
      </c>
      <c r="X59">
        <v>38.4</v>
      </c>
      <c r="Y59">
        <v>941.1</v>
      </c>
      <c r="Z59">
        <v>941.1</v>
      </c>
      <c r="AA59">
        <v>0</v>
      </c>
      <c r="AB59">
        <v>941.1</v>
      </c>
      <c r="AC59">
        <v>0</v>
      </c>
      <c r="AD59">
        <v>0</v>
      </c>
      <c r="AE59">
        <v>0</v>
      </c>
      <c r="AF59">
        <v>0</v>
      </c>
      <c r="AG59">
        <v>0</v>
      </c>
      <c r="AH59">
        <v>0</v>
      </c>
      <c r="AI59">
        <v>0</v>
      </c>
      <c r="AJ59">
        <v>0</v>
      </c>
      <c r="AK59" t="s">
        <v>5032</v>
      </c>
      <c r="AL59" t="s">
        <v>5227</v>
      </c>
      <c r="AM59">
        <v>130000</v>
      </c>
      <c r="AN59">
        <v>122343000</v>
      </c>
      <c r="AO59">
        <v>0</v>
      </c>
      <c r="AP59">
        <v>0</v>
      </c>
      <c r="AQ59">
        <v>0</v>
      </c>
      <c r="AR59">
        <v>2025000</v>
      </c>
      <c r="AS59">
        <v>24300000</v>
      </c>
      <c r="AT59" t="s">
        <v>11</v>
      </c>
      <c r="AU59">
        <v>941.1</v>
      </c>
      <c r="AV59">
        <v>36702900</v>
      </c>
      <c r="AW59">
        <v>0</v>
      </c>
      <c r="AX59">
        <v>0</v>
      </c>
      <c r="AY59">
        <v>611715000</v>
      </c>
      <c r="AZ59">
        <v>0</v>
      </c>
      <c r="BA59" t="s">
        <v>11</v>
      </c>
      <c r="BB59" t="s">
        <v>4891</v>
      </c>
      <c r="BC59" t="s">
        <v>11</v>
      </c>
      <c r="BD59" t="s">
        <v>11</v>
      </c>
      <c r="BE59" t="s">
        <v>11</v>
      </c>
      <c r="BF59" t="s">
        <v>11</v>
      </c>
      <c r="BG59" t="s">
        <v>11</v>
      </c>
      <c r="BH59" t="s">
        <v>11</v>
      </c>
      <c r="BI59" t="s">
        <v>11</v>
      </c>
      <c r="BJ59" t="s">
        <v>11</v>
      </c>
    </row>
    <row r="60" spans="1:62" x14ac:dyDescent="0.3">
      <c r="A60">
        <v>59</v>
      </c>
      <c r="B60" t="s">
        <v>5228</v>
      </c>
      <c r="C60" t="s">
        <v>5229</v>
      </c>
      <c r="D60" t="s">
        <v>11</v>
      </c>
      <c r="E60" t="s">
        <v>5230</v>
      </c>
      <c r="F60" t="s">
        <v>11</v>
      </c>
      <c r="G60" t="s">
        <v>11</v>
      </c>
      <c r="H60" t="s">
        <v>11</v>
      </c>
      <c r="I60" t="s">
        <v>11</v>
      </c>
      <c r="J60" t="s">
        <v>4897</v>
      </c>
      <c r="K60">
        <v>0</v>
      </c>
      <c r="L60">
        <v>0</v>
      </c>
      <c r="M60">
        <v>0</v>
      </c>
      <c r="N60" t="s">
        <v>2307</v>
      </c>
      <c r="O60" t="s">
        <v>11</v>
      </c>
      <c r="P60" t="s">
        <v>11</v>
      </c>
      <c r="Q60" t="s">
        <v>11</v>
      </c>
      <c r="R60" t="s">
        <v>11</v>
      </c>
      <c r="S60" t="s">
        <v>4915</v>
      </c>
      <c r="T60" t="s">
        <v>5231</v>
      </c>
      <c r="U60">
        <v>126.5</v>
      </c>
      <c r="V60" t="s">
        <v>5232</v>
      </c>
      <c r="W60">
        <v>86.6</v>
      </c>
      <c r="X60">
        <v>39.9</v>
      </c>
      <c r="Y60">
        <v>86.6</v>
      </c>
      <c r="Z60">
        <v>86.6</v>
      </c>
      <c r="AA60">
        <v>0</v>
      </c>
      <c r="AB60">
        <v>86.6</v>
      </c>
      <c r="AC60">
        <v>0</v>
      </c>
      <c r="AD60">
        <v>0</v>
      </c>
      <c r="AE60">
        <v>0</v>
      </c>
      <c r="AF60">
        <v>0</v>
      </c>
      <c r="AG60">
        <v>0</v>
      </c>
      <c r="AH60">
        <v>0</v>
      </c>
      <c r="AI60">
        <v>0</v>
      </c>
      <c r="AJ60">
        <v>0</v>
      </c>
      <c r="AK60" t="s">
        <v>5232</v>
      </c>
      <c r="AL60" t="s">
        <v>5233</v>
      </c>
      <c r="AM60">
        <v>130000</v>
      </c>
      <c r="AN60">
        <v>11258000</v>
      </c>
      <c r="AO60">
        <v>0</v>
      </c>
      <c r="AP60">
        <v>0</v>
      </c>
      <c r="AQ60">
        <v>0</v>
      </c>
      <c r="AR60">
        <v>0</v>
      </c>
      <c r="AS60">
        <v>0</v>
      </c>
      <c r="AT60" t="s">
        <v>11</v>
      </c>
      <c r="AU60">
        <v>86.6</v>
      </c>
      <c r="AV60">
        <v>3377399.9999999995</v>
      </c>
      <c r="AW60">
        <v>0</v>
      </c>
      <c r="AX60">
        <v>0</v>
      </c>
      <c r="AY60">
        <v>56290000</v>
      </c>
      <c r="AZ60">
        <v>0</v>
      </c>
      <c r="BA60" t="s">
        <v>11</v>
      </c>
      <c r="BB60" t="s">
        <v>4891</v>
      </c>
      <c r="BC60" t="s">
        <v>11</v>
      </c>
      <c r="BD60" t="s">
        <v>11</v>
      </c>
      <c r="BE60" t="s">
        <v>11</v>
      </c>
      <c r="BF60" t="s">
        <v>11</v>
      </c>
      <c r="BG60" t="s">
        <v>11</v>
      </c>
      <c r="BH60" t="s">
        <v>11</v>
      </c>
      <c r="BI60" t="s">
        <v>11</v>
      </c>
      <c r="BJ60" t="s">
        <v>11</v>
      </c>
    </row>
    <row r="61" spans="1:62" x14ac:dyDescent="0.3">
      <c r="A61">
        <v>60</v>
      </c>
      <c r="B61" t="s">
        <v>5234</v>
      </c>
      <c r="C61" t="s">
        <v>5229</v>
      </c>
      <c r="D61" t="s">
        <v>11</v>
      </c>
      <c r="E61" t="s">
        <v>5230</v>
      </c>
      <c r="F61" t="s">
        <v>11</v>
      </c>
      <c r="G61" t="s">
        <v>11</v>
      </c>
      <c r="H61" t="s">
        <v>11</v>
      </c>
      <c r="I61" t="s">
        <v>11</v>
      </c>
      <c r="J61" t="s">
        <v>4897</v>
      </c>
      <c r="K61">
        <v>0</v>
      </c>
      <c r="L61">
        <v>0</v>
      </c>
      <c r="M61">
        <v>0</v>
      </c>
      <c r="N61" t="s">
        <v>2307</v>
      </c>
      <c r="O61" t="s">
        <v>11</v>
      </c>
      <c r="P61" t="s">
        <v>11</v>
      </c>
      <c r="Q61" t="s">
        <v>11</v>
      </c>
      <c r="R61" t="s">
        <v>11</v>
      </c>
      <c r="S61" t="s">
        <v>4900</v>
      </c>
      <c r="T61" t="s">
        <v>5235</v>
      </c>
      <c r="U61">
        <v>148.9</v>
      </c>
      <c r="V61" t="s">
        <v>5236</v>
      </c>
      <c r="W61">
        <v>148.9</v>
      </c>
      <c r="X61">
        <v>0</v>
      </c>
      <c r="Y61">
        <v>0</v>
      </c>
      <c r="Z61">
        <v>0</v>
      </c>
      <c r="AA61">
        <v>0</v>
      </c>
      <c r="AB61">
        <v>0</v>
      </c>
      <c r="AC61">
        <v>0</v>
      </c>
      <c r="AD61">
        <v>0</v>
      </c>
      <c r="AE61">
        <v>0</v>
      </c>
      <c r="AF61">
        <v>0</v>
      </c>
      <c r="AG61">
        <v>0</v>
      </c>
      <c r="AH61">
        <v>0</v>
      </c>
      <c r="AI61">
        <v>0</v>
      </c>
      <c r="AJ61">
        <v>0</v>
      </c>
      <c r="AK61" t="s">
        <v>5236</v>
      </c>
      <c r="AL61" t="s">
        <v>5237</v>
      </c>
      <c r="AM61">
        <v>0</v>
      </c>
      <c r="AN61">
        <v>0</v>
      </c>
      <c r="AO61">
        <v>0</v>
      </c>
      <c r="AP61">
        <v>0</v>
      </c>
      <c r="AQ61">
        <v>0</v>
      </c>
      <c r="AR61">
        <v>0</v>
      </c>
      <c r="AS61">
        <v>0</v>
      </c>
      <c r="AT61" t="s">
        <v>11</v>
      </c>
      <c r="AU61">
        <v>0</v>
      </c>
      <c r="AV61">
        <v>0</v>
      </c>
      <c r="AW61">
        <v>0</v>
      </c>
      <c r="AX61">
        <v>0</v>
      </c>
      <c r="AY61">
        <v>0</v>
      </c>
      <c r="AZ61">
        <v>0</v>
      </c>
      <c r="BA61" t="s">
        <v>11</v>
      </c>
      <c r="BB61" t="s">
        <v>4891</v>
      </c>
      <c r="BC61" t="s">
        <v>11</v>
      </c>
      <c r="BD61" t="s">
        <v>11</v>
      </c>
      <c r="BE61" t="s">
        <v>11</v>
      </c>
      <c r="BF61" t="s">
        <v>11</v>
      </c>
      <c r="BG61" t="s">
        <v>11</v>
      </c>
      <c r="BH61" t="s">
        <v>11</v>
      </c>
      <c r="BI61" t="s">
        <v>11</v>
      </c>
      <c r="BJ61" t="s">
        <v>11</v>
      </c>
    </row>
    <row r="62" spans="1:62" x14ac:dyDescent="0.3">
      <c r="A62">
        <v>61</v>
      </c>
      <c r="B62" t="s">
        <v>5238</v>
      </c>
      <c r="C62" t="s">
        <v>5229</v>
      </c>
      <c r="D62" t="s">
        <v>11</v>
      </c>
      <c r="E62" t="s">
        <v>5230</v>
      </c>
      <c r="F62" t="s">
        <v>11</v>
      </c>
      <c r="G62" t="s">
        <v>11</v>
      </c>
      <c r="H62" t="s">
        <v>11</v>
      </c>
      <c r="I62" t="s">
        <v>11</v>
      </c>
      <c r="J62" t="s">
        <v>4897</v>
      </c>
      <c r="K62">
        <v>0</v>
      </c>
      <c r="L62">
        <v>0</v>
      </c>
      <c r="M62">
        <v>0</v>
      </c>
      <c r="N62" t="s">
        <v>2307</v>
      </c>
      <c r="O62" t="s">
        <v>11</v>
      </c>
      <c r="P62" t="s">
        <v>11</v>
      </c>
      <c r="Q62" t="s">
        <v>11</v>
      </c>
      <c r="R62" t="s">
        <v>11</v>
      </c>
      <c r="S62" t="s">
        <v>4900</v>
      </c>
      <c r="T62" t="s">
        <v>5239</v>
      </c>
      <c r="U62">
        <v>1455.1</v>
      </c>
      <c r="V62" t="s">
        <v>5240</v>
      </c>
      <c r="W62">
        <v>1420.9</v>
      </c>
      <c r="X62">
        <v>34.200000000000003</v>
      </c>
      <c r="Y62">
        <v>0</v>
      </c>
      <c r="Z62">
        <v>0</v>
      </c>
      <c r="AA62">
        <v>0</v>
      </c>
      <c r="AB62">
        <v>0</v>
      </c>
      <c r="AC62">
        <v>0</v>
      </c>
      <c r="AD62">
        <v>0</v>
      </c>
      <c r="AE62">
        <v>0</v>
      </c>
      <c r="AF62">
        <v>0</v>
      </c>
      <c r="AG62">
        <v>0</v>
      </c>
      <c r="AH62">
        <v>0</v>
      </c>
      <c r="AI62">
        <v>0</v>
      </c>
      <c r="AJ62">
        <v>0</v>
      </c>
      <c r="AK62" t="s">
        <v>5240</v>
      </c>
      <c r="AL62" t="s">
        <v>5237</v>
      </c>
      <c r="AM62">
        <v>0</v>
      </c>
      <c r="AN62">
        <v>0</v>
      </c>
      <c r="AO62">
        <v>0</v>
      </c>
      <c r="AP62">
        <v>0</v>
      </c>
      <c r="AQ62">
        <v>0</v>
      </c>
      <c r="AR62">
        <v>0</v>
      </c>
      <c r="AS62">
        <v>0</v>
      </c>
      <c r="AT62" t="s">
        <v>11</v>
      </c>
      <c r="AU62">
        <v>0</v>
      </c>
      <c r="AV62">
        <v>0</v>
      </c>
      <c r="AW62">
        <v>0</v>
      </c>
      <c r="AX62">
        <v>0</v>
      </c>
      <c r="AY62">
        <v>0</v>
      </c>
      <c r="AZ62">
        <v>0</v>
      </c>
      <c r="BA62" t="s">
        <v>11</v>
      </c>
      <c r="BB62" t="s">
        <v>4891</v>
      </c>
      <c r="BC62" t="s">
        <v>11</v>
      </c>
      <c r="BD62" t="s">
        <v>11</v>
      </c>
      <c r="BE62" t="s">
        <v>11</v>
      </c>
      <c r="BF62" t="s">
        <v>11</v>
      </c>
      <c r="BG62" t="s">
        <v>11</v>
      </c>
      <c r="BH62" t="s">
        <v>11</v>
      </c>
      <c r="BI62" t="s">
        <v>11</v>
      </c>
      <c r="BJ62" t="s">
        <v>11</v>
      </c>
    </row>
    <row r="63" spans="1:62" x14ac:dyDescent="0.3">
      <c r="A63">
        <v>62</v>
      </c>
      <c r="B63" t="s">
        <v>5241</v>
      </c>
      <c r="C63" t="s">
        <v>5229</v>
      </c>
      <c r="D63" t="s">
        <v>11</v>
      </c>
      <c r="E63" t="s">
        <v>5230</v>
      </c>
      <c r="F63" t="s">
        <v>11</v>
      </c>
      <c r="G63" t="s">
        <v>11</v>
      </c>
      <c r="H63" t="s">
        <v>11</v>
      </c>
      <c r="I63" t="s">
        <v>11</v>
      </c>
      <c r="J63" t="s">
        <v>4897</v>
      </c>
      <c r="K63">
        <v>0</v>
      </c>
      <c r="L63">
        <v>0</v>
      </c>
      <c r="M63">
        <v>0</v>
      </c>
      <c r="N63" t="s">
        <v>2307</v>
      </c>
      <c r="O63" t="s">
        <v>11</v>
      </c>
      <c r="P63" t="s">
        <v>11</v>
      </c>
      <c r="Q63" t="s">
        <v>11</v>
      </c>
      <c r="R63" t="s">
        <v>11</v>
      </c>
      <c r="S63" t="s">
        <v>4915</v>
      </c>
      <c r="T63" t="s">
        <v>5242</v>
      </c>
      <c r="U63">
        <v>120.4</v>
      </c>
      <c r="V63" t="s">
        <v>5240</v>
      </c>
      <c r="W63">
        <v>120.4</v>
      </c>
      <c r="X63">
        <v>0</v>
      </c>
      <c r="Y63">
        <v>0</v>
      </c>
      <c r="Z63">
        <v>0</v>
      </c>
      <c r="AA63">
        <v>0</v>
      </c>
      <c r="AB63">
        <v>0</v>
      </c>
      <c r="AC63">
        <v>0</v>
      </c>
      <c r="AD63">
        <v>0</v>
      </c>
      <c r="AE63">
        <v>0</v>
      </c>
      <c r="AF63">
        <v>0</v>
      </c>
      <c r="AG63">
        <v>0</v>
      </c>
      <c r="AH63">
        <v>0</v>
      </c>
      <c r="AI63">
        <v>0</v>
      </c>
      <c r="AJ63">
        <v>0</v>
      </c>
      <c r="AK63" t="s">
        <v>5240</v>
      </c>
      <c r="AL63" t="s">
        <v>5237</v>
      </c>
      <c r="AM63">
        <v>0</v>
      </c>
      <c r="AN63">
        <v>0</v>
      </c>
      <c r="AO63">
        <v>0</v>
      </c>
      <c r="AP63">
        <v>0</v>
      </c>
      <c r="AQ63">
        <v>0</v>
      </c>
      <c r="AR63">
        <v>0</v>
      </c>
      <c r="AS63">
        <v>0</v>
      </c>
      <c r="AT63" t="s">
        <v>11</v>
      </c>
      <c r="AU63">
        <v>0</v>
      </c>
      <c r="AV63">
        <v>0</v>
      </c>
      <c r="AW63">
        <v>0</v>
      </c>
      <c r="AX63">
        <v>0</v>
      </c>
      <c r="AY63">
        <v>0</v>
      </c>
      <c r="AZ63">
        <v>0</v>
      </c>
      <c r="BA63" t="s">
        <v>11</v>
      </c>
      <c r="BB63" t="s">
        <v>4891</v>
      </c>
      <c r="BC63" t="s">
        <v>11</v>
      </c>
      <c r="BD63" t="s">
        <v>11</v>
      </c>
      <c r="BE63" t="s">
        <v>11</v>
      </c>
      <c r="BF63" t="s">
        <v>11</v>
      </c>
      <c r="BG63" t="s">
        <v>11</v>
      </c>
      <c r="BH63" t="s">
        <v>11</v>
      </c>
      <c r="BI63" t="s">
        <v>11</v>
      </c>
      <c r="BJ63" t="s">
        <v>11</v>
      </c>
    </row>
    <row r="64" spans="1:62" x14ac:dyDescent="0.3">
      <c r="A64">
        <v>63</v>
      </c>
      <c r="B64" t="s">
        <v>5243</v>
      </c>
      <c r="C64" t="s">
        <v>5229</v>
      </c>
      <c r="D64" t="s">
        <v>11</v>
      </c>
      <c r="E64" t="s">
        <v>5230</v>
      </c>
      <c r="F64" t="s">
        <v>11</v>
      </c>
      <c r="G64" t="s">
        <v>11</v>
      </c>
      <c r="H64" t="s">
        <v>11</v>
      </c>
      <c r="I64" t="s">
        <v>11</v>
      </c>
      <c r="J64" t="s">
        <v>4897</v>
      </c>
      <c r="K64">
        <v>0</v>
      </c>
      <c r="L64">
        <v>0</v>
      </c>
      <c r="M64">
        <v>0</v>
      </c>
      <c r="N64" t="s">
        <v>2307</v>
      </c>
      <c r="O64" t="s">
        <v>11</v>
      </c>
      <c r="P64" t="s">
        <v>11</v>
      </c>
      <c r="Q64" t="s">
        <v>11</v>
      </c>
      <c r="R64" t="s">
        <v>11</v>
      </c>
      <c r="S64" t="s">
        <v>4915</v>
      </c>
      <c r="T64" t="s">
        <v>5244</v>
      </c>
      <c r="U64">
        <v>15.7</v>
      </c>
      <c r="V64" t="s">
        <v>5240</v>
      </c>
      <c r="W64">
        <v>15.7</v>
      </c>
      <c r="X64">
        <v>0</v>
      </c>
      <c r="Y64">
        <v>0</v>
      </c>
      <c r="Z64">
        <v>0</v>
      </c>
      <c r="AA64">
        <v>0</v>
      </c>
      <c r="AB64">
        <v>0</v>
      </c>
      <c r="AC64">
        <v>0</v>
      </c>
      <c r="AD64">
        <v>0</v>
      </c>
      <c r="AE64">
        <v>0</v>
      </c>
      <c r="AF64">
        <v>0</v>
      </c>
      <c r="AG64">
        <v>0</v>
      </c>
      <c r="AH64">
        <v>0</v>
      </c>
      <c r="AI64">
        <v>0</v>
      </c>
      <c r="AJ64">
        <v>0</v>
      </c>
      <c r="AK64" t="s">
        <v>5240</v>
      </c>
      <c r="AL64" t="s">
        <v>5237</v>
      </c>
      <c r="AM64">
        <v>0</v>
      </c>
      <c r="AN64">
        <v>0</v>
      </c>
      <c r="AO64">
        <v>0</v>
      </c>
      <c r="AP64">
        <v>0</v>
      </c>
      <c r="AQ64">
        <v>0</v>
      </c>
      <c r="AR64">
        <v>0</v>
      </c>
      <c r="AS64">
        <v>0</v>
      </c>
      <c r="AT64" t="s">
        <v>11</v>
      </c>
      <c r="AU64">
        <v>0</v>
      </c>
      <c r="AV64">
        <v>0</v>
      </c>
      <c r="AW64">
        <v>0</v>
      </c>
      <c r="AX64">
        <v>0</v>
      </c>
      <c r="AY64">
        <v>0</v>
      </c>
      <c r="AZ64">
        <v>0</v>
      </c>
      <c r="BA64" t="s">
        <v>11</v>
      </c>
      <c r="BB64" t="s">
        <v>4891</v>
      </c>
      <c r="BC64" t="s">
        <v>11</v>
      </c>
      <c r="BD64" t="s">
        <v>11</v>
      </c>
      <c r="BE64" t="s">
        <v>11</v>
      </c>
      <c r="BF64" t="s">
        <v>11</v>
      </c>
      <c r="BG64" t="s">
        <v>11</v>
      </c>
      <c r="BH64" t="s">
        <v>11</v>
      </c>
      <c r="BI64" t="s">
        <v>11</v>
      </c>
      <c r="BJ64" t="s">
        <v>11</v>
      </c>
    </row>
    <row r="65" spans="1:62" x14ac:dyDescent="0.3">
      <c r="A65">
        <v>64</v>
      </c>
      <c r="B65" t="s">
        <v>5245</v>
      </c>
      <c r="C65" t="s">
        <v>5229</v>
      </c>
      <c r="D65" t="s">
        <v>11</v>
      </c>
      <c r="E65" t="s">
        <v>5230</v>
      </c>
      <c r="F65" t="s">
        <v>11</v>
      </c>
      <c r="G65" t="s">
        <v>11</v>
      </c>
      <c r="H65" t="s">
        <v>11</v>
      </c>
      <c r="I65" t="s">
        <v>11</v>
      </c>
      <c r="J65" t="s">
        <v>4897</v>
      </c>
      <c r="K65">
        <v>0</v>
      </c>
      <c r="L65">
        <v>0</v>
      </c>
      <c r="M65">
        <v>0</v>
      </c>
      <c r="N65" t="s">
        <v>2307</v>
      </c>
      <c r="O65" t="s">
        <v>11</v>
      </c>
      <c r="P65" t="s">
        <v>11</v>
      </c>
      <c r="Q65" t="s">
        <v>11</v>
      </c>
      <c r="R65" t="s">
        <v>11</v>
      </c>
      <c r="S65" t="s">
        <v>4915</v>
      </c>
      <c r="T65" t="s">
        <v>5246</v>
      </c>
      <c r="U65">
        <v>1995</v>
      </c>
      <c r="V65" t="s">
        <v>4902</v>
      </c>
      <c r="W65">
        <v>1957.4</v>
      </c>
      <c r="X65">
        <v>37.6</v>
      </c>
      <c r="Y65">
        <v>0</v>
      </c>
      <c r="Z65">
        <v>0</v>
      </c>
      <c r="AA65">
        <v>0</v>
      </c>
      <c r="AB65">
        <v>0</v>
      </c>
      <c r="AC65">
        <v>0</v>
      </c>
      <c r="AD65">
        <v>0</v>
      </c>
      <c r="AE65">
        <v>0</v>
      </c>
      <c r="AF65">
        <v>0</v>
      </c>
      <c r="AG65">
        <v>0</v>
      </c>
      <c r="AH65">
        <v>0</v>
      </c>
      <c r="AI65">
        <v>0</v>
      </c>
      <c r="AJ65">
        <v>0</v>
      </c>
      <c r="AK65" t="s">
        <v>11</v>
      </c>
      <c r="AL65" t="s">
        <v>11</v>
      </c>
      <c r="AM65">
        <v>0</v>
      </c>
      <c r="AN65">
        <v>0</v>
      </c>
      <c r="AO65">
        <v>0</v>
      </c>
      <c r="AP65">
        <v>0</v>
      </c>
      <c r="AQ65">
        <v>0</v>
      </c>
      <c r="AR65">
        <v>0</v>
      </c>
      <c r="AS65">
        <v>0</v>
      </c>
      <c r="AT65" t="s">
        <v>11</v>
      </c>
      <c r="AU65">
        <v>0</v>
      </c>
      <c r="AV65">
        <v>0</v>
      </c>
      <c r="AW65">
        <v>0</v>
      </c>
      <c r="AX65">
        <v>0</v>
      </c>
      <c r="AY65">
        <v>0</v>
      </c>
      <c r="AZ65">
        <v>0</v>
      </c>
      <c r="BA65" t="s">
        <v>11</v>
      </c>
      <c r="BB65" t="s">
        <v>4891</v>
      </c>
      <c r="BC65" t="s">
        <v>11</v>
      </c>
      <c r="BD65" t="s">
        <v>11</v>
      </c>
      <c r="BE65" t="s">
        <v>11</v>
      </c>
      <c r="BF65" t="s">
        <v>11</v>
      </c>
      <c r="BG65" t="s">
        <v>11</v>
      </c>
      <c r="BH65" t="s">
        <v>11</v>
      </c>
      <c r="BI65" t="s">
        <v>11</v>
      </c>
      <c r="BJ65" t="s">
        <v>11</v>
      </c>
    </row>
    <row r="66" spans="1:62" x14ac:dyDescent="0.3">
      <c r="A66">
        <v>65</v>
      </c>
      <c r="B66" t="s">
        <v>5247</v>
      </c>
      <c r="C66" t="s">
        <v>5229</v>
      </c>
      <c r="D66" t="s">
        <v>11</v>
      </c>
      <c r="E66" t="s">
        <v>5230</v>
      </c>
      <c r="F66" t="s">
        <v>11</v>
      </c>
      <c r="G66" t="s">
        <v>11</v>
      </c>
      <c r="H66" t="s">
        <v>11</v>
      </c>
      <c r="I66" t="s">
        <v>11</v>
      </c>
      <c r="J66" t="s">
        <v>4897</v>
      </c>
      <c r="K66">
        <v>0</v>
      </c>
      <c r="L66">
        <v>0</v>
      </c>
      <c r="M66">
        <v>0</v>
      </c>
      <c r="N66" t="s">
        <v>2307</v>
      </c>
      <c r="O66" t="s">
        <v>11</v>
      </c>
      <c r="P66" t="s">
        <v>11</v>
      </c>
      <c r="Q66" t="s">
        <v>11</v>
      </c>
      <c r="R66" t="s">
        <v>11</v>
      </c>
      <c r="S66" t="s">
        <v>4954</v>
      </c>
      <c r="T66" t="s">
        <v>5248</v>
      </c>
      <c r="U66">
        <v>24.9</v>
      </c>
      <c r="V66" t="s">
        <v>5249</v>
      </c>
      <c r="W66">
        <v>24.9</v>
      </c>
      <c r="X66">
        <v>0</v>
      </c>
      <c r="Y66">
        <v>0</v>
      </c>
      <c r="Z66">
        <v>0</v>
      </c>
      <c r="AA66">
        <v>0</v>
      </c>
      <c r="AB66">
        <v>0</v>
      </c>
      <c r="AC66">
        <v>0</v>
      </c>
      <c r="AD66">
        <v>0</v>
      </c>
      <c r="AE66">
        <v>0</v>
      </c>
      <c r="AF66">
        <v>0</v>
      </c>
      <c r="AG66">
        <v>0</v>
      </c>
      <c r="AH66">
        <v>0</v>
      </c>
      <c r="AI66">
        <v>0</v>
      </c>
      <c r="AJ66">
        <v>0</v>
      </c>
      <c r="AK66" t="s">
        <v>5240</v>
      </c>
      <c r="AL66" t="s">
        <v>5237</v>
      </c>
      <c r="AM66">
        <v>0</v>
      </c>
      <c r="AN66">
        <v>0</v>
      </c>
      <c r="AO66">
        <v>0</v>
      </c>
      <c r="AP66">
        <v>0</v>
      </c>
      <c r="AQ66">
        <v>0</v>
      </c>
      <c r="AR66">
        <v>0</v>
      </c>
      <c r="AS66">
        <v>0</v>
      </c>
      <c r="AT66" t="s">
        <v>11</v>
      </c>
      <c r="AU66">
        <v>0</v>
      </c>
      <c r="AV66">
        <v>0</v>
      </c>
      <c r="AW66">
        <v>0</v>
      </c>
      <c r="AX66">
        <v>0</v>
      </c>
      <c r="AY66">
        <v>0</v>
      </c>
      <c r="AZ66">
        <v>0</v>
      </c>
      <c r="BA66" t="s">
        <v>11</v>
      </c>
      <c r="BB66" t="s">
        <v>4891</v>
      </c>
      <c r="BC66" t="s">
        <v>11</v>
      </c>
      <c r="BD66" t="s">
        <v>11</v>
      </c>
      <c r="BE66" t="s">
        <v>11</v>
      </c>
      <c r="BF66" t="s">
        <v>11</v>
      </c>
      <c r="BG66" t="s">
        <v>11</v>
      </c>
      <c r="BH66" t="s">
        <v>11</v>
      </c>
      <c r="BI66" t="s">
        <v>11</v>
      </c>
      <c r="BJ66" t="s">
        <v>11</v>
      </c>
    </row>
    <row r="67" spans="1:62" x14ac:dyDescent="0.3">
      <c r="A67">
        <v>66</v>
      </c>
      <c r="B67" t="s">
        <v>5250</v>
      </c>
      <c r="C67" t="s">
        <v>5229</v>
      </c>
      <c r="D67" t="s">
        <v>11</v>
      </c>
      <c r="E67" t="s">
        <v>5230</v>
      </c>
      <c r="F67" t="s">
        <v>11</v>
      </c>
      <c r="G67" t="s">
        <v>11</v>
      </c>
      <c r="H67" t="s">
        <v>11</v>
      </c>
      <c r="I67" t="s">
        <v>11</v>
      </c>
      <c r="J67" t="s">
        <v>4897</v>
      </c>
      <c r="K67">
        <v>0</v>
      </c>
      <c r="L67">
        <v>0</v>
      </c>
      <c r="M67">
        <v>0</v>
      </c>
      <c r="N67" t="s">
        <v>2307</v>
      </c>
      <c r="O67" t="s">
        <v>11</v>
      </c>
      <c r="P67" t="s">
        <v>11</v>
      </c>
      <c r="Q67" t="s">
        <v>11</v>
      </c>
      <c r="R67" t="s">
        <v>11</v>
      </c>
      <c r="S67" t="s">
        <v>4954</v>
      </c>
      <c r="T67" t="s">
        <v>5251</v>
      </c>
      <c r="U67">
        <v>12.5</v>
      </c>
      <c r="V67" t="s">
        <v>5240</v>
      </c>
      <c r="W67">
        <v>12.5</v>
      </c>
      <c r="X67">
        <v>0</v>
      </c>
      <c r="Y67">
        <v>0</v>
      </c>
      <c r="Z67">
        <v>0</v>
      </c>
      <c r="AA67">
        <v>0</v>
      </c>
      <c r="AB67">
        <v>0</v>
      </c>
      <c r="AC67">
        <v>0</v>
      </c>
      <c r="AD67">
        <v>0</v>
      </c>
      <c r="AE67">
        <v>0</v>
      </c>
      <c r="AF67">
        <v>0</v>
      </c>
      <c r="AG67">
        <v>0</v>
      </c>
      <c r="AH67">
        <v>0</v>
      </c>
      <c r="AI67">
        <v>0</v>
      </c>
      <c r="AJ67">
        <v>0</v>
      </c>
      <c r="AK67" t="s">
        <v>5236</v>
      </c>
      <c r="AL67" t="s">
        <v>5237</v>
      </c>
      <c r="AM67">
        <v>0</v>
      </c>
      <c r="AN67">
        <v>0</v>
      </c>
      <c r="AO67">
        <v>0</v>
      </c>
      <c r="AP67">
        <v>0</v>
      </c>
      <c r="AQ67">
        <v>0</v>
      </c>
      <c r="AR67">
        <v>0</v>
      </c>
      <c r="AS67">
        <v>0</v>
      </c>
      <c r="AT67" t="s">
        <v>11</v>
      </c>
      <c r="AU67">
        <v>0</v>
      </c>
      <c r="AV67">
        <v>0</v>
      </c>
      <c r="AW67">
        <v>0</v>
      </c>
      <c r="AX67">
        <v>0</v>
      </c>
      <c r="AY67">
        <v>0</v>
      </c>
      <c r="AZ67">
        <v>0</v>
      </c>
      <c r="BA67" t="s">
        <v>11</v>
      </c>
      <c r="BB67" t="s">
        <v>4891</v>
      </c>
      <c r="BC67" t="s">
        <v>11</v>
      </c>
      <c r="BD67" t="s">
        <v>11</v>
      </c>
      <c r="BE67" t="s">
        <v>11</v>
      </c>
      <c r="BF67" t="s">
        <v>11</v>
      </c>
      <c r="BG67" t="s">
        <v>11</v>
      </c>
      <c r="BH67" t="s">
        <v>11</v>
      </c>
      <c r="BI67" t="s">
        <v>11</v>
      </c>
      <c r="BJ67" t="s">
        <v>11</v>
      </c>
    </row>
    <row r="68" spans="1:62" x14ac:dyDescent="0.3">
      <c r="A68">
        <v>67</v>
      </c>
      <c r="B68" t="s">
        <v>5252</v>
      </c>
      <c r="C68" t="s">
        <v>5229</v>
      </c>
      <c r="D68" t="s">
        <v>11</v>
      </c>
      <c r="E68" t="s">
        <v>5230</v>
      </c>
      <c r="F68" t="s">
        <v>11</v>
      </c>
      <c r="G68" t="s">
        <v>11</v>
      </c>
      <c r="H68" t="s">
        <v>11</v>
      </c>
      <c r="I68" t="s">
        <v>11</v>
      </c>
      <c r="J68" t="s">
        <v>4897</v>
      </c>
      <c r="K68">
        <v>0</v>
      </c>
      <c r="L68">
        <v>0</v>
      </c>
      <c r="M68">
        <v>0</v>
      </c>
      <c r="N68" t="s">
        <v>2307</v>
      </c>
      <c r="O68" t="s">
        <v>11</v>
      </c>
      <c r="P68" t="s">
        <v>11</v>
      </c>
      <c r="Q68" t="s">
        <v>11</v>
      </c>
      <c r="R68" t="s">
        <v>11</v>
      </c>
      <c r="S68" t="s">
        <v>4962</v>
      </c>
      <c r="T68" t="s">
        <v>5253</v>
      </c>
      <c r="U68">
        <v>4.5999999999999996</v>
      </c>
      <c r="V68" t="s">
        <v>5240</v>
      </c>
      <c r="W68">
        <v>4.5999999999999996</v>
      </c>
      <c r="X68">
        <v>0</v>
      </c>
      <c r="Y68">
        <v>0</v>
      </c>
      <c r="Z68">
        <v>0</v>
      </c>
      <c r="AA68">
        <v>0</v>
      </c>
      <c r="AB68">
        <v>0</v>
      </c>
      <c r="AC68">
        <v>0</v>
      </c>
      <c r="AD68">
        <v>0</v>
      </c>
      <c r="AE68">
        <v>0</v>
      </c>
      <c r="AF68">
        <v>0</v>
      </c>
      <c r="AG68">
        <v>0</v>
      </c>
      <c r="AH68">
        <v>0</v>
      </c>
      <c r="AI68">
        <v>0</v>
      </c>
      <c r="AJ68">
        <v>0</v>
      </c>
      <c r="AK68" t="s">
        <v>5240</v>
      </c>
      <c r="AL68" t="s">
        <v>5237</v>
      </c>
      <c r="AM68">
        <v>0</v>
      </c>
      <c r="AN68">
        <v>0</v>
      </c>
      <c r="AO68">
        <v>0</v>
      </c>
      <c r="AP68">
        <v>0</v>
      </c>
      <c r="AQ68">
        <v>0</v>
      </c>
      <c r="AR68">
        <v>0</v>
      </c>
      <c r="AS68">
        <v>0</v>
      </c>
      <c r="AT68" t="s">
        <v>11</v>
      </c>
      <c r="AU68">
        <v>0</v>
      </c>
      <c r="AV68">
        <v>0</v>
      </c>
      <c r="AW68">
        <v>0</v>
      </c>
      <c r="AX68">
        <v>0</v>
      </c>
      <c r="AY68">
        <v>0</v>
      </c>
      <c r="AZ68">
        <v>0</v>
      </c>
      <c r="BA68" t="s">
        <v>11</v>
      </c>
      <c r="BB68" t="s">
        <v>4891</v>
      </c>
      <c r="BC68" t="s">
        <v>11</v>
      </c>
      <c r="BD68" t="s">
        <v>11</v>
      </c>
      <c r="BE68" t="s">
        <v>11</v>
      </c>
      <c r="BF68" t="s">
        <v>11</v>
      </c>
      <c r="BG68" t="s">
        <v>11</v>
      </c>
      <c r="BH68" t="s">
        <v>11</v>
      </c>
      <c r="BI68" t="s">
        <v>11</v>
      </c>
      <c r="BJ68" t="s">
        <v>11</v>
      </c>
    </row>
    <row r="69" spans="1:62" x14ac:dyDescent="0.3">
      <c r="A69">
        <v>68</v>
      </c>
      <c r="B69" t="s">
        <v>5254</v>
      </c>
      <c r="C69" t="s">
        <v>5229</v>
      </c>
      <c r="D69" t="s">
        <v>11</v>
      </c>
      <c r="E69" t="s">
        <v>5230</v>
      </c>
      <c r="F69" t="s">
        <v>11</v>
      </c>
      <c r="G69" t="s">
        <v>11</v>
      </c>
      <c r="H69" t="s">
        <v>11</v>
      </c>
      <c r="I69" t="s">
        <v>11</v>
      </c>
      <c r="J69" t="s">
        <v>4897</v>
      </c>
      <c r="K69">
        <v>0</v>
      </c>
      <c r="L69">
        <v>0</v>
      </c>
      <c r="M69">
        <v>0</v>
      </c>
      <c r="N69" t="s">
        <v>2307</v>
      </c>
      <c r="O69" t="s">
        <v>11</v>
      </c>
      <c r="P69" t="s">
        <v>11</v>
      </c>
      <c r="Q69" t="s">
        <v>11</v>
      </c>
      <c r="R69" t="s">
        <v>11</v>
      </c>
      <c r="S69" t="s">
        <v>4962</v>
      </c>
      <c r="T69" t="s">
        <v>2310</v>
      </c>
      <c r="U69">
        <v>45.9</v>
      </c>
      <c r="V69" t="s">
        <v>5249</v>
      </c>
      <c r="W69">
        <v>45.9</v>
      </c>
      <c r="X69">
        <v>0</v>
      </c>
      <c r="Y69">
        <v>0</v>
      </c>
      <c r="Z69">
        <v>0</v>
      </c>
      <c r="AA69">
        <v>0</v>
      </c>
      <c r="AB69">
        <v>0</v>
      </c>
      <c r="AC69">
        <v>0</v>
      </c>
      <c r="AD69">
        <v>0</v>
      </c>
      <c r="AE69">
        <v>0</v>
      </c>
      <c r="AF69">
        <v>0</v>
      </c>
      <c r="AG69">
        <v>0</v>
      </c>
      <c r="AH69">
        <v>0</v>
      </c>
      <c r="AI69">
        <v>0</v>
      </c>
      <c r="AJ69">
        <v>0</v>
      </c>
      <c r="AK69" t="s">
        <v>5249</v>
      </c>
      <c r="AL69" t="s">
        <v>5255</v>
      </c>
      <c r="AM69">
        <v>0</v>
      </c>
      <c r="AN69">
        <v>0</v>
      </c>
      <c r="AO69">
        <v>0</v>
      </c>
      <c r="AP69">
        <v>0</v>
      </c>
      <c r="AQ69">
        <v>0</v>
      </c>
      <c r="AR69">
        <v>0</v>
      </c>
      <c r="AS69">
        <v>0</v>
      </c>
      <c r="AT69" t="s">
        <v>11</v>
      </c>
      <c r="AU69">
        <v>0</v>
      </c>
      <c r="AV69">
        <v>0</v>
      </c>
      <c r="AW69">
        <v>0</v>
      </c>
      <c r="AX69">
        <v>0</v>
      </c>
      <c r="AY69">
        <v>0</v>
      </c>
      <c r="AZ69">
        <v>0</v>
      </c>
      <c r="BA69" t="s">
        <v>11</v>
      </c>
      <c r="BB69" t="s">
        <v>4891</v>
      </c>
      <c r="BC69" t="s">
        <v>11</v>
      </c>
      <c r="BD69" t="s">
        <v>11</v>
      </c>
      <c r="BE69" t="s">
        <v>11</v>
      </c>
      <c r="BF69" t="s">
        <v>11</v>
      </c>
      <c r="BG69" t="s">
        <v>11</v>
      </c>
      <c r="BH69" t="s">
        <v>11</v>
      </c>
      <c r="BI69" t="s">
        <v>11</v>
      </c>
      <c r="BJ69" t="s">
        <v>11</v>
      </c>
    </row>
    <row r="70" spans="1:62" x14ac:dyDescent="0.3">
      <c r="A70">
        <v>69</v>
      </c>
      <c r="B70" t="s">
        <v>5256</v>
      </c>
      <c r="C70" t="s">
        <v>5229</v>
      </c>
      <c r="D70" t="s">
        <v>11</v>
      </c>
      <c r="E70" t="s">
        <v>5230</v>
      </c>
      <c r="F70" t="s">
        <v>11</v>
      </c>
      <c r="G70" t="s">
        <v>11</v>
      </c>
      <c r="H70" t="s">
        <v>11</v>
      </c>
      <c r="I70" t="s">
        <v>11</v>
      </c>
      <c r="J70" t="s">
        <v>4897</v>
      </c>
      <c r="K70">
        <v>0</v>
      </c>
      <c r="L70">
        <v>0</v>
      </c>
      <c r="M70">
        <v>0</v>
      </c>
      <c r="N70" t="s">
        <v>2307</v>
      </c>
      <c r="O70" t="s">
        <v>11</v>
      </c>
      <c r="P70" t="s">
        <v>11</v>
      </c>
      <c r="Q70" t="s">
        <v>11</v>
      </c>
      <c r="R70" t="s">
        <v>11</v>
      </c>
      <c r="S70" t="s">
        <v>4962</v>
      </c>
      <c r="T70" t="s">
        <v>5257</v>
      </c>
      <c r="U70">
        <v>2.2000000000000002</v>
      </c>
      <c r="V70" t="s">
        <v>5240</v>
      </c>
      <c r="W70">
        <v>2.2000000000000002</v>
      </c>
      <c r="X70">
        <v>0</v>
      </c>
      <c r="Y70">
        <v>0</v>
      </c>
      <c r="Z70">
        <v>0</v>
      </c>
      <c r="AA70">
        <v>0</v>
      </c>
      <c r="AB70">
        <v>0</v>
      </c>
      <c r="AC70">
        <v>0</v>
      </c>
      <c r="AD70">
        <v>0</v>
      </c>
      <c r="AE70">
        <v>0</v>
      </c>
      <c r="AF70">
        <v>0</v>
      </c>
      <c r="AG70">
        <v>0</v>
      </c>
      <c r="AH70">
        <v>0</v>
      </c>
      <c r="AI70">
        <v>0</v>
      </c>
      <c r="AJ70">
        <v>0</v>
      </c>
      <c r="AK70" t="s">
        <v>5240</v>
      </c>
      <c r="AL70" t="s">
        <v>5237</v>
      </c>
      <c r="AM70">
        <v>0</v>
      </c>
      <c r="AN70">
        <v>0</v>
      </c>
      <c r="AO70">
        <v>0</v>
      </c>
      <c r="AP70">
        <v>0</v>
      </c>
      <c r="AQ70">
        <v>0</v>
      </c>
      <c r="AR70">
        <v>0</v>
      </c>
      <c r="AS70">
        <v>0</v>
      </c>
      <c r="AT70" t="s">
        <v>11</v>
      </c>
      <c r="AU70">
        <v>0</v>
      </c>
      <c r="AV70">
        <v>0</v>
      </c>
      <c r="AW70">
        <v>0</v>
      </c>
      <c r="AX70">
        <v>0</v>
      </c>
      <c r="AY70">
        <v>0</v>
      </c>
      <c r="AZ70">
        <v>0</v>
      </c>
      <c r="BA70" t="s">
        <v>11</v>
      </c>
      <c r="BB70" t="s">
        <v>4891</v>
      </c>
      <c r="BC70" t="s">
        <v>11</v>
      </c>
      <c r="BD70" t="s">
        <v>11</v>
      </c>
      <c r="BE70" t="s">
        <v>11</v>
      </c>
      <c r="BF70" t="s">
        <v>11</v>
      </c>
      <c r="BG70" t="s">
        <v>11</v>
      </c>
      <c r="BH70" t="s">
        <v>11</v>
      </c>
      <c r="BI70" t="s">
        <v>11</v>
      </c>
      <c r="BJ70" t="s">
        <v>11</v>
      </c>
    </row>
    <row r="71" spans="1:62" x14ac:dyDescent="0.3">
      <c r="A71">
        <v>70</v>
      </c>
      <c r="B71" t="s">
        <v>5258</v>
      </c>
      <c r="C71" t="s">
        <v>5229</v>
      </c>
      <c r="D71" t="s">
        <v>11</v>
      </c>
      <c r="E71" t="s">
        <v>5230</v>
      </c>
      <c r="F71" t="s">
        <v>11</v>
      </c>
      <c r="G71" t="s">
        <v>11</v>
      </c>
      <c r="H71" t="s">
        <v>11</v>
      </c>
      <c r="I71" t="s">
        <v>11</v>
      </c>
      <c r="J71" t="s">
        <v>4897</v>
      </c>
      <c r="K71">
        <v>0</v>
      </c>
      <c r="L71">
        <v>0</v>
      </c>
      <c r="M71">
        <v>0</v>
      </c>
      <c r="N71" t="s">
        <v>2307</v>
      </c>
      <c r="O71" t="s">
        <v>11</v>
      </c>
      <c r="P71" t="s">
        <v>11</v>
      </c>
      <c r="Q71" t="s">
        <v>11</v>
      </c>
      <c r="R71" t="s">
        <v>11</v>
      </c>
      <c r="S71" t="s">
        <v>4962</v>
      </c>
      <c r="T71" t="s">
        <v>5259</v>
      </c>
      <c r="U71">
        <v>25.5</v>
      </c>
      <c r="V71" t="s">
        <v>5240</v>
      </c>
      <c r="W71">
        <v>6.8</v>
      </c>
      <c r="X71">
        <v>18.7</v>
      </c>
      <c r="Y71">
        <v>0</v>
      </c>
      <c r="Z71">
        <v>0</v>
      </c>
      <c r="AA71">
        <v>0</v>
      </c>
      <c r="AB71">
        <v>0</v>
      </c>
      <c r="AC71">
        <v>0</v>
      </c>
      <c r="AD71">
        <v>0</v>
      </c>
      <c r="AE71">
        <v>0</v>
      </c>
      <c r="AF71">
        <v>0</v>
      </c>
      <c r="AG71">
        <v>0</v>
      </c>
      <c r="AH71">
        <v>0</v>
      </c>
      <c r="AI71">
        <v>0</v>
      </c>
      <c r="AJ71">
        <v>0</v>
      </c>
      <c r="AK71" t="s">
        <v>5240</v>
      </c>
      <c r="AL71" t="s">
        <v>5237</v>
      </c>
      <c r="AM71">
        <v>0</v>
      </c>
      <c r="AN71">
        <v>0</v>
      </c>
      <c r="AO71">
        <v>0</v>
      </c>
      <c r="AP71">
        <v>0</v>
      </c>
      <c r="AQ71">
        <v>0</v>
      </c>
      <c r="AR71">
        <v>0</v>
      </c>
      <c r="AS71">
        <v>0</v>
      </c>
      <c r="AT71" t="s">
        <v>11</v>
      </c>
      <c r="AU71">
        <v>0</v>
      </c>
      <c r="AV71">
        <v>0</v>
      </c>
      <c r="AW71">
        <v>0</v>
      </c>
      <c r="AX71">
        <v>0</v>
      </c>
      <c r="AY71">
        <v>0</v>
      </c>
      <c r="AZ71">
        <v>0</v>
      </c>
      <c r="BA71" t="s">
        <v>11</v>
      </c>
      <c r="BB71" t="s">
        <v>4891</v>
      </c>
      <c r="BC71" t="s">
        <v>11</v>
      </c>
      <c r="BD71" t="s">
        <v>11</v>
      </c>
      <c r="BE71" t="s">
        <v>11</v>
      </c>
      <c r="BF71" t="s">
        <v>11</v>
      </c>
      <c r="BG71" t="s">
        <v>11</v>
      </c>
      <c r="BH71" t="s">
        <v>11</v>
      </c>
      <c r="BI71" t="s">
        <v>11</v>
      </c>
      <c r="BJ71" t="s">
        <v>11</v>
      </c>
    </row>
    <row r="72" spans="1:62" x14ac:dyDescent="0.3">
      <c r="A72">
        <v>71</v>
      </c>
      <c r="B72" t="s">
        <v>5260</v>
      </c>
      <c r="C72" t="s">
        <v>5229</v>
      </c>
      <c r="D72" t="s">
        <v>11</v>
      </c>
      <c r="E72" t="s">
        <v>5230</v>
      </c>
      <c r="F72" t="s">
        <v>11</v>
      </c>
      <c r="G72" t="s">
        <v>11</v>
      </c>
      <c r="H72" t="s">
        <v>11</v>
      </c>
      <c r="I72" t="s">
        <v>11</v>
      </c>
      <c r="J72" t="s">
        <v>4897</v>
      </c>
      <c r="K72">
        <v>0</v>
      </c>
      <c r="L72">
        <v>0</v>
      </c>
      <c r="M72">
        <v>0</v>
      </c>
      <c r="N72" t="s">
        <v>2307</v>
      </c>
      <c r="O72" t="s">
        <v>11</v>
      </c>
      <c r="P72" t="s">
        <v>11</v>
      </c>
      <c r="Q72" t="s">
        <v>11</v>
      </c>
      <c r="R72" t="s">
        <v>11</v>
      </c>
      <c r="S72" t="s">
        <v>4962</v>
      </c>
      <c r="T72" t="s">
        <v>5261</v>
      </c>
      <c r="U72">
        <v>451.1</v>
      </c>
      <c r="V72" t="s">
        <v>5249</v>
      </c>
      <c r="W72">
        <v>219</v>
      </c>
      <c r="X72">
        <v>232.1</v>
      </c>
      <c r="Y72">
        <v>0</v>
      </c>
      <c r="Z72">
        <v>0</v>
      </c>
      <c r="AA72">
        <v>0</v>
      </c>
      <c r="AB72">
        <v>0</v>
      </c>
      <c r="AC72">
        <v>0</v>
      </c>
      <c r="AD72">
        <v>0</v>
      </c>
      <c r="AE72">
        <v>0</v>
      </c>
      <c r="AF72">
        <v>0</v>
      </c>
      <c r="AG72">
        <v>0</v>
      </c>
      <c r="AH72">
        <v>0</v>
      </c>
      <c r="AI72">
        <v>0</v>
      </c>
      <c r="AJ72">
        <v>0</v>
      </c>
      <c r="AK72" t="s">
        <v>5249</v>
      </c>
      <c r="AL72" t="s">
        <v>5255</v>
      </c>
      <c r="AM72">
        <v>0</v>
      </c>
      <c r="AN72">
        <v>0</v>
      </c>
      <c r="AO72">
        <v>0</v>
      </c>
      <c r="AP72">
        <v>0</v>
      </c>
      <c r="AQ72">
        <v>0</v>
      </c>
      <c r="AR72">
        <v>0</v>
      </c>
      <c r="AS72">
        <v>0</v>
      </c>
      <c r="AT72" t="s">
        <v>11</v>
      </c>
      <c r="AU72">
        <v>0</v>
      </c>
      <c r="AV72">
        <v>0</v>
      </c>
      <c r="AW72">
        <v>0</v>
      </c>
      <c r="AX72">
        <v>0</v>
      </c>
      <c r="AY72">
        <v>0</v>
      </c>
      <c r="AZ72">
        <v>0</v>
      </c>
      <c r="BA72" t="s">
        <v>11</v>
      </c>
      <c r="BB72" t="s">
        <v>4891</v>
      </c>
      <c r="BC72" t="s">
        <v>11</v>
      </c>
      <c r="BD72" t="s">
        <v>11</v>
      </c>
      <c r="BE72" t="s">
        <v>11</v>
      </c>
      <c r="BF72" t="s">
        <v>11</v>
      </c>
      <c r="BG72" t="s">
        <v>11</v>
      </c>
      <c r="BH72" t="s">
        <v>11</v>
      </c>
      <c r="BI72" t="s">
        <v>11</v>
      </c>
      <c r="BJ72" t="s">
        <v>11</v>
      </c>
    </row>
    <row r="73" spans="1:62" x14ac:dyDescent="0.3">
      <c r="A73">
        <v>72</v>
      </c>
      <c r="B73" t="s">
        <v>5262</v>
      </c>
      <c r="C73" t="s">
        <v>5229</v>
      </c>
      <c r="D73" t="s">
        <v>11</v>
      </c>
      <c r="E73" t="s">
        <v>5230</v>
      </c>
      <c r="F73" t="s">
        <v>11</v>
      </c>
      <c r="G73" t="s">
        <v>11</v>
      </c>
      <c r="H73" t="s">
        <v>11</v>
      </c>
      <c r="I73" t="s">
        <v>11</v>
      </c>
      <c r="J73" t="s">
        <v>4897</v>
      </c>
      <c r="K73">
        <v>0</v>
      </c>
      <c r="L73">
        <v>0</v>
      </c>
      <c r="M73">
        <v>0</v>
      </c>
      <c r="N73" t="s">
        <v>2307</v>
      </c>
      <c r="O73" t="s">
        <v>11</v>
      </c>
      <c r="P73" t="s">
        <v>11</v>
      </c>
      <c r="Q73" t="s">
        <v>11</v>
      </c>
      <c r="R73" t="s">
        <v>11</v>
      </c>
      <c r="S73" t="s">
        <v>4962</v>
      </c>
      <c r="T73" t="s">
        <v>5263</v>
      </c>
      <c r="U73">
        <v>170.5</v>
      </c>
      <c r="V73" t="s">
        <v>5236</v>
      </c>
      <c r="W73">
        <v>161.1</v>
      </c>
      <c r="X73">
        <v>9.4</v>
      </c>
      <c r="Y73">
        <v>0</v>
      </c>
      <c r="Z73">
        <v>0</v>
      </c>
      <c r="AA73">
        <v>0</v>
      </c>
      <c r="AB73">
        <v>0</v>
      </c>
      <c r="AC73">
        <v>0</v>
      </c>
      <c r="AD73">
        <v>0</v>
      </c>
      <c r="AE73">
        <v>0</v>
      </c>
      <c r="AF73">
        <v>0</v>
      </c>
      <c r="AG73">
        <v>0</v>
      </c>
      <c r="AH73">
        <v>0</v>
      </c>
      <c r="AI73">
        <v>0</v>
      </c>
      <c r="AJ73">
        <v>0</v>
      </c>
      <c r="AK73" t="s">
        <v>5236</v>
      </c>
      <c r="AL73" t="s">
        <v>5237</v>
      </c>
      <c r="AM73">
        <v>0</v>
      </c>
      <c r="AN73">
        <v>0</v>
      </c>
      <c r="AO73">
        <v>0</v>
      </c>
      <c r="AP73">
        <v>0</v>
      </c>
      <c r="AQ73">
        <v>0</v>
      </c>
      <c r="AR73">
        <v>0</v>
      </c>
      <c r="AS73">
        <v>0</v>
      </c>
      <c r="AT73" t="s">
        <v>11</v>
      </c>
      <c r="AU73">
        <v>0</v>
      </c>
      <c r="AV73">
        <v>0</v>
      </c>
      <c r="AW73">
        <v>0</v>
      </c>
      <c r="AX73">
        <v>0</v>
      </c>
      <c r="AY73">
        <v>0</v>
      </c>
      <c r="AZ73">
        <v>0</v>
      </c>
      <c r="BA73" t="s">
        <v>11</v>
      </c>
      <c r="BB73" t="s">
        <v>4891</v>
      </c>
      <c r="BC73" t="s">
        <v>11</v>
      </c>
      <c r="BD73" t="s">
        <v>11</v>
      </c>
      <c r="BE73" t="s">
        <v>11</v>
      </c>
      <c r="BF73" t="s">
        <v>11</v>
      </c>
      <c r="BG73" t="s">
        <v>11</v>
      </c>
      <c r="BH73" t="s">
        <v>11</v>
      </c>
      <c r="BI73" t="s">
        <v>11</v>
      </c>
      <c r="BJ73" t="s">
        <v>11</v>
      </c>
    </row>
    <row r="74" spans="1:62" x14ac:dyDescent="0.3">
      <c r="A74">
        <v>73</v>
      </c>
      <c r="B74" t="s">
        <v>5264</v>
      </c>
      <c r="C74" t="s">
        <v>5229</v>
      </c>
      <c r="D74" t="s">
        <v>11</v>
      </c>
      <c r="E74" t="s">
        <v>5230</v>
      </c>
      <c r="F74" t="s">
        <v>11</v>
      </c>
      <c r="G74" t="s">
        <v>11</v>
      </c>
      <c r="H74" t="s">
        <v>11</v>
      </c>
      <c r="I74" t="s">
        <v>11</v>
      </c>
      <c r="J74" t="s">
        <v>4897</v>
      </c>
      <c r="K74">
        <v>0</v>
      </c>
      <c r="L74">
        <v>0</v>
      </c>
      <c r="M74">
        <v>0</v>
      </c>
      <c r="N74" t="s">
        <v>2307</v>
      </c>
      <c r="O74" t="s">
        <v>11</v>
      </c>
      <c r="P74" t="s">
        <v>11</v>
      </c>
      <c r="Q74" t="s">
        <v>11</v>
      </c>
      <c r="R74" t="s">
        <v>11</v>
      </c>
      <c r="S74" t="s">
        <v>4962</v>
      </c>
      <c r="T74" t="s">
        <v>5265</v>
      </c>
      <c r="U74">
        <v>206.3</v>
      </c>
      <c r="V74" t="s">
        <v>5240</v>
      </c>
      <c r="W74">
        <v>206.3</v>
      </c>
      <c r="X74">
        <v>0</v>
      </c>
      <c r="Y74">
        <v>0</v>
      </c>
      <c r="Z74">
        <v>0</v>
      </c>
      <c r="AA74">
        <v>0</v>
      </c>
      <c r="AB74">
        <v>0</v>
      </c>
      <c r="AC74">
        <v>0</v>
      </c>
      <c r="AD74">
        <v>0</v>
      </c>
      <c r="AE74">
        <v>0</v>
      </c>
      <c r="AF74">
        <v>0</v>
      </c>
      <c r="AG74">
        <v>0</v>
      </c>
      <c r="AH74">
        <v>0</v>
      </c>
      <c r="AI74">
        <v>0</v>
      </c>
      <c r="AJ74">
        <v>0</v>
      </c>
      <c r="AK74" t="s">
        <v>5240</v>
      </c>
      <c r="AL74" t="s">
        <v>5237</v>
      </c>
      <c r="AM74">
        <v>0</v>
      </c>
      <c r="AN74">
        <v>0</v>
      </c>
      <c r="AO74">
        <v>0</v>
      </c>
      <c r="AP74">
        <v>0</v>
      </c>
      <c r="AQ74">
        <v>0</v>
      </c>
      <c r="AR74">
        <v>0</v>
      </c>
      <c r="AS74">
        <v>0</v>
      </c>
      <c r="AT74" t="s">
        <v>11</v>
      </c>
      <c r="AU74">
        <v>0</v>
      </c>
      <c r="AV74">
        <v>0</v>
      </c>
      <c r="AW74">
        <v>0</v>
      </c>
      <c r="AX74">
        <v>0</v>
      </c>
      <c r="AY74">
        <v>0</v>
      </c>
      <c r="AZ74">
        <v>0</v>
      </c>
      <c r="BA74" t="s">
        <v>11</v>
      </c>
      <c r="BB74" t="s">
        <v>4891</v>
      </c>
      <c r="BC74" t="s">
        <v>11</v>
      </c>
      <c r="BD74" t="s">
        <v>11</v>
      </c>
      <c r="BE74" t="s">
        <v>11</v>
      </c>
      <c r="BF74" t="s">
        <v>11</v>
      </c>
      <c r="BG74" t="s">
        <v>11</v>
      </c>
      <c r="BH74" t="s">
        <v>11</v>
      </c>
      <c r="BI74" t="s">
        <v>11</v>
      </c>
      <c r="BJ74" t="s">
        <v>11</v>
      </c>
    </row>
    <row r="75" spans="1:62" x14ac:dyDescent="0.3">
      <c r="A75">
        <v>74</v>
      </c>
      <c r="B75" t="s">
        <v>5266</v>
      </c>
      <c r="C75" t="s">
        <v>5229</v>
      </c>
      <c r="D75" t="s">
        <v>11</v>
      </c>
      <c r="E75" t="s">
        <v>5230</v>
      </c>
      <c r="F75" t="s">
        <v>11</v>
      </c>
      <c r="G75" t="s">
        <v>11</v>
      </c>
      <c r="H75" t="s">
        <v>11</v>
      </c>
      <c r="I75" t="s">
        <v>11</v>
      </c>
      <c r="J75" t="s">
        <v>4897</v>
      </c>
      <c r="K75">
        <v>0</v>
      </c>
      <c r="L75">
        <v>0</v>
      </c>
      <c r="M75">
        <v>0</v>
      </c>
      <c r="N75" t="s">
        <v>2307</v>
      </c>
      <c r="O75" t="s">
        <v>11</v>
      </c>
      <c r="P75" t="s">
        <v>11</v>
      </c>
      <c r="Q75" t="s">
        <v>11</v>
      </c>
      <c r="R75" t="s">
        <v>11</v>
      </c>
      <c r="S75" t="s">
        <v>4962</v>
      </c>
      <c r="T75" t="s">
        <v>5267</v>
      </c>
      <c r="U75">
        <v>155.4</v>
      </c>
      <c r="V75" t="s">
        <v>5240</v>
      </c>
      <c r="W75">
        <v>153.69999999999999</v>
      </c>
      <c r="X75">
        <v>1.7</v>
      </c>
      <c r="Y75">
        <v>0</v>
      </c>
      <c r="Z75">
        <v>0</v>
      </c>
      <c r="AA75">
        <v>0</v>
      </c>
      <c r="AB75">
        <v>0</v>
      </c>
      <c r="AC75">
        <v>0</v>
      </c>
      <c r="AD75">
        <v>0</v>
      </c>
      <c r="AE75">
        <v>0</v>
      </c>
      <c r="AF75">
        <v>0</v>
      </c>
      <c r="AG75">
        <v>0</v>
      </c>
      <c r="AH75">
        <v>0</v>
      </c>
      <c r="AI75">
        <v>0</v>
      </c>
      <c r="AJ75">
        <v>0</v>
      </c>
      <c r="AK75" t="s">
        <v>5240</v>
      </c>
      <c r="AL75" t="s">
        <v>5237</v>
      </c>
      <c r="AM75">
        <v>0</v>
      </c>
      <c r="AN75">
        <v>0</v>
      </c>
      <c r="AO75">
        <v>0</v>
      </c>
      <c r="AP75">
        <v>0</v>
      </c>
      <c r="AQ75">
        <v>0</v>
      </c>
      <c r="AR75">
        <v>0</v>
      </c>
      <c r="AS75">
        <v>0</v>
      </c>
      <c r="AT75" t="s">
        <v>11</v>
      </c>
      <c r="AU75">
        <v>0</v>
      </c>
      <c r="AV75">
        <v>0</v>
      </c>
      <c r="AW75">
        <v>0</v>
      </c>
      <c r="AX75">
        <v>0</v>
      </c>
      <c r="AY75">
        <v>0</v>
      </c>
      <c r="AZ75">
        <v>0</v>
      </c>
      <c r="BA75" t="s">
        <v>11</v>
      </c>
      <c r="BB75" t="s">
        <v>4891</v>
      </c>
      <c r="BC75" t="s">
        <v>11</v>
      </c>
      <c r="BD75" t="s">
        <v>11</v>
      </c>
      <c r="BE75" t="s">
        <v>11</v>
      </c>
      <c r="BF75" t="s">
        <v>11</v>
      </c>
      <c r="BG75" t="s">
        <v>11</v>
      </c>
      <c r="BH75" t="s">
        <v>11</v>
      </c>
      <c r="BI75" t="s">
        <v>11</v>
      </c>
      <c r="BJ75" t="s">
        <v>11</v>
      </c>
    </row>
    <row r="76" spans="1:62" x14ac:dyDescent="0.3">
      <c r="A76">
        <v>75</v>
      </c>
      <c r="B76" t="s">
        <v>5268</v>
      </c>
      <c r="C76" t="s">
        <v>5229</v>
      </c>
      <c r="D76" t="s">
        <v>11</v>
      </c>
      <c r="E76" t="s">
        <v>5230</v>
      </c>
      <c r="F76" t="s">
        <v>11</v>
      </c>
      <c r="G76" t="s">
        <v>11</v>
      </c>
      <c r="H76" t="s">
        <v>11</v>
      </c>
      <c r="I76" t="s">
        <v>11</v>
      </c>
      <c r="J76" t="s">
        <v>4897</v>
      </c>
      <c r="K76">
        <v>0</v>
      </c>
      <c r="L76">
        <v>0</v>
      </c>
      <c r="M76">
        <v>0</v>
      </c>
      <c r="N76" t="s">
        <v>2307</v>
      </c>
      <c r="O76" t="s">
        <v>11</v>
      </c>
      <c r="P76" t="s">
        <v>11</v>
      </c>
      <c r="Q76" t="s">
        <v>11</v>
      </c>
      <c r="R76" t="s">
        <v>11</v>
      </c>
      <c r="S76" t="s">
        <v>4962</v>
      </c>
      <c r="T76" t="s">
        <v>5269</v>
      </c>
      <c r="U76">
        <v>96.3</v>
      </c>
      <c r="V76" t="s">
        <v>5240</v>
      </c>
      <c r="W76">
        <v>96.3</v>
      </c>
      <c r="X76">
        <v>0</v>
      </c>
      <c r="Y76">
        <v>0</v>
      </c>
      <c r="Z76">
        <v>0</v>
      </c>
      <c r="AA76">
        <v>0</v>
      </c>
      <c r="AB76">
        <v>0</v>
      </c>
      <c r="AC76">
        <v>0</v>
      </c>
      <c r="AD76">
        <v>0</v>
      </c>
      <c r="AE76">
        <v>0</v>
      </c>
      <c r="AF76">
        <v>0</v>
      </c>
      <c r="AG76">
        <v>0</v>
      </c>
      <c r="AH76">
        <v>0</v>
      </c>
      <c r="AI76">
        <v>0</v>
      </c>
      <c r="AJ76">
        <v>0</v>
      </c>
      <c r="AK76" t="s">
        <v>5240</v>
      </c>
      <c r="AL76" t="s">
        <v>5237</v>
      </c>
      <c r="AM76">
        <v>0</v>
      </c>
      <c r="AN76">
        <v>0</v>
      </c>
      <c r="AO76">
        <v>0</v>
      </c>
      <c r="AP76">
        <v>0</v>
      </c>
      <c r="AQ76">
        <v>0</v>
      </c>
      <c r="AR76">
        <v>0</v>
      </c>
      <c r="AS76">
        <v>0</v>
      </c>
      <c r="AT76" t="s">
        <v>11</v>
      </c>
      <c r="AU76">
        <v>0</v>
      </c>
      <c r="AV76">
        <v>0</v>
      </c>
      <c r="AW76">
        <v>0</v>
      </c>
      <c r="AX76">
        <v>0</v>
      </c>
      <c r="AY76">
        <v>0</v>
      </c>
      <c r="AZ76">
        <v>0</v>
      </c>
      <c r="BA76" t="s">
        <v>11</v>
      </c>
      <c r="BB76" t="s">
        <v>4891</v>
      </c>
      <c r="BC76" t="s">
        <v>11</v>
      </c>
      <c r="BD76" t="s">
        <v>11</v>
      </c>
      <c r="BE76" t="s">
        <v>11</v>
      </c>
      <c r="BF76" t="s">
        <v>11</v>
      </c>
      <c r="BG76" t="s">
        <v>11</v>
      </c>
      <c r="BH76" t="s">
        <v>11</v>
      </c>
      <c r="BI76" t="s">
        <v>11</v>
      </c>
      <c r="BJ76" t="s">
        <v>11</v>
      </c>
    </row>
  </sheetData>
  <pageMargins left="0.7" right="0.7" top="0.75" bottom="0.75" header="0.3" footer="0.3"/>
  <tableParts count="1">
    <tablePart r:id="rId1"/>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3D3DE-D333-464B-93F4-42A3BB5A41DA}">
  <sheetPr>
    <tabColor rgb="FFFFFF00"/>
  </sheetPr>
  <dimension ref="A1:K218"/>
  <sheetViews>
    <sheetView view="pageBreakPreview" topLeftCell="A20" zoomScaleSheetLayoutView="100" workbookViewId="0">
      <selection activeCell="D14" sqref="D14:D41"/>
    </sheetView>
  </sheetViews>
  <sheetFormatPr defaultColWidth="9.109375" defaultRowHeight="15.6" x14ac:dyDescent="0.3"/>
  <cols>
    <col min="1" max="1" width="7.109375" style="4" customWidth="1"/>
    <col min="2" max="2" width="68.33203125" style="8" customWidth="1"/>
    <col min="3" max="3" width="6.88671875" style="6" customWidth="1"/>
    <col min="4" max="4" width="9.109375" style="7"/>
    <col min="5" max="5" width="14.44140625" style="6" bestFit="1" customWidth="1"/>
    <col min="6" max="6" width="11.33203125" style="108" customWidth="1"/>
    <col min="7" max="7" width="7" style="109" customWidth="1"/>
    <col min="8" max="8" width="6.109375" style="98" bestFit="1" customWidth="1"/>
    <col min="9" max="9" width="16.88671875" style="108" bestFit="1" customWidth="1"/>
    <col min="10" max="10" width="14.5546875" style="6" bestFit="1" customWidth="1"/>
    <col min="11" max="11" width="19.5546875" style="8" customWidth="1"/>
    <col min="12" max="16384" width="9.109375" style="8"/>
  </cols>
  <sheetData>
    <row r="1" spans="1:11" x14ac:dyDescent="0.3">
      <c r="B1" s="5" t="s">
        <v>4884</v>
      </c>
      <c r="F1" s="497" t="s">
        <v>4723</v>
      </c>
      <c r="G1" s="497"/>
      <c r="H1" s="497"/>
      <c r="I1" s="497"/>
      <c r="J1" s="497"/>
    </row>
    <row r="2" spans="1:11" x14ac:dyDescent="0.3">
      <c r="B2" s="9" t="s">
        <v>4885</v>
      </c>
      <c r="F2" s="498" t="s">
        <v>4724</v>
      </c>
      <c r="G2" s="498"/>
      <c r="H2" s="498"/>
      <c r="I2" s="498"/>
      <c r="J2" s="498"/>
    </row>
    <row r="4" spans="1:11" x14ac:dyDescent="0.3">
      <c r="A4" s="11"/>
      <c r="B4" s="12"/>
      <c r="C4" s="13"/>
      <c r="D4" s="14"/>
      <c r="E4" s="15"/>
      <c r="F4" s="499" t="s">
        <v>4933</v>
      </c>
      <c r="G4" s="499"/>
      <c r="H4" s="499"/>
      <c r="I4" s="499"/>
      <c r="J4" s="499"/>
    </row>
    <row r="5" spans="1:11" x14ac:dyDescent="0.3">
      <c r="A5" s="498" t="s">
        <v>4729</v>
      </c>
      <c r="B5" s="498"/>
      <c r="C5" s="498"/>
      <c r="D5" s="498"/>
      <c r="E5" s="498"/>
      <c r="F5" s="498"/>
      <c r="G5" s="498"/>
      <c r="H5" s="498"/>
      <c r="I5" s="498"/>
      <c r="J5" s="498"/>
    </row>
    <row r="6" spans="1:11" ht="15.75" customHeight="1" x14ac:dyDescent="0.3">
      <c r="A6" s="500" t="s">
        <v>4931</v>
      </c>
      <c r="B6" s="498"/>
      <c r="C6" s="498"/>
      <c r="D6" s="498"/>
      <c r="E6" s="498"/>
      <c r="F6" s="498"/>
      <c r="G6" s="498"/>
      <c r="H6" s="498"/>
      <c r="I6" s="498"/>
      <c r="J6" s="498"/>
    </row>
    <row r="7" spans="1:11" ht="15.75" customHeight="1" x14ac:dyDescent="0.3">
      <c r="A7" s="498" t="s">
        <v>4932</v>
      </c>
      <c r="B7" s="498"/>
      <c r="C7" s="498"/>
      <c r="D7" s="498"/>
      <c r="E7" s="498"/>
      <c r="F7" s="498"/>
      <c r="G7" s="498"/>
      <c r="H7" s="498"/>
      <c r="I7" s="498"/>
      <c r="J7" s="498"/>
    </row>
    <row r="8" spans="1:11" ht="16.8" x14ac:dyDescent="0.3">
      <c r="A8" s="16"/>
      <c r="B8" s="17" t="s">
        <v>4730</v>
      </c>
      <c r="C8" s="507" t="s">
        <v>5051</v>
      </c>
      <c r="D8" s="507"/>
      <c r="E8" s="507"/>
      <c r="F8" s="507"/>
      <c r="G8" s="507"/>
      <c r="H8" s="507"/>
      <c r="I8" s="507"/>
      <c r="J8" s="18"/>
    </row>
    <row r="9" spans="1:11" ht="15" customHeight="1" x14ac:dyDescent="0.3">
      <c r="A9" s="19"/>
      <c r="B9" s="17" t="s">
        <v>4731</v>
      </c>
      <c r="C9" s="548" t="s">
        <v>5052</v>
      </c>
      <c r="D9" s="508"/>
      <c r="E9" s="20" t="s">
        <v>4732</v>
      </c>
      <c r="F9" s="549" t="s">
        <v>5053</v>
      </c>
      <c r="G9" s="509"/>
      <c r="H9" s="511" t="s">
        <v>4733</v>
      </c>
      <c r="I9" s="511"/>
      <c r="J9" s="162" t="s">
        <v>5054</v>
      </c>
    </row>
    <row r="10" spans="1:11" x14ac:dyDescent="0.3">
      <c r="A10" s="21"/>
      <c r="B10" s="17" t="s">
        <v>4734</v>
      </c>
      <c r="C10" s="510" t="s">
        <v>4897</v>
      </c>
      <c r="D10" s="510"/>
      <c r="E10" s="510"/>
      <c r="F10" s="510"/>
      <c r="G10" s="510"/>
      <c r="H10" s="510"/>
      <c r="I10" s="510"/>
      <c r="J10" s="510"/>
    </row>
    <row r="11" spans="1:11" x14ac:dyDescent="0.3">
      <c r="A11" s="22"/>
      <c r="B11" s="17" t="s">
        <v>4735</v>
      </c>
      <c r="C11" s="547" t="s">
        <v>4897</v>
      </c>
      <c r="D11" s="512"/>
      <c r="E11" s="512"/>
      <c r="F11" s="512"/>
      <c r="G11" s="512"/>
      <c r="H11" s="512"/>
      <c r="I11" s="512"/>
      <c r="J11" s="512"/>
    </row>
    <row r="12" spans="1:11" ht="30.6" x14ac:dyDescent="0.3">
      <c r="A12" s="23" t="s">
        <v>0</v>
      </c>
      <c r="B12" s="24" t="s">
        <v>4736</v>
      </c>
      <c r="C12" s="24" t="s">
        <v>4737</v>
      </c>
      <c r="D12" s="25" t="s">
        <v>4738</v>
      </c>
      <c r="E12" s="24" t="s">
        <v>4739</v>
      </c>
      <c r="F12" s="26" t="s">
        <v>4740</v>
      </c>
      <c r="G12" s="27" t="s">
        <v>4741</v>
      </c>
      <c r="H12" s="28" t="s">
        <v>4742</v>
      </c>
      <c r="I12" s="26" t="s">
        <v>4743</v>
      </c>
      <c r="J12" s="29" t="s">
        <v>4726</v>
      </c>
      <c r="K12" s="269" t="str">
        <f ca="1">HYPERLINK("#" &amp; CELL("address",TH!A9),"Link tới sheet: " &amp; REPLACE(CELL("filename",TH!A9),1,FIND("]",CELL("filename",TH!A9)),""))</f>
        <v>Link tới sheet: TH</v>
      </c>
    </row>
    <row r="13" spans="1:11" s="34" customFormat="1" ht="13.8" x14ac:dyDescent="0.3">
      <c r="A13" s="30">
        <v>1</v>
      </c>
      <c r="B13" s="31" t="s">
        <v>4744</v>
      </c>
      <c r="C13" s="32"/>
      <c r="D13" s="32"/>
      <c r="E13" s="32"/>
      <c r="F13" s="32"/>
      <c r="G13" s="32"/>
      <c r="H13" s="174"/>
      <c r="I13" s="32"/>
      <c r="J13" s="33"/>
    </row>
    <row r="14" spans="1:11" s="40" customFormat="1" ht="13.8" x14ac:dyDescent="0.3">
      <c r="A14" s="35"/>
      <c r="B14" s="36" t="s">
        <v>4745</v>
      </c>
      <c r="C14" s="37" t="s">
        <v>1726</v>
      </c>
      <c r="D14" s="317">
        <f>SUBTOTAL(9,D15:D23)</f>
        <v>1897.4</v>
      </c>
      <c r="E14" s="37"/>
      <c r="F14" s="38"/>
      <c r="G14" s="39"/>
      <c r="H14" s="175"/>
      <c r="I14" s="110">
        <f>SUBTOTAL(9,I15:I23)</f>
        <v>246662000</v>
      </c>
      <c r="J14" s="37"/>
    </row>
    <row r="15" spans="1:11" s="40" customFormat="1" ht="13.8" x14ac:dyDescent="0.3">
      <c r="A15" s="41" t="s">
        <v>4746</v>
      </c>
      <c r="B15" s="42" t="s">
        <v>5458</v>
      </c>
      <c r="C15" s="43"/>
      <c r="D15" s="318"/>
      <c r="E15" s="43"/>
      <c r="F15" s="44"/>
      <c r="G15" s="45"/>
      <c r="H15" s="176"/>
      <c r="I15" s="44"/>
      <c r="J15" s="43"/>
    </row>
    <row r="16" spans="1:11" s="40" customFormat="1" ht="27.6" x14ac:dyDescent="0.3">
      <c r="A16" s="41"/>
      <c r="B16" s="46" t="s">
        <v>5058</v>
      </c>
      <c r="C16" s="43"/>
      <c r="D16" s="318"/>
      <c r="E16" s="43"/>
      <c r="F16" s="44"/>
      <c r="G16" s="45"/>
      <c r="H16" s="176"/>
      <c r="I16" s="44"/>
      <c r="J16" s="47"/>
    </row>
    <row r="17" spans="1:10" s="40" customFormat="1" ht="40.5" customHeight="1" x14ac:dyDescent="0.3">
      <c r="A17" s="41" t="s">
        <v>4747</v>
      </c>
      <c r="B17" s="163" t="s">
        <v>4887</v>
      </c>
      <c r="C17" s="43" t="s">
        <v>1726</v>
      </c>
      <c r="D17" s="318">
        <v>1897.4</v>
      </c>
      <c r="E17" s="43"/>
      <c r="F17" s="44">
        <v>130000</v>
      </c>
      <c r="G17" s="45"/>
      <c r="H17" s="176">
        <v>1</v>
      </c>
      <c r="I17" s="44">
        <f>ROUND(D17*H17*F17,0)</f>
        <v>246662000</v>
      </c>
      <c r="J17" s="48"/>
    </row>
    <row r="18" spans="1:10" s="40" customFormat="1" ht="41.4" x14ac:dyDescent="0.3">
      <c r="A18" s="49" t="s">
        <v>4748</v>
      </c>
      <c r="B18" s="157" t="s">
        <v>4888</v>
      </c>
      <c r="C18" s="50" t="s">
        <v>1726</v>
      </c>
      <c r="D18" s="319"/>
      <c r="E18" s="50"/>
      <c r="F18" s="3"/>
      <c r="G18" s="51"/>
      <c r="H18" s="177">
        <v>1</v>
      </c>
      <c r="I18" s="3">
        <f t="shared" ref="I18:I23" si="0">ROUND(D18*H18*F18,0)</f>
        <v>0</v>
      </c>
      <c r="J18" s="52"/>
    </row>
    <row r="19" spans="1:10" s="40" customFormat="1" ht="41.4" x14ac:dyDescent="0.3">
      <c r="A19" s="49" t="s">
        <v>4749</v>
      </c>
      <c r="B19" s="158" t="s">
        <v>4889</v>
      </c>
      <c r="C19" s="50" t="s">
        <v>1726</v>
      </c>
      <c r="D19" s="319"/>
      <c r="E19" s="50"/>
      <c r="F19" s="3"/>
      <c r="G19" s="51"/>
      <c r="H19" s="177">
        <v>1</v>
      </c>
      <c r="I19" s="3">
        <f t="shared" si="0"/>
        <v>0</v>
      </c>
      <c r="J19" s="52"/>
    </row>
    <row r="20" spans="1:10" s="40" customFormat="1" ht="41.4" x14ac:dyDescent="0.3">
      <c r="A20" s="49" t="s">
        <v>4750</v>
      </c>
      <c r="B20" s="158" t="s">
        <v>4890</v>
      </c>
      <c r="C20" s="50" t="s">
        <v>1726</v>
      </c>
      <c r="D20" s="319"/>
      <c r="E20" s="50"/>
      <c r="F20" s="3"/>
      <c r="G20" s="51"/>
      <c r="H20" s="177">
        <v>1</v>
      </c>
      <c r="I20" s="3">
        <f t="shared" si="0"/>
        <v>0</v>
      </c>
      <c r="J20" s="52"/>
    </row>
    <row r="21" spans="1:10" s="40" customFormat="1" ht="35.1" customHeight="1" x14ac:dyDescent="0.3">
      <c r="A21" s="49" t="s">
        <v>4751</v>
      </c>
      <c r="B21" s="159" t="s">
        <v>4787</v>
      </c>
      <c r="C21" s="43" t="s">
        <v>1726</v>
      </c>
      <c r="D21" s="318"/>
      <c r="E21" s="43"/>
      <c r="F21" s="44"/>
      <c r="G21" s="45"/>
      <c r="H21" s="176">
        <v>1</v>
      </c>
      <c r="I21" s="44">
        <f t="shared" si="0"/>
        <v>0</v>
      </c>
      <c r="J21" s="47"/>
    </row>
    <row r="22" spans="1:10" s="40" customFormat="1" ht="35.1" customHeight="1" x14ac:dyDescent="0.3">
      <c r="A22" s="49" t="s">
        <v>4752</v>
      </c>
      <c r="B22" s="159" t="s">
        <v>4788</v>
      </c>
      <c r="C22" s="43" t="s">
        <v>1726</v>
      </c>
      <c r="D22" s="319"/>
      <c r="E22" s="50"/>
      <c r="F22" s="3"/>
      <c r="G22" s="51"/>
      <c r="H22" s="177">
        <v>1</v>
      </c>
      <c r="I22" s="3">
        <f t="shared" si="0"/>
        <v>0</v>
      </c>
      <c r="J22" s="52"/>
    </row>
    <row r="23" spans="1:10" s="40" customFormat="1" ht="13.8" x14ac:dyDescent="0.3">
      <c r="A23" s="49" t="s">
        <v>4753</v>
      </c>
      <c r="B23" s="160" t="s">
        <v>4754</v>
      </c>
      <c r="C23" s="53" t="s">
        <v>1726</v>
      </c>
      <c r="D23" s="320"/>
      <c r="E23" s="53"/>
      <c r="F23" s="54"/>
      <c r="G23" s="55"/>
      <c r="H23" s="178">
        <v>0</v>
      </c>
      <c r="I23" s="54">
        <f t="shared" si="0"/>
        <v>0</v>
      </c>
      <c r="J23" s="56"/>
    </row>
    <row r="24" spans="1:10" s="117" customFormat="1" ht="13.8" x14ac:dyDescent="0.3">
      <c r="A24" s="111" t="s">
        <v>2304</v>
      </c>
      <c r="B24" s="112" t="s">
        <v>4755</v>
      </c>
      <c r="C24" s="113"/>
      <c r="D24" s="321"/>
      <c r="E24" s="113"/>
      <c r="F24" s="114"/>
      <c r="G24" s="115"/>
      <c r="H24" s="179"/>
      <c r="I24" s="116">
        <f>SUBTOTAL(9, I25:I28)</f>
        <v>0</v>
      </c>
      <c r="J24" s="113"/>
    </row>
    <row r="25" spans="1:10" s="117" customFormat="1" ht="13.8" x14ac:dyDescent="0.3">
      <c r="A25" s="118" t="s">
        <v>4756</v>
      </c>
      <c r="B25" s="119" t="s">
        <v>4757</v>
      </c>
      <c r="C25" s="120"/>
      <c r="D25" s="322"/>
      <c r="E25" s="120"/>
      <c r="F25" s="121"/>
      <c r="G25" s="122"/>
      <c r="H25" s="180"/>
      <c r="I25" s="123">
        <f>SUBTOTAL(9, I26:I28)</f>
        <v>0</v>
      </c>
      <c r="J25" s="120"/>
    </row>
    <row r="26" spans="1:10" s="117" customFormat="1" ht="13.8" x14ac:dyDescent="0.3">
      <c r="A26" s="118"/>
      <c r="B26" s="335" t="s">
        <v>5459</v>
      </c>
      <c r="C26" s="120"/>
      <c r="D26" s="322"/>
      <c r="E26" s="120"/>
      <c r="F26" s="121"/>
      <c r="G26" s="122"/>
      <c r="H26" s="180"/>
      <c r="I26" s="336">
        <f>SUBTOTAL(9, I27:I27)</f>
        <v>0</v>
      </c>
      <c r="J26" s="120"/>
    </row>
    <row r="27" spans="1:10" s="117" customFormat="1" ht="13.8" x14ac:dyDescent="0.3">
      <c r="A27" s="118"/>
      <c r="B27" s="342" t="s">
        <v>5358</v>
      </c>
      <c r="C27" s="337" t="s">
        <v>1726</v>
      </c>
      <c r="D27" s="338">
        <v>0</v>
      </c>
      <c r="E27" s="337"/>
      <c r="F27" s="339">
        <v>9300</v>
      </c>
      <c r="G27" s="340"/>
      <c r="H27" s="341">
        <v>1</v>
      </c>
      <c r="I27" s="343">
        <f>ROUND(D27*H27*F27,0)</f>
        <v>0</v>
      </c>
      <c r="J27" s="120"/>
    </row>
    <row r="28" spans="1:10" s="127" customFormat="1" ht="13.8" x14ac:dyDescent="0.3">
      <c r="A28" s="128"/>
      <c r="B28" s="171"/>
      <c r="C28" s="125"/>
      <c r="D28" s="323"/>
      <c r="E28" s="125"/>
      <c r="F28" s="172"/>
      <c r="G28" s="173"/>
      <c r="H28" s="181"/>
      <c r="I28" s="126"/>
      <c r="J28" s="125"/>
    </row>
    <row r="29" spans="1:10" s="40" customFormat="1" ht="13.8" x14ac:dyDescent="0.3">
      <c r="A29" s="61" t="s">
        <v>4758</v>
      </c>
      <c r="B29" s="62" t="s">
        <v>4759</v>
      </c>
      <c r="C29" s="63"/>
      <c r="D29" s="324"/>
      <c r="E29" s="63"/>
      <c r="F29" s="64"/>
      <c r="G29" s="65"/>
      <c r="H29" s="182"/>
      <c r="I29" s="66">
        <f>(I30)</f>
        <v>0</v>
      </c>
      <c r="J29" s="63"/>
    </row>
    <row r="30" spans="1:10" s="67" customFormat="1" ht="13.8" x14ac:dyDescent="0.3">
      <c r="A30" s="49"/>
      <c r="B30" s="68"/>
      <c r="C30" s="69"/>
      <c r="D30" s="325"/>
      <c r="E30" s="69"/>
      <c r="F30" s="70"/>
      <c r="G30" s="71"/>
      <c r="H30" s="183"/>
      <c r="I30" s="70"/>
      <c r="J30" s="69"/>
    </row>
    <row r="31" spans="1:10" s="117" customFormat="1" ht="13.8" x14ac:dyDescent="0.3">
      <c r="A31" s="111" t="s">
        <v>2307</v>
      </c>
      <c r="B31" s="132" t="s">
        <v>4760</v>
      </c>
      <c r="C31" s="113"/>
      <c r="D31" s="326"/>
      <c r="E31" s="113"/>
      <c r="F31" s="133"/>
      <c r="G31" s="134"/>
      <c r="H31" s="184"/>
      <c r="I31" s="116">
        <f>SUBTOTAL(9,I32:I41)</f>
        <v>1380208600</v>
      </c>
      <c r="J31" s="161"/>
    </row>
    <row r="32" spans="1:10" s="40" customFormat="1" ht="41.4" x14ac:dyDescent="0.3">
      <c r="A32" s="124" t="s">
        <v>4762</v>
      </c>
      <c r="B32" s="135" t="s">
        <v>4761</v>
      </c>
      <c r="C32" s="124"/>
      <c r="D32" s="327"/>
      <c r="E32" s="129"/>
      <c r="F32" s="137"/>
      <c r="G32" s="136"/>
      <c r="H32" s="185"/>
      <c r="I32" s="130">
        <f>SUBTOTAL(9,I33:I37)</f>
        <v>1380208600</v>
      </c>
      <c r="J32" s="43"/>
    </row>
    <row r="33" spans="1:10" s="40" customFormat="1" ht="13.8" x14ac:dyDescent="0.3">
      <c r="A33" s="72" t="s">
        <v>4790</v>
      </c>
      <c r="B33" s="73" t="s">
        <v>4763</v>
      </c>
      <c r="C33" s="43" t="s">
        <v>4764</v>
      </c>
      <c r="D33" s="328">
        <v>9</v>
      </c>
      <c r="E33" s="43"/>
      <c r="F33" s="74">
        <v>8100000</v>
      </c>
      <c r="G33" s="75"/>
      <c r="H33" s="186">
        <v>1</v>
      </c>
      <c r="I33" s="2">
        <f>ROUND(D33*F33*H33,0)</f>
        <v>72900000</v>
      </c>
      <c r="J33" s="43"/>
    </row>
    <row r="34" spans="1:10" s="131" customFormat="1" ht="13.8" x14ac:dyDescent="0.3">
      <c r="A34" s="76"/>
      <c r="B34" s="138" t="s">
        <v>11</v>
      </c>
      <c r="C34" s="43"/>
      <c r="D34" s="328"/>
      <c r="E34" s="43"/>
      <c r="F34" s="74"/>
      <c r="G34" s="75"/>
      <c r="H34" s="186"/>
      <c r="I34" s="2"/>
      <c r="J34" s="129"/>
    </row>
    <row r="35" spans="1:10" s="96" customFormat="1" ht="27.6" x14ac:dyDescent="0.3">
      <c r="A35" s="164" t="s">
        <v>4791</v>
      </c>
      <c r="B35" s="165" t="s">
        <v>4789</v>
      </c>
      <c r="C35" s="166" t="s">
        <v>1726</v>
      </c>
      <c r="D35" s="329">
        <v>1897.4</v>
      </c>
      <c r="E35" s="166"/>
      <c r="F35" s="167">
        <v>130000</v>
      </c>
      <c r="G35" s="168"/>
      <c r="H35" s="187">
        <v>0.3</v>
      </c>
      <c r="I35" s="169">
        <f t="shared" ref="I35" si="1">ROUND(D35*H35*F35,0)</f>
        <v>73998600</v>
      </c>
      <c r="J35" s="170"/>
    </row>
    <row r="36" spans="1:10" s="40" customFormat="1" ht="27.6" x14ac:dyDescent="0.3">
      <c r="A36" s="76" t="s">
        <v>4792</v>
      </c>
      <c r="B36" s="77" t="s">
        <v>4768</v>
      </c>
      <c r="C36" s="76" t="s">
        <v>1726</v>
      </c>
      <c r="D36" s="328">
        <v>1897.4</v>
      </c>
      <c r="E36" s="43"/>
      <c r="F36" s="74">
        <v>130000</v>
      </c>
      <c r="G36" s="75"/>
      <c r="H36" s="332">
        <v>5</v>
      </c>
      <c r="I36" s="2">
        <f>D36*F36*H36</f>
        <v>1233310000</v>
      </c>
      <c r="J36" s="43"/>
    </row>
    <row r="37" spans="1:10" s="40" customFormat="1" ht="55.2" x14ac:dyDescent="0.3">
      <c r="A37" s="76"/>
      <c r="B37" s="191" t="s">
        <v>4793</v>
      </c>
      <c r="C37" s="76"/>
      <c r="D37" s="328"/>
      <c r="E37" s="43"/>
      <c r="F37" s="74"/>
      <c r="G37" s="75"/>
      <c r="H37" s="186"/>
      <c r="I37" s="2"/>
      <c r="J37" s="43"/>
    </row>
    <row r="38" spans="1:10" s="145" customFormat="1" ht="41.4" x14ac:dyDescent="0.3">
      <c r="A38" s="139" t="s">
        <v>4765</v>
      </c>
      <c r="B38" s="140" t="s">
        <v>4769</v>
      </c>
      <c r="C38" s="139"/>
      <c r="D38" s="330"/>
      <c r="E38" s="142"/>
      <c r="F38" s="143"/>
      <c r="G38" s="141"/>
      <c r="H38" s="188"/>
      <c r="I38" s="144">
        <f>SUBTOTAL(9,I39:I41)</f>
        <v>0</v>
      </c>
      <c r="J38" s="142"/>
    </row>
    <row r="39" spans="1:10" s="40" customFormat="1" ht="27.6" x14ac:dyDescent="0.3">
      <c r="A39" s="76" t="s">
        <v>4766</v>
      </c>
      <c r="B39" s="79" t="s">
        <v>4789</v>
      </c>
      <c r="C39" s="76" t="s">
        <v>1726</v>
      </c>
      <c r="D39" s="328">
        <v>0</v>
      </c>
      <c r="E39" s="43"/>
      <c r="F39" s="74">
        <v>130000</v>
      </c>
      <c r="G39" s="75"/>
      <c r="H39" s="186">
        <v>0.3</v>
      </c>
      <c r="I39" s="2">
        <f t="shared" ref="I39:I40" si="2">ROUND(D39*H39*F39,0)</f>
        <v>0</v>
      </c>
      <c r="J39" s="78"/>
    </row>
    <row r="40" spans="1:10" s="40" customFormat="1" ht="27.6" x14ac:dyDescent="0.3">
      <c r="A40" s="76" t="s">
        <v>4767</v>
      </c>
      <c r="B40" s="77" t="s">
        <v>4768</v>
      </c>
      <c r="C40" s="76" t="s">
        <v>1726</v>
      </c>
      <c r="D40" s="328">
        <v>0</v>
      </c>
      <c r="E40" s="43"/>
      <c r="F40" s="74">
        <v>130000</v>
      </c>
      <c r="G40" s="75"/>
      <c r="H40" s="332">
        <v>5</v>
      </c>
      <c r="I40" s="2">
        <f t="shared" si="2"/>
        <v>0</v>
      </c>
      <c r="J40" s="43"/>
    </row>
    <row r="41" spans="1:10" s="40" customFormat="1" ht="55.2" x14ac:dyDescent="0.3">
      <c r="A41" s="80"/>
      <c r="B41" s="192" t="s">
        <v>4793</v>
      </c>
      <c r="C41" s="80"/>
      <c r="D41" s="331"/>
      <c r="E41" s="50"/>
      <c r="F41" s="81"/>
      <c r="G41" s="82"/>
      <c r="H41" s="189"/>
      <c r="I41" s="83"/>
      <c r="J41" s="50"/>
    </row>
    <row r="42" spans="1:10" s="40" customFormat="1" ht="13.8" x14ac:dyDescent="0.3">
      <c r="A42" s="57" t="s">
        <v>2310</v>
      </c>
      <c r="B42" s="58" t="s">
        <v>4770</v>
      </c>
      <c r="C42" s="59"/>
      <c r="D42" s="333"/>
      <c r="E42" s="59"/>
      <c r="F42" s="60"/>
      <c r="G42" s="59"/>
      <c r="H42" s="190"/>
      <c r="I42" s="59"/>
      <c r="J42" s="84"/>
    </row>
    <row r="43" spans="1:10" s="117" customFormat="1" ht="13.8" x14ac:dyDescent="0.3">
      <c r="A43" s="146"/>
      <c r="B43" s="147" t="s">
        <v>4771</v>
      </c>
      <c r="C43" s="148"/>
      <c r="D43" s="334"/>
      <c r="E43" s="148"/>
      <c r="F43" s="149"/>
      <c r="G43" s="150"/>
      <c r="H43" s="148"/>
      <c r="I43" s="110">
        <f>SUBTOTAL(9,I14:I41)</f>
        <v>1626870600</v>
      </c>
      <c r="J43" s="148"/>
    </row>
    <row r="44" spans="1:10" s="40" customFormat="1" ht="14.4" x14ac:dyDescent="0.3">
      <c r="A44" s="85"/>
      <c r="B44" s="501" t="s">
        <v>5460</v>
      </c>
      <c r="C44" s="502"/>
      <c r="D44" s="502"/>
      <c r="E44" s="502"/>
      <c r="F44" s="502"/>
      <c r="G44" s="502"/>
      <c r="H44" s="502"/>
      <c r="I44" s="502"/>
      <c r="J44" s="503"/>
    </row>
    <row r="45" spans="1:10" s="40" customFormat="1" ht="14.4" x14ac:dyDescent="0.3">
      <c r="A45" s="86"/>
      <c r="B45" s="506"/>
      <c r="C45" s="506"/>
      <c r="D45" s="506"/>
      <c r="E45" s="506"/>
      <c r="F45" s="506"/>
      <c r="G45" s="506"/>
      <c r="H45" s="506"/>
      <c r="I45" s="506"/>
      <c r="J45" s="506"/>
    </row>
    <row r="46" spans="1:10" s="89" customFormat="1" x14ac:dyDescent="0.3">
      <c r="A46" s="87"/>
      <c r="B46" s="88"/>
      <c r="C46" s="88"/>
      <c r="D46" s="88"/>
      <c r="E46" s="88"/>
      <c r="F46" s="88"/>
      <c r="G46" s="88"/>
      <c r="H46" s="88"/>
      <c r="I46" s="88"/>
      <c r="J46" s="88"/>
    </row>
    <row r="47" spans="1:10" s="89" customFormat="1" x14ac:dyDescent="0.3">
      <c r="A47" s="90"/>
      <c r="B47" s="90"/>
      <c r="C47" s="504" t="s">
        <v>4773</v>
      </c>
      <c r="D47" s="504"/>
      <c r="E47" s="504"/>
      <c r="F47" s="504" t="s">
        <v>4885</v>
      </c>
      <c r="G47" s="504"/>
      <c r="H47" s="504"/>
      <c r="I47" s="504"/>
      <c r="J47" s="504"/>
    </row>
    <row r="48" spans="1:10" s="96" customFormat="1" x14ac:dyDescent="0.3">
      <c r="A48" s="91"/>
      <c r="B48" s="93"/>
      <c r="C48" s="94"/>
      <c r="D48" s="92"/>
      <c r="E48" s="91"/>
      <c r="F48" s="95"/>
      <c r="G48" s="91"/>
      <c r="H48" s="91"/>
      <c r="I48" s="95"/>
    </row>
    <row r="49" spans="1:10" s="96" customFormat="1" x14ac:dyDescent="0.3">
      <c r="A49" s="91"/>
      <c r="B49" s="93"/>
      <c r="C49" s="94"/>
      <c r="D49" s="92"/>
      <c r="E49" s="91"/>
      <c r="F49" s="95"/>
      <c r="G49" s="91"/>
      <c r="H49" s="91"/>
      <c r="I49" s="91"/>
    </row>
    <row r="50" spans="1:10" s="96" customFormat="1" x14ac:dyDescent="0.3">
      <c r="A50" s="91"/>
      <c r="B50" s="93"/>
      <c r="C50" s="94"/>
      <c r="D50" s="92"/>
      <c r="E50" s="91"/>
      <c r="F50" s="95"/>
      <c r="G50" s="91"/>
      <c r="H50" s="91"/>
      <c r="I50" s="95"/>
    </row>
    <row r="51" spans="1:10" s="96" customFormat="1" x14ac:dyDescent="0.3">
      <c r="A51" s="91"/>
      <c r="B51" s="93"/>
      <c r="C51" s="94"/>
      <c r="D51" s="92"/>
      <c r="E51" s="91"/>
      <c r="F51" s="95"/>
      <c r="G51" s="91"/>
      <c r="H51" s="91"/>
      <c r="I51" s="91"/>
    </row>
    <row r="52" spans="1:10" s="96" customFormat="1" x14ac:dyDescent="0.3">
      <c r="A52" s="91"/>
      <c r="B52" s="93"/>
      <c r="C52" s="94"/>
      <c r="D52" s="92"/>
      <c r="E52" s="91"/>
      <c r="F52" s="95"/>
      <c r="G52" s="91"/>
      <c r="H52" s="91"/>
      <c r="I52" s="91"/>
    </row>
    <row r="53" spans="1:10" s="89" customFormat="1" x14ac:dyDescent="0.3">
      <c r="A53" s="91"/>
      <c r="C53" s="505" t="s">
        <v>4886</v>
      </c>
      <c r="D53" s="505"/>
      <c r="E53" s="505"/>
      <c r="F53" s="316"/>
      <c r="G53" s="91"/>
      <c r="H53" s="91"/>
      <c r="I53" s="91"/>
    </row>
    <row r="54" spans="1:10" x14ac:dyDescent="0.3">
      <c r="A54" s="97"/>
      <c r="C54" s="98"/>
      <c r="D54" s="99"/>
      <c r="E54" s="10"/>
      <c r="F54" s="100"/>
      <c r="G54" s="97"/>
      <c r="H54" s="10"/>
      <c r="I54" s="100"/>
      <c r="J54" s="97"/>
    </row>
    <row r="55" spans="1:10" ht="47.1" customHeight="1" x14ac:dyDescent="0.3">
      <c r="A55" s="101"/>
      <c r="B55" s="102" t="s">
        <v>4703</v>
      </c>
      <c r="D55" s="103"/>
      <c r="F55" s="104"/>
      <c r="G55" s="105"/>
      <c r="H55" s="106"/>
      <c r="I55" s="107"/>
    </row>
    <row r="56" spans="1:10" ht="47.1" customHeight="1" x14ac:dyDescent="0.3">
      <c r="A56" s="101"/>
      <c r="B56" s="102" t="s">
        <v>4704</v>
      </c>
      <c r="D56" s="103"/>
      <c r="F56" s="104"/>
      <c r="G56" s="105"/>
      <c r="H56" s="106"/>
      <c r="I56" s="107"/>
    </row>
    <row r="57" spans="1:10" ht="61.5" customHeight="1" x14ac:dyDescent="0.3">
      <c r="A57" s="101"/>
      <c r="B57" s="102" t="s">
        <v>4705</v>
      </c>
      <c r="D57" s="103"/>
      <c r="F57" s="104"/>
      <c r="G57" s="105"/>
      <c r="H57" s="106"/>
      <c r="I57" s="107"/>
    </row>
    <row r="58" spans="1:10" x14ac:dyDescent="0.3">
      <c r="A58" s="97"/>
      <c r="C58" s="98"/>
      <c r="D58" s="99"/>
      <c r="E58" s="10"/>
      <c r="F58" s="100"/>
      <c r="G58" s="97"/>
      <c r="H58" s="10"/>
      <c r="I58" s="100"/>
      <c r="J58" s="97"/>
    </row>
    <row r="59" spans="1:10" x14ac:dyDescent="0.3">
      <c r="A59" s="97"/>
      <c r="C59" s="98"/>
      <c r="D59" s="99"/>
      <c r="E59" s="10"/>
      <c r="F59" s="100"/>
      <c r="G59" s="97"/>
      <c r="H59" s="10"/>
      <c r="I59" s="100"/>
      <c r="J59" s="97"/>
    </row>
    <row r="62" spans="1:10" x14ac:dyDescent="0.3">
      <c r="A62" s="8"/>
      <c r="C62" s="8"/>
      <c r="D62" s="98"/>
      <c r="E62" s="98"/>
      <c r="F62" s="8"/>
      <c r="G62" s="8"/>
      <c r="H62" s="8"/>
      <c r="I62" s="8"/>
      <c r="J62" s="8"/>
    </row>
    <row r="63" spans="1:10" x14ac:dyDescent="0.3">
      <c r="A63" s="8"/>
      <c r="C63" s="8"/>
      <c r="D63" s="98"/>
      <c r="E63" s="98"/>
      <c r="F63" s="8"/>
      <c r="G63" s="8"/>
      <c r="H63" s="8"/>
      <c r="I63" s="8"/>
      <c r="J63" s="8"/>
    </row>
    <row r="64" spans="1:10" x14ac:dyDescent="0.3">
      <c r="A64" s="8"/>
      <c r="C64" s="8"/>
      <c r="D64" s="98"/>
      <c r="E64" s="98"/>
      <c r="F64" s="8"/>
      <c r="G64" s="8"/>
      <c r="H64" s="8"/>
      <c r="I64" s="8"/>
      <c r="J64" s="8"/>
    </row>
    <row r="65" spans="4:5" s="8" customFormat="1" x14ac:dyDescent="0.3">
      <c r="D65" s="98"/>
      <c r="E65" s="98"/>
    </row>
    <row r="66" spans="4:5" s="8" customFormat="1" x14ac:dyDescent="0.3">
      <c r="D66" s="98"/>
      <c r="E66" s="98"/>
    </row>
    <row r="67" spans="4:5" s="8" customFormat="1" x14ac:dyDescent="0.3">
      <c r="D67" s="98"/>
      <c r="E67" s="98"/>
    </row>
    <row r="68" spans="4:5" s="8" customFormat="1" x14ac:dyDescent="0.3">
      <c r="D68" s="98"/>
      <c r="E68" s="98"/>
    </row>
    <row r="69" spans="4:5" s="8" customFormat="1" x14ac:dyDescent="0.3">
      <c r="D69" s="98"/>
      <c r="E69" s="98"/>
    </row>
    <row r="70" spans="4:5" s="8" customFormat="1" x14ac:dyDescent="0.3">
      <c r="D70" s="98"/>
      <c r="E70" s="98"/>
    </row>
    <row r="71" spans="4:5" s="8" customFormat="1" x14ac:dyDescent="0.3">
      <c r="D71" s="98"/>
      <c r="E71" s="98"/>
    </row>
    <row r="72" spans="4:5" s="8" customFormat="1" x14ac:dyDescent="0.3">
      <c r="D72" s="98"/>
      <c r="E72" s="98"/>
    </row>
    <row r="73" spans="4:5" s="8" customFormat="1" x14ac:dyDescent="0.3">
      <c r="D73" s="98"/>
      <c r="E73" s="98"/>
    </row>
    <row r="74" spans="4:5" s="8" customFormat="1" x14ac:dyDescent="0.3">
      <c r="D74" s="98"/>
      <c r="E74" s="98"/>
    </row>
    <row r="75" spans="4:5" s="8" customFormat="1" x14ac:dyDescent="0.3">
      <c r="D75" s="98"/>
      <c r="E75" s="98"/>
    </row>
    <row r="76" spans="4:5" s="40" customFormat="1" ht="13.8" x14ac:dyDescent="0.3">
      <c r="D76" s="5"/>
      <c r="E76" s="5"/>
    </row>
    <row r="77" spans="4:5" s="40" customFormat="1" ht="13.8" x14ac:dyDescent="0.3">
      <c r="D77" s="5"/>
      <c r="E77" s="5"/>
    </row>
    <row r="78" spans="4:5" s="8" customFormat="1" x14ac:dyDescent="0.3">
      <c r="D78" s="98"/>
      <c r="E78" s="98"/>
    </row>
    <row r="79" spans="4:5" s="8" customFormat="1" x14ac:dyDescent="0.3">
      <c r="D79" s="98"/>
      <c r="E79" s="98"/>
    </row>
    <row r="80" spans="4:5" s="8" customFormat="1" x14ac:dyDescent="0.3">
      <c r="D80" s="98"/>
      <c r="E80" s="98"/>
    </row>
    <row r="81" spans="4:5" s="40" customFormat="1" ht="13.8" x14ac:dyDescent="0.3">
      <c r="D81" s="5"/>
      <c r="E81" s="5"/>
    </row>
    <row r="82" spans="4:5" s="8" customFormat="1" x14ac:dyDescent="0.3">
      <c r="D82" s="98"/>
      <c r="E82" s="98"/>
    </row>
    <row r="83" spans="4:5" s="8" customFormat="1" x14ac:dyDescent="0.3">
      <c r="D83" s="98"/>
      <c r="E83" s="98"/>
    </row>
    <row r="84" spans="4:5" s="40" customFormat="1" ht="13.8" x14ac:dyDescent="0.3">
      <c r="D84" s="5"/>
      <c r="E84" s="5"/>
    </row>
    <row r="85" spans="4:5" s="8" customFormat="1" x14ac:dyDescent="0.3">
      <c r="D85" s="98"/>
      <c r="E85" s="98"/>
    </row>
    <row r="86" spans="4:5" s="8" customFormat="1" x14ac:dyDescent="0.3">
      <c r="D86" s="98"/>
      <c r="E86" s="98"/>
    </row>
    <row r="87" spans="4:5" s="8" customFormat="1" x14ac:dyDescent="0.3">
      <c r="D87" s="98"/>
      <c r="E87" s="98"/>
    </row>
    <row r="88" spans="4:5" s="8" customFormat="1" x14ac:dyDescent="0.3">
      <c r="D88" s="98"/>
      <c r="E88" s="98"/>
    </row>
    <row r="89" spans="4:5" s="8" customFormat="1" x14ac:dyDescent="0.3">
      <c r="D89" s="98"/>
      <c r="E89" s="98"/>
    </row>
    <row r="90" spans="4:5" s="8" customFormat="1" x14ac:dyDescent="0.3">
      <c r="D90" s="98"/>
      <c r="E90" s="98"/>
    </row>
    <row r="91" spans="4:5" s="8" customFormat="1" x14ac:dyDescent="0.3">
      <c r="D91" s="98"/>
      <c r="E91" s="98"/>
    </row>
    <row r="92" spans="4:5" s="8" customFormat="1" x14ac:dyDescent="0.3">
      <c r="D92" s="98"/>
      <c r="E92" s="98"/>
    </row>
    <row r="93" spans="4:5" s="8" customFormat="1" x14ac:dyDescent="0.3">
      <c r="D93" s="98"/>
      <c r="E93" s="98"/>
    </row>
    <row r="94" spans="4:5" s="8" customFormat="1" x14ac:dyDescent="0.3">
      <c r="D94" s="98"/>
      <c r="E94" s="98"/>
    </row>
    <row r="95" spans="4:5" s="8" customFormat="1" x14ac:dyDescent="0.3">
      <c r="D95" s="98"/>
      <c r="E95" s="98"/>
    </row>
    <row r="96" spans="4:5" s="8" customFormat="1" x14ac:dyDescent="0.3">
      <c r="D96" s="98"/>
      <c r="E96" s="98"/>
    </row>
    <row r="97" spans="4:5" s="8" customFormat="1" x14ac:dyDescent="0.3">
      <c r="D97" s="98"/>
      <c r="E97" s="98"/>
    </row>
    <row r="98" spans="4:5" s="8" customFormat="1" x14ac:dyDescent="0.3">
      <c r="D98" s="98"/>
      <c r="E98" s="98"/>
    </row>
    <row r="99" spans="4:5" s="8" customFormat="1" x14ac:dyDescent="0.3">
      <c r="D99" s="98"/>
      <c r="E99" s="98"/>
    </row>
    <row r="100" spans="4:5" s="8" customFormat="1" x14ac:dyDescent="0.3">
      <c r="D100" s="98"/>
      <c r="E100" s="98"/>
    </row>
    <row r="101" spans="4:5" s="8" customFormat="1" x14ac:dyDescent="0.3">
      <c r="D101" s="98"/>
      <c r="E101" s="98"/>
    </row>
    <row r="102" spans="4:5" s="8" customFormat="1" x14ac:dyDescent="0.3">
      <c r="D102" s="98"/>
      <c r="E102" s="98"/>
    </row>
    <row r="103" spans="4:5" s="8" customFormat="1" x14ac:dyDescent="0.3">
      <c r="D103" s="98"/>
      <c r="E103" s="98"/>
    </row>
    <row r="104" spans="4:5" s="8" customFormat="1" x14ac:dyDescent="0.3">
      <c r="D104" s="98"/>
      <c r="E104" s="98"/>
    </row>
    <row r="105" spans="4:5" s="8" customFormat="1" x14ac:dyDescent="0.3">
      <c r="D105" s="98"/>
      <c r="E105" s="98"/>
    </row>
    <row r="106" spans="4:5" s="8" customFormat="1" x14ac:dyDescent="0.3">
      <c r="D106" s="98"/>
      <c r="E106" s="98"/>
    </row>
    <row r="107" spans="4:5" s="8" customFormat="1" x14ac:dyDescent="0.3">
      <c r="D107" s="98"/>
      <c r="E107" s="98"/>
    </row>
    <row r="108" spans="4:5" s="8" customFormat="1" x14ac:dyDescent="0.3">
      <c r="D108" s="98"/>
      <c r="E108" s="98"/>
    </row>
    <row r="109" spans="4:5" s="8" customFormat="1" x14ac:dyDescent="0.3">
      <c r="D109" s="98"/>
      <c r="E109" s="98"/>
    </row>
    <row r="110" spans="4:5" s="8" customFormat="1" x14ac:dyDescent="0.3">
      <c r="D110" s="98"/>
      <c r="E110" s="98"/>
    </row>
    <row r="111" spans="4:5" s="8" customFormat="1" x14ac:dyDescent="0.3">
      <c r="D111" s="98"/>
      <c r="E111" s="98"/>
    </row>
    <row r="112" spans="4:5" s="8" customFormat="1" x14ac:dyDescent="0.3">
      <c r="D112" s="98"/>
      <c r="E112" s="98"/>
    </row>
    <row r="113" spans="4:5" s="8" customFormat="1" x14ac:dyDescent="0.3">
      <c r="D113" s="98"/>
      <c r="E113" s="98"/>
    </row>
    <row r="114" spans="4:5" s="8" customFormat="1" x14ac:dyDescent="0.3">
      <c r="D114" s="98"/>
      <c r="E114" s="98"/>
    </row>
    <row r="115" spans="4:5" s="8" customFormat="1" x14ac:dyDescent="0.3">
      <c r="D115" s="98"/>
      <c r="E115" s="98"/>
    </row>
    <row r="116" spans="4:5" s="8" customFormat="1" x14ac:dyDescent="0.3">
      <c r="D116" s="98"/>
      <c r="E116" s="98"/>
    </row>
    <row r="117" spans="4:5" s="8" customFormat="1" x14ac:dyDescent="0.3">
      <c r="D117" s="98"/>
      <c r="E117" s="98"/>
    </row>
    <row r="118" spans="4:5" s="8" customFormat="1" x14ac:dyDescent="0.3">
      <c r="D118" s="98"/>
      <c r="E118" s="98"/>
    </row>
    <row r="119" spans="4:5" s="8" customFormat="1" x14ac:dyDescent="0.3">
      <c r="D119" s="98"/>
      <c r="E119" s="98"/>
    </row>
    <row r="120" spans="4:5" s="8" customFormat="1" x14ac:dyDescent="0.3">
      <c r="D120" s="98"/>
      <c r="E120" s="98"/>
    </row>
    <row r="121" spans="4:5" s="8" customFormat="1" x14ac:dyDescent="0.3">
      <c r="D121" s="98"/>
      <c r="E121" s="98"/>
    </row>
    <row r="122" spans="4:5" s="8" customFormat="1" x14ac:dyDescent="0.3">
      <c r="D122" s="98"/>
      <c r="E122" s="98"/>
    </row>
    <row r="123" spans="4:5" s="8" customFormat="1" x14ac:dyDescent="0.3">
      <c r="D123" s="98"/>
      <c r="E123" s="98"/>
    </row>
    <row r="124" spans="4:5" s="8" customFormat="1" x14ac:dyDescent="0.3">
      <c r="D124" s="98"/>
      <c r="E124" s="98"/>
    </row>
    <row r="125" spans="4:5" s="8" customFormat="1" x14ac:dyDescent="0.3">
      <c r="D125" s="98"/>
      <c r="E125" s="98"/>
    </row>
    <row r="126" spans="4:5" s="8" customFormat="1" x14ac:dyDescent="0.3">
      <c r="D126" s="98"/>
      <c r="E126" s="98"/>
    </row>
    <row r="127" spans="4:5" s="8" customFormat="1" x14ac:dyDescent="0.3">
      <c r="D127" s="98"/>
      <c r="E127" s="98"/>
    </row>
    <row r="128" spans="4:5" s="8" customFormat="1" x14ac:dyDescent="0.3">
      <c r="D128" s="98"/>
      <c r="E128" s="98"/>
    </row>
    <row r="129" spans="4:5" s="8" customFormat="1" x14ac:dyDescent="0.3">
      <c r="D129" s="98"/>
      <c r="E129" s="98"/>
    </row>
    <row r="130" spans="4:5" s="8" customFormat="1" x14ac:dyDescent="0.3">
      <c r="D130" s="98"/>
      <c r="E130" s="98"/>
    </row>
    <row r="131" spans="4:5" s="8" customFormat="1" x14ac:dyDescent="0.3">
      <c r="D131" s="98"/>
      <c r="E131" s="98"/>
    </row>
    <row r="132" spans="4:5" s="8" customFormat="1" x14ac:dyDescent="0.3">
      <c r="D132" s="98"/>
      <c r="E132" s="98"/>
    </row>
    <row r="133" spans="4:5" s="8" customFormat="1" x14ac:dyDescent="0.3">
      <c r="D133" s="98"/>
      <c r="E133" s="98"/>
    </row>
    <row r="134" spans="4:5" s="8" customFormat="1" x14ac:dyDescent="0.3">
      <c r="D134" s="98"/>
      <c r="E134" s="98"/>
    </row>
    <row r="135" spans="4:5" s="8" customFormat="1" x14ac:dyDescent="0.3">
      <c r="D135" s="98"/>
      <c r="E135" s="98"/>
    </row>
    <row r="136" spans="4:5" s="8" customFormat="1" x14ac:dyDescent="0.3">
      <c r="D136" s="98"/>
      <c r="E136" s="98"/>
    </row>
    <row r="137" spans="4:5" s="8" customFormat="1" x14ac:dyDescent="0.3">
      <c r="D137" s="98"/>
      <c r="E137" s="98"/>
    </row>
    <row r="138" spans="4:5" s="8" customFormat="1" x14ac:dyDescent="0.3">
      <c r="D138" s="98"/>
      <c r="E138" s="98"/>
    </row>
    <row r="139" spans="4:5" s="8" customFormat="1" x14ac:dyDescent="0.3">
      <c r="D139" s="98"/>
      <c r="E139" s="98"/>
    </row>
    <row r="140" spans="4:5" s="8" customFormat="1" x14ac:dyDescent="0.3">
      <c r="D140" s="98"/>
      <c r="E140" s="98"/>
    </row>
    <row r="141" spans="4:5" s="8" customFormat="1" x14ac:dyDescent="0.3">
      <c r="D141" s="98"/>
      <c r="E141" s="98"/>
    </row>
    <row r="142" spans="4:5" s="8" customFormat="1" x14ac:dyDescent="0.3">
      <c r="D142" s="98"/>
      <c r="E142" s="98"/>
    </row>
    <row r="143" spans="4:5" s="8" customFormat="1" x14ac:dyDescent="0.3">
      <c r="D143" s="98"/>
      <c r="E143" s="98"/>
    </row>
    <row r="144" spans="4:5" s="8" customFormat="1" x14ac:dyDescent="0.3">
      <c r="D144" s="98"/>
      <c r="E144" s="98"/>
    </row>
    <row r="145" spans="4:5" s="8" customFormat="1" x14ac:dyDescent="0.3">
      <c r="D145" s="98"/>
      <c r="E145" s="98"/>
    </row>
    <row r="146" spans="4:5" s="8" customFormat="1" x14ac:dyDescent="0.3">
      <c r="D146" s="98"/>
      <c r="E146" s="98"/>
    </row>
    <row r="147" spans="4:5" s="8" customFormat="1" x14ac:dyDescent="0.3">
      <c r="D147" s="98"/>
      <c r="E147" s="98"/>
    </row>
    <row r="148" spans="4:5" s="8" customFormat="1" x14ac:dyDescent="0.3">
      <c r="D148" s="98"/>
      <c r="E148" s="98"/>
    </row>
    <row r="149" spans="4:5" s="8" customFormat="1" x14ac:dyDescent="0.3">
      <c r="D149" s="98"/>
      <c r="E149" s="98"/>
    </row>
    <row r="150" spans="4:5" s="8" customFormat="1" x14ac:dyDescent="0.3">
      <c r="D150" s="98"/>
      <c r="E150" s="98"/>
    </row>
    <row r="151" spans="4:5" s="8" customFormat="1" x14ac:dyDescent="0.3">
      <c r="D151" s="98"/>
      <c r="E151" s="98"/>
    </row>
    <row r="152" spans="4:5" s="8" customFormat="1" x14ac:dyDescent="0.3">
      <c r="D152" s="98"/>
      <c r="E152" s="98"/>
    </row>
    <row r="153" spans="4:5" s="8" customFormat="1" x14ac:dyDescent="0.3">
      <c r="D153" s="98"/>
      <c r="E153" s="98"/>
    </row>
    <row r="154" spans="4:5" s="8" customFormat="1" x14ac:dyDescent="0.3">
      <c r="D154" s="98"/>
      <c r="E154" s="98"/>
    </row>
    <row r="155" spans="4:5" s="8" customFormat="1" x14ac:dyDescent="0.3">
      <c r="D155" s="98"/>
      <c r="E155" s="98"/>
    </row>
    <row r="156" spans="4:5" s="8" customFormat="1" x14ac:dyDescent="0.3">
      <c r="D156" s="98"/>
      <c r="E156" s="98"/>
    </row>
    <row r="157" spans="4:5" s="8" customFormat="1" x14ac:dyDescent="0.3">
      <c r="D157" s="98"/>
      <c r="E157" s="98"/>
    </row>
    <row r="158" spans="4:5" s="8" customFormat="1" x14ac:dyDescent="0.3">
      <c r="D158" s="98"/>
      <c r="E158" s="98"/>
    </row>
    <row r="159" spans="4:5" s="8" customFormat="1" x14ac:dyDescent="0.3">
      <c r="D159" s="98"/>
      <c r="E159" s="98"/>
    </row>
    <row r="160" spans="4:5" s="8" customFormat="1" x14ac:dyDescent="0.3">
      <c r="D160" s="98"/>
      <c r="E160" s="98"/>
    </row>
    <row r="161" spans="4:5" s="8" customFormat="1" x14ac:dyDescent="0.3">
      <c r="D161" s="98"/>
      <c r="E161" s="98"/>
    </row>
    <row r="162" spans="4:5" s="8" customFormat="1" x14ac:dyDescent="0.3">
      <c r="D162" s="98"/>
      <c r="E162" s="98"/>
    </row>
    <row r="163" spans="4:5" s="8" customFormat="1" x14ac:dyDescent="0.3">
      <c r="D163" s="98"/>
      <c r="E163" s="98"/>
    </row>
    <row r="164" spans="4:5" s="8" customFormat="1" x14ac:dyDescent="0.3">
      <c r="D164" s="98"/>
      <c r="E164" s="98"/>
    </row>
    <row r="165" spans="4:5" s="8" customFormat="1" x14ac:dyDescent="0.3">
      <c r="D165" s="98"/>
      <c r="E165" s="98"/>
    </row>
    <row r="166" spans="4:5" s="8" customFormat="1" x14ac:dyDescent="0.3">
      <c r="D166" s="98"/>
      <c r="E166" s="98"/>
    </row>
    <row r="167" spans="4:5" s="8" customFormat="1" x14ac:dyDescent="0.3">
      <c r="D167" s="98"/>
      <c r="E167" s="98"/>
    </row>
    <row r="168" spans="4:5" s="8" customFormat="1" x14ac:dyDescent="0.3">
      <c r="D168" s="98"/>
      <c r="E168" s="98"/>
    </row>
    <row r="169" spans="4:5" s="8" customFormat="1" x14ac:dyDescent="0.3">
      <c r="D169" s="98"/>
      <c r="E169" s="98"/>
    </row>
    <row r="170" spans="4:5" s="8" customFormat="1" x14ac:dyDescent="0.3">
      <c r="D170" s="98"/>
      <c r="E170" s="98"/>
    </row>
    <row r="171" spans="4:5" s="8" customFormat="1" x14ac:dyDescent="0.3">
      <c r="D171" s="98"/>
      <c r="E171" s="98"/>
    </row>
    <row r="172" spans="4:5" s="8" customFormat="1" x14ac:dyDescent="0.3">
      <c r="D172" s="98"/>
      <c r="E172" s="98"/>
    </row>
    <row r="173" spans="4:5" s="8" customFormat="1" x14ac:dyDescent="0.3">
      <c r="D173" s="98"/>
      <c r="E173" s="98"/>
    </row>
    <row r="174" spans="4:5" s="8" customFormat="1" x14ac:dyDescent="0.3">
      <c r="D174" s="98"/>
      <c r="E174" s="98"/>
    </row>
    <row r="175" spans="4:5" s="8" customFormat="1" x14ac:dyDescent="0.3">
      <c r="D175" s="98"/>
      <c r="E175" s="98"/>
    </row>
    <row r="176" spans="4:5" s="8" customFormat="1" x14ac:dyDescent="0.3">
      <c r="D176" s="98"/>
      <c r="E176" s="98"/>
    </row>
    <row r="177" spans="4:5" s="8" customFormat="1" x14ac:dyDescent="0.3">
      <c r="D177" s="98"/>
      <c r="E177" s="98"/>
    </row>
    <row r="178" spans="4:5" s="8" customFormat="1" x14ac:dyDescent="0.3">
      <c r="D178" s="98"/>
      <c r="E178" s="98"/>
    </row>
    <row r="179" spans="4:5" s="8" customFormat="1" x14ac:dyDescent="0.3">
      <c r="D179" s="98"/>
      <c r="E179" s="98"/>
    </row>
    <row r="180" spans="4:5" s="8" customFormat="1" x14ac:dyDescent="0.3">
      <c r="D180" s="98"/>
      <c r="E180" s="98"/>
    </row>
    <row r="181" spans="4:5" s="8" customFormat="1" x14ac:dyDescent="0.3">
      <c r="D181" s="98"/>
      <c r="E181" s="98"/>
    </row>
    <row r="182" spans="4:5" s="8" customFormat="1" x14ac:dyDescent="0.3">
      <c r="D182" s="98"/>
      <c r="E182" s="98"/>
    </row>
    <row r="183" spans="4:5" s="8" customFormat="1" x14ac:dyDescent="0.3">
      <c r="D183" s="98"/>
      <c r="E183" s="98"/>
    </row>
    <row r="184" spans="4:5" s="8" customFormat="1" x14ac:dyDescent="0.3">
      <c r="D184" s="98"/>
      <c r="E184" s="98"/>
    </row>
    <row r="185" spans="4:5" s="8" customFormat="1" x14ac:dyDescent="0.3">
      <c r="D185" s="98"/>
      <c r="E185" s="98"/>
    </row>
    <row r="186" spans="4:5" s="8" customFormat="1" x14ac:dyDescent="0.3">
      <c r="D186" s="98"/>
      <c r="E186" s="98"/>
    </row>
    <row r="187" spans="4:5" s="8" customFormat="1" x14ac:dyDescent="0.3">
      <c r="D187" s="98"/>
      <c r="E187" s="98"/>
    </row>
    <row r="188" spans="4:5" s="8" customFormat="1" x14ac:dyDescent="0.3">
      <c r="D188" s="98"/>
      <c r="E188" s="98"/>
    </row>
    <row r="189" spans="4:5" s="8" customFormat="1" x14ac:dyDescent="0.3">
      <c r="D189" s="98"/>
      <c r="E189" s="98"/>
    </row>
    <row r="190" spans="4:5" s="8" customFormat="1" x14ac:dyDescent="0.3">
      <c r="D190" s="98"/>
      <c r="E190" s="98"/>
    </row>
    <row r="191" spans="4:5" s="8" customFormat="1" x14ac:dyDescent="0.3">
      <c r="D191" s="98"/>
      <c r="E191" s="98"/>
    </row>
    <row r="192" spans="4:5" s="8" customFormat="1" x14ac:dyDescent="0.3">
      <c r="D192" s="98"/>
      <c r="E192" s="98"/>
    </row>
    <row r="193" spans="4:5" s="8" customFormat="1" x14ac:dyDescent="0.3">
      <c r="D193" s="98"/>
      <c r="E193" s="98"/>
    </row>
    <row r="194" spans="4:5" s="8" customFormat="1" x14ac:dyDescent="0.3">
      <c r="D194" s="98"/>
      <c r="E194" s="98"/>
    </row>
    <row r="195" spans="4:5" s="8" customFormat="1" x14ac:dyDescent="0.3">
      <c r="D195" s="98"/>
      <c r="E195" s="98"/>
    </row>
    <row r="196" spans="4:5" s="8" customFormat="1" x14ac:dyDescent="0.3">
      <c r="D196" s="98"/>
      <c r="E196" s="98"/>
    </row>
    <row r="197" spans="4:5" s="8" customFormat="1" x14ac:dyDescent="0.3">
      <c r="D197" s="98"/>
      <c r="E197" s="98"/>
    </row>
    <row r="198" spans="4:5" s="8" customFormat="1" x14ac:dyDescent="0.3">
      <c r="D198" s="98"/>
      <c r="E198" s="98"/>
    </row>
    <row r="199" spans="4:5" s="8" customFormat="1" x14ac:dyDescent="0.3">
      <c r="D199" s="98"/>
      <c r="E199" s="98"/>
    </row>
    <row r="200" spans="4:5" s="8" customFormat="1" x14ac:dyDescent="0.3">
      <c r="D200" s="98"/>
      <c r="E200" s="98"/>
    </row>
    <row r="201" spans="4:5" s="8" customFormat="1" x14ac:dyDescent="0.3">
      <c r="D201" s="98"/>
      <c r="E201" s="98"/>
    </row>
    <row r="202" spans="4:5" s="8" customFormat="1" x14ac:dyDescent="0.3">
      <c r="D202" s="98"/>
      <c r="E202" s="98"/>
    </row>
    <row r="203" spans="4:5" s="8" customFormat="1" x14ac:dyDescent="0.3">
      <c r="D203" s="98"/>
      <c r="E203" s="98"/>
    </row>
    <row r="204" spans="4:5" s="8" customFormat="1" x14ac:dyDescent="0.3">
      <c r="D204" s="98"/>
      <c r="E204" s="98"/>
    </row>
    <row r="205" spans="4:5" s="8" customFormat="1" x14ac:dyDescent="0.3">
      <c r="D205" s="98"/>
      <c r="E205" s="98"/>
    </row>
    <row r="206" spans="4:5" s="8" customFormat="1" x14ac:dyDescent="0.3">
      <c r="D206" s="98"/>
      <c r="E206" s="98"/>
    </row>
    <row r="207" spans="4:5" s="8" customFormat="1" x14ac:dyDescent="0.3">
      <c r="D207" s="98"/>
      <c r="E207" s="98"/>
    </row>
    <row r="208" spans="4:5" s="8" customFormat="1" x14ac:dyDescent="0.3">
      <c r="D208" s="98"/>
      <c r="E208" s="98"/>
    </row>
    <row r="209" spans="4:5" s="8" customFormat="1" x14ac:dyDescent="0.3">
      <c r="D209" s="98"/>
      <c r="E209" s="98"/>
    </row>
    <row r="210" spans="4:5" s="8" customFormat="1" x14ac:dyDescent="0.3">
      <c r="D210" s="98"/>
      <c r="E210" s="98"/>
    </row>
    <row r="211" spans="4:5" s="8" customFormat="1" x14ac:dyDescent="0.3">
      <c r="D211" s="98"/>
      <c r="E211" s="98"/>
    </row>
    <row r="212" spans="4:5" s="8" customFormat="1" x14ac:dyDescent="0.3">
      <c r="D212" s="98"/>
      <c r="E212" s="98"/>
    </row>
    <row r="213" spans="4:5" s="8" customFormat="1" x14ac:dyDescent="0.3">
      <c r="D213" s="98"/>
      <c r="E213" s="98"/>
    </row>
    <row r="214" spans="4:5" s="8" customFormat="1" x14ac:dyDescent="0.3">
      <c r="D214" s="98"/>
      <c r="E214" s="98"/>
    </row>
    <row r="215" spans="4:5" s="8" customFormat="1" x14ac:dyDescent="0.3">
      <c r="D215" s="98"/>
      <c r="E215" s="98"/>
    </row>
    <row r="216" spans="4:5" s="8" customFormat="1" x14ac:dyDescent="0.3">
      <c r="D216" s="98"/>
      <c r="E216" s="98"/>
    </row>
    <row r="217" spans="4:5" s="8" customFormat="1" x14ac:dyDescent="0.3">
      <c r="D217" s="98"/>
      <c r="E217" s="98"/>
    </row>
    <row r="218" spans="4:5" s="8" customFormat="1" x14ac:dyDescent="0.3">
      <c r="D218" s="98"/>
      <c r="E218" s="98"/>
    </row>
  </sheetData>
  <mergeCells count="17">
    <mergeCell ref="C11:J11"/>
    <mergeCell ref="F1:J1"/>
    <mergeCell ref="F2:J2"/>
    <mergeCell ref="F4:J4"/>
    <mergeCell ref="A5:J5"/>
    <mergeCell ref="A6:J6"/>
    <mergeCell ref="A7:J7"/>
    <mergeCell ref="C8:I8"/>
    <mergeCell ref="C9:D9"/>
    <mergeCell ref="F9:G9"/>
    <mergeCell ref="H9:I9"/>
    <mergeCell ref="C10:J10"/>
    <mergeCell ref="B44:J44"/>
    <mergeCell ref="B45:J45"/>
    <mergeCell ref="C47:E47"/>
    <mergeCell ref="F47:J47"/>
    <mergeCell ref="C53:E53"/>
  </mergeCells>
  <printOptions horizontalCentered="1"/>
  <pageMargins left="0.11811023622047245" right="0.11811023622047245" top="0.19685039370078741" bottom="0.19685039370078741" header="0.19685039370078741" footer="0.19685039370078741"/>
  <pageSetup paperSize="9" scale="89" orientation="landscape" r:id="rId1"/>
  <headerFooter alignWithMargins="0">
    <oddFooter>Page &amp;P</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3A5BD-D309-4972-914D-C4DF73DD8D9F}">
  <sheetPr>
    <tabColor rgb="FFFFFF00"/>
  </sheetPr>
  <dimension ref="A1:K218"/>
  <sheetViews>
    <sheetView view="pageBreakPreview" topLeftCell="A19" zoomScaleSheetLayoutView="100" workbookViewId="0">
      <selection activeCell="D14" sqref="D14:D41"/>
    </sheetView>
  </sheetViews>
  <sheetFormatPr defaultColWidth="9.109375" defaultRowHeight="15.6" x14ac:dyDescent="0.3"/>
  <cols>
    <col min="1" max="1" width="7.109375" style="4" customWidth="1"/>
    <col min="2" max="2" width="68.33203125" style="8" customWidth="1"/>
    <col min="3" max="3" width="6.88671875" style="6" customWidth="1"/>
    <col min="4" max="4" width="9.109375" style="7"/>
    <col min="5" max="5" width="14.44140625" style="6" bestFit="1" customWidth="1"/>
    <col min="6" max="6" width="11.33203125" style="108" customWidth="1"/>
    <col min="7" max="7" width="7" style="109" customWidth="1"/>
    <col min="8" max="8" width="6.109375" style="98" bestFit="1" customWidth="1"/>
    <col min="9" max="9" width="16.88671875" style="108" bestFit="1" customWidth="1"/>
    <col min="10" max="10" width="14.5546875" style="6" bestFit="1" customWidth="1"/>
    <col min="11" max="11" width="19.5546875" style="8" customWidth="1"/>
    <col min="12" max="16384" width="9.109375" style="8"/>
  </cols>
  <sheetData>
    <row r="1" spans="1:11" x14ac:dyDescent="0.3">
      <c r="B1" s="5" t="s">
        <v>4884</v>
      </c>
      <c r="F1" s="497" t="s">
        <v>4723</v>
      </c>
      <c r="G1" s="497"/>
      <c r="H1" s="497"/>
      <c r="I1" s="497"/>
      <c r="J1" s="497"/>
    </row>
    <row r="2" spans="1:11" x14ac:dyDescent="0.3">
      <c r="B2" s="9" t="s">
        <v>4885</v>
      </c>
      <c r="F2" s="498" t="s">
        <v>4724</v>
      </c>
      <c r="G2" s="498"/>
      <c r="H2" s="498"/>
      <c r="I2" s="498"/>
      <c r="J2" s="498"/>
    </row>
    <row r="4" spans="1:11" x14ac:dyDescent="0.3">
      <c r="A4" s="11"/>
      <c r="B4" s="12"/>
      <c r="C4" s="13"/>
      <c r="D4" s="14"/>
      <c r="E4" s="15"/>
      <c r="F4" s="499" t="s">
        <v>4933</v>
      </c>
      <c r="G4" s="499"/>
      <c r="H4" s="499"/>
      <c r="I4" s="499"/>
      <c r="J4" s="499"/>
    </row>
    <row r="5" spans="1:11" x14ac:dyDescent="0.3">
      <c r="A5" s="498" t="s">
        <v>4729</v>
      </c>
      <c r="B5" s="498"/>
      <c r="C5" s="498"/>
      <c r="D5" s="498"/>
      <c r="E5" s="498"/>
      <c r="F5" s="498"/>
      <c r="G5" s="498"/>
      <c r="H5" s="498"/>
      <c r="I5" s="498"/>
      <c r="J5" s="498"/>
    </row>
    <row r="6" spans="1:11" ht="15.75" customHeight="1" x14ac:dyDescent="0.3">
      <c r="A6" s="500" t="s">
        <v>4931</v>
      </c>
      <c r="B6" s="498"/>
      <c r="C6" s="498"/>
      <c r="D6" s="498"/>
      <c r="E6" s="498"/>
      <c r="F6" s="498"/>
      <c r="G6" s="498"/>
      <c r="H6" s="498"/>
      <c r="I6" s="498"/>
      <c r="J6" s="498"/>
    </row>
    <row r="7" spans="1:11" ht="15.75" customHeight="1" x14ac:dyDescent="0.3">
      <c r="A7" s="498" t="s">
        <v>4932</v>
      </c>
      <c r="B7" s="498"/>
      <c r="C7" s="498"/>
      <c r="D7" s="498"/>
      <c r="E7" s="498"/>
      <c r="F7" s="498"/>
      <c r="G7" s="498"/>
      <c r="H7" s="498"/>
      <c r="I7" s="498"/>
      <c r="J7" s="498"/>
    </row>
    <row r="8" spans="1:11" ht="16.8" x14ac:dyDescent="0.3">
      <c r="A8" s="16"/>
      <c r="B8" s="17" t="s">
        <v>4730</v>
      </c>
      <c r="C8" s="507" t="s">
        <v>5066</v>
      </c>
      <c r="D8" s="507"/>
      <c r="E8" s="507"/>
      <c r="F8" s="507"/>
      <c r="G8" s="507"/>
      <c r="H8" s="507"/>
      <c r="I8" s="507"/>
      <c r="J8" s="18"/>
    </row>
    <row r="9" spans="1:11" ht="15" customHeight="1" x14ac:dyDescent="0.3">
      <c r="A9" s="19"/>
      <c r="B9" s="17" t="s">
        <v>4731</v>
      </c>
      <c r="C9" s="548" t="s">
        <v>5067</v>
      </c>
      <c r="D9" s="508"/>
      <c r="E9" s="20" t="s">
        <v>4732</v>
      </c>
      <c r="F9" s="549" t="s">
        <v>5068</v>
      </c>
      <c r="G9" s="509"/>
      <c r="H9" s="511" t="s">
        <v>4733</v>
      </c>
      <c r="I9" s="511"/>
      <c r="J9" s="162" t="s">
        <v>5069</v>
      </c>
    </row>
    <row r="10" spans="1:11" x14ac:dyDescent="0.3">
      <c r="A10" s="21"/>
      <c r="B10" s="17" t="s">
        <v>4734</v>
      </c>
      <c r="C10" s="510" t="s">
        <v>4897</v>
      </c>
      <c r="D10" s="510"/>
      <c r="E10" s="510"/>
      <c r="F10" s="510"/>
      <c r="G10" s="510"/>
      <c r="H10" s="510"/>
      <c r="I10" s="510"/>
      <c r="J10" s="510"/>
    </row>
    <row r="11" spans="1:11" x14ac:dyDescent="0.3">
      <c r="A11" s="22"/>
      <c r="B11" s="17" t="s">
        <v>4735</v>
      </c>
      <c r="C11" s="547" t="s">
        <v>4897</v>
      </c>
      <c r="D11" s="512"/>
      <c r="E11" s="512"/>
      <c r="F11" s="512"/>
      <c r="G11" s="512"/>
      <c r="H11" s="512"/>
      <c r="I11" s="512"/>
      <c r="J11" s="512"/>
    </row>
    <row r="12" spans="1:11" ht="30.6" x14ac:dyDescent="0.3">
      <c r="A12" s="23" t="s">
        <v>0</v>
      </c>
      <c r="B12" s="24" t="s">
        <v>4736</v>
      </c>
      <c r="C12" s="24" t="s">
        <v>4737</v>
      </c>
      <c r="D12" s="25" t="s">
        <v>4738</v>
      </c>
      <c r="E12" s="24" t="s">
        <v>4739</v>
      </c>
      <c r="F12" s="26" t="s">
        <v>4740</v>
      </c>
      <c r="G12" s="27" t="s">
        <v>4741</v>
      </c>
      <c r="H12" s="28" t="s">
        <v>4742</v>
      </c>
      <c r="I12" s="26" t="s">
        <v>4743</v>
      </c>
      <c r="J12" s="29" t="s">
        <v>4726</v>
      </c>
      <c r="K12" s="269" t="str">
        <f ca="1">HYPERLINK("#" &amp; CELL("address",TH!A9),"Link tới sheet: " &amp; REPLACE(CELL("filename",TH!A9),1,FIND("]",CELL("filename",TH!A9)),""))</f>
        <v>Link tới sheet: TH</v>
      </c>
    </row>
    <row r="13" spans="1:11" s="34" customFormat="1" ht="13.8" x14ac:dyDescent="0.3">
      <c r="A13" s="30">
        <v>1</v>
      </c>
      <c r="B13" s="31" t="s">
        <v>4744</v>
      </c>
      <c r="C13" s="32"/>
      <c r="D13" s="32"/>
      <c r="E13" s="32"/>
      <c r="F13" s="32"/>
      <c r="G13" s="32"/>
      <c r="H13" s="174"/>
      <c r="I13" s="32"/>
      <c r="J13" s="33"/>
    </row>
    <row r="14" spans="1:11" s="40" customFormat="1" ht="13.8" x14ac:dyDescent="0.3">
      <c r="A14" s="35"/>
      <c r="B14" s="36" t="s">
        <v>4745</v>
      </c>
      <c r="C14" s="37" t="s">
        <v>1726</v>
      </c>
      <c r="D14" s="317">
        <f>SUBTOTAL(9,D15:D23)</f>
        <v>1372</v>
      </c>
      <c r="E14" s="37"/>
      <c r="F14" s="38"/>
      <c r="G14" s="39"/>
      <c r="H14" s="175"/>
      <c r="I14" s="110">
        <f>SUBTOTAL(9,I15:I23)</f>
        <v>178360000</v>
      </c>
      <c r="J14" s="37"/>
    </row>
    <row r="15" spans="1:11" s="40" customFormat="1" ht="13.8" x14ac:dyDescent="0.3">
      <c r="A15" s="41" t="s">
        <v>4746</v>
      </c>
      <c r="B15" s="42" t="s">
        <v>5461</v>
      </c>
      <c r="C15" s="43"/>
      <c r="D15" s="318"/>
      <c r="E15" s="43"/>
      <c r="F15" s="44"/>
      <c r="G15" s="45"/>
      <c r="H15" s="176"/>
      <c r="I15" s="44"/>
      <c r="J15" s="43"/>
    </row>
    <row r="16" spans="1:11" s="40" customFormat="1" ht="27.6" x14ac:dyDescent="0.3">
      <c r="A16" s="41"/>
      <c r="B16" s="46" t="s">
        <v>4956</v>
      </c>
      <c r="C16" s="43"/>
      <c r="D16" s="318"/>
      <c r="E16" s="43"/>
      <c r="F16" s="44"/>
      <c r="G16" s="45"/>
      <c r="H16" s="176"/>
      <c r="I16" s="44"/>
      <c r="J16" s="47"/>
    </row>
    <row r="17" spans="1:10" s="40" customFormat="1" ht="40.5" customHeight="1" x14ac:dyDescent="0.3">
      <c r="A17" s="41" t="s">
        <v>4747</v>
      </c>
      <c r="B17" s="163" t="s">
        <v>4887</v>
      </c>
      <c r="C17" s="43" t="s">
        <v>1726</v>
      </c>
      <c r="D17" s="318">
        <v>1372</v>
      </c>
      <c r="E17" s="43"/>
      <c r="F17" s="44">
        <v>130000</v>
      </c>
      <c r="G17" s="45"/>
      <c r="H17" s="176">
        <v>1</v>
      </c>
      <c r="I17" s="44">
        <f>ROUND(D17*H17*F17,0)</f>
        <v>178360000</v>
      </c>
      <c r="J17" s="48"/>
    </row>
    <row r="18" spans="1:10" s="40" customFormat="1" ht="41.4" x14ac:dyDescent="0.3">
      <c r="A18" s="49" t="s">
        <v>4748</v>
      </c>
      <c r="B18" s="157" t="s">
        <v>4888</v>
      </c>
      <c r="C18" s="50" t="s">
        <v>1726</v>
      </c>
      <c r="D18" s="319"/>
      <c r="E18" s="50"/>
      <c r="F18" s="3"/>
      <c r="G18" s="51"/>
      <c r="H18" s="177">
        <v>1</v>
      </c>
      <c r="I18" s="3">
        <f t="shared" ref="I18:I23" si="0">ROUND(D18*H18*F18,0)</f>
        <v>0</v>
      </c>
      <c r="J18" s="52"/>
    </row>
    <row r="19" spans="1:10" s="40" customFormat="1" ht="41.4" x14ac:dyDescent="0.3">
      <c r="A19" s="49" t="s">
        <v>4749</v>
      </c>
      <c r="B19" s="158" t="s">
        <v>4889</v>
      </c>
      <c r="C19" s="50" t="s">
        <v>1726</v>
      </c>
      <c r="D19" s="319"/>
      <c r="E19" s="50"/>
      <c r="F19" s="3"/>
      <c r="G19" s="51"/>
      <c r="H19" s="177">
        <v>1</v>
      </c>
      <c r="I19" s="3">
        <f t="shared" si="0"/>
        <v>0</v>
      </c>
      <c r="J19" s="52"/>
    </row>
    <row r="20" spans="1:10" s="40" customFormat="1" ht="41.4" x14ac:dyDescent="0.3">
      <c r="A20" s="49" t="s">
        <v>4750</v>
      </c>
      <c r="B20" s="158" t="s">
        <v>4890</v>
      </c>
      <c r="C20" s="50" t="s">
        <v>1726</v>
      </c>
      <c r="D20" s="319"/>
      <c r="E20" s="50"/>
      <c r="F20" s="3"/>
      <c r="G20" s="51"/>
      <c r="H20" s="177">
        <v>1</v>
      </c>
      <c r="I20" s="3">
        <f t="shared" si="0"/>
        <v>0</v>
      </c>
      <c r="J20" s="52"/>
    </row>
    <row r="21" spans="1:10" s="40" customFormat="1" ht="35.1" customHeight="1" x14ac:dyDescent="0.3">
      <c r="A21" s="49" t="s">
        <v>4751</v>
      </c>
      <c r="B21" s="159" t="s">
        <v>4787</v>
      </c>
      <c r="C21" s="43" t="s">
        <v>1726</v>
      </c>
      <c r="D21" s="318"/>
      <c r="E21" s="43"/>
      <c r="F21" s="44"/>
      <c r="G21" s="45"/>
      <c r="H21" s="176">
        <v>1</v>
      </c>
      <c r="I21" s="44">
        <f t="shared" si="0"/>
        <v>0</v>
      </c>
      <c r="J21" s="47"/>
    </row>
    <row r="22" spans="1:10" s="40" customFormat="1" ht="35.1" customHeight="1" x14ac:dyDescent="0.3">
      <c r="A22" s="49" t="s">
        <v>4752</v>
      </c>
      <c r="B22" s="159" t="s">
        <v>4788</v>
      </c>
      <c r="C22" s="43" t="s">
        <v>1726</v>
      </c>
      <c r="D22" s="319"/>
      <c r="E22" s="50"/>
      <c r="F22" s="3"/>
      <c r="G22" s="51"/>
      <c r="H22" s="177">
        <v>1</v>
      </c>
      <c r="I22" s="3">
        <f t="shared" si="0"/>
        <v>0</v>
      </c>
      <c r="J22" s="52"/>
    </row>
    <row r="23" spans="1:10" s="40" customFormat="1" ht="13.8" x14ac:dyDescent="0.3">
      <c r="A23" s="49" t="s">
        <v>4753</v>
      </c>
      <c r="B23" s="160" t="s">
        <v>4754</v>
      </c>
      <c r="C23" s="53" t="s">
        <v>1726</v>
      </c>
      <c r="D23" s="320"/>
      <c r="E23" s="53"/>
      <c r="F23" s="54"/>
      <c r="G23" s="55"/>
      <c r="H23" s="178">
        <v>0</v>
      </c>
      <c r="I23" s="54">
        <f t="shared" si="0"/>
        <v>0</v>
      </c>
      <c r="J23" s="56"/>
    </row>
    <row r="24" spans="1:10" s="117" customFormat="1" ht="13.8" x14ac:dyDescent="0.3">
      <c r="A24" s="111" t="s">
        <v>2304</v>
      </c>
      <c r="B24" s="112" t="s">
        <v>4755</v>
      </c>
      <c r="C24" s="113"/>
      <c r="D24" s="321"/>
      <c r="E24" s="113"/>
      <c r="F24" s="114"/>
      <c r="G24" s="115"/>
      <c r="H24" s="179"/>
      <c r="I24" s="116">
        <f>SUBTOTAL(9, I25:I28)</f>
        <v>0</v>
      </c>
      <c r="J24" s="113"/>
    </row>
    <row r="25" spans="1:10" s="117" customFormat="1" ht="13.8" x14ac:dyDescent="0.3">
      <c r="A25" s="118" t="s">
        <v>4756</v>
      </c>
      <c r="B25" s="119" t="s">
        <v>4757</v>
      </c>
      <c r="C25" s="120"/>
      <c r="D25" s="322"/>
      <c r="E25" s="120"/>
      <c r="F25" s="121"/>
      <c r="G25" s="122"/>
      <c r="H25" s="180"/>
      <c r="I25" s="123">
        <f>SUBTOTAL(9, I26:I28)</f>
        <v>0</v>
      </c>
      <c r="J25" s="120"/>
    </row>
    <row r="26" spans="1:10" s="117" customFormat="1" ht="13.8" x14ac:dyDescent="0.3">
      <c r="A26" s="118"/>
      <c r="B26" s="335" t="s">
        <v>5462</v>
      </c>
      <c r="C26" s="120"/>
      <c r="D26" s="322"/>
      <c r="E26" s="120"/>
      <c r="F26" s="121"/>
      <c r="G26" s="122"/>
      <c r="H26" s="180"/>
      <c r="I26" s="336">
        <f>SUBTOTAL(9, I27:I27)</f>
        <v>0</v>
      </c>
      <c r="J26" s="120"/>
    </row>
    <row r="27" spans="1:10" s="117" customFormat="1" ht="13.8" x14ac:dyDescent="0.3">
      <c r="A27" s="118"/>
      <c r="B27" s="342" t="s">
        <v>5311</v>
      </c>
      <c r="C27" s="337"/>
      <c r="D27" s="338">
        <v>0</v>
      </c>
      <c r="E27" s="337"/>
      <c r="F27" s="339">
        <v>0</v>
      </c>
      <c r="G27" s="340"/>
      <c r="H27" s="341">
        <v>0</v>
      </c>
      <c r="I27" s="343">
        <f>ROUND(D27*H27*F27,0)</f>
        <v>0</v>
      </c>
      <c r="J27" s="120"/>
    </row>
    <row r="28" spans="1:10" s="127" customFormat="1" ht="13.8" x14ac:dyDescent="0.3">
      <c r="A28" s="128"/>
      <c r="B28" s="171"/>
      <c r="C28" s="125"/>
      <c r="D28" s="323"/>
      <c r="E28" s="125"/>
      <c r="F28" s="172"/>
      <c r="G28" s="173"/>
      <c r="H28" s="181"/>
      <c r="I28" s="126"/>
      <c r="J28" s="125"/>
    </row>
    <row r="29" spans="1:10" s="40" customFormat="1" ht="13.8" x14ac:dyDescent="0.3">
      <c r="A29" s="61" t="s">
        <v>4758</v>
      </c>
      <c r="B29" s="62" t="s">
        <v>4759</v>
      </c>
      <c r="C29" s="63"/>
      <c r="D29" s="324"/>
      <c r="E29" s="63"/>
      <c r="F29" s="64"/>
      <c r="G29" s="65"/>
      <c r="H29" s="182"/>
      <c r="I29" s="66">
        <f>(I30)</f>
        <v>0</v>
      </c>
      <c r="J29" s="63"/>
    </row>
    <row r="30" spans="1:10" s="67" customFormat="1" ht="13.8" x14ac:dyDescent="0.3">
      <c r="A30" s="49"/>
      <c r="B30" s="68"/>
      <c r="C30" s="69"/>
      <c r="D30" s="325"/>
      <c r="E30" s="69"/>
      <c r="F30" s="70"/>
      <c r="G30" s="71"/>
      <c r="H30" s="183"/>
      <c r="I30" s="70"/>
      <c r="J30" s="69"/>
    </row>
    <row r="31" spans="1:10" s="117" customFormat="1" ht="13.8" x14ac:dyDescent="0.3">
      <c r="A31" s="111" t="s">
        <v>2307</v>
      </c>
      <c r="B31" s="132" t="s">
        <v>4760</v>
      </c>
      <c r="C31" s="113"/>
      <c r="D31" s="326"/>
      <c r="E31" s="113"/>
      <c r="F31" s="133"/>
      <c r="G31" s="134"/>
      <c r="H31" s="184"/>
      <c r="I31" s="116">
        <f>SUBTOTAL(9,I32:I41)</f>
        <v>981758000</v>
      </c>
      <c r="J31" s="161"/>
    </row>
    <row r="32" spans="1:10" s="40" customFormat="1" ht="41.4" x14ac:dyDescent="0.3">
      <c r="A32" s="124" t="s">
        <v>4762</v>
      </c>
      <c r="B32" s="135" t="s">
        <v>4761</v>
      </c>
      <c r="C32" s="124"/>
      <c r="D32" s="327"/>
      <c r="E32" s="129"/>
      <c r="F32" s="137"/>
      <c r="G32" s="136"/>
      <c r="H32" s="185"/>
      <c r="I32" s="130">
        <f>SUBTOTAL(9,I33:I37)</f>
        <v>981758000</v>
      </c>
      <c r="J32" s="43"/>
    </row>
    <row r="33" spans="1:10" s="40" customFormat="1" ht="13.8" x14ac:dyDescent="0.3">
      <c r="A33" s="72" t="s">
        <v>4790</v>
      </c>
      <c r="B33" s="73" t="s">
        <v>4763</v>
      </c>
      <c r="C33" s="43" t="s">
        <v>4764</v>
      </c>
      <c r="D33" s="328">
        <v>9</v>
      </c>
      <c r="E33" s="43"/>
      <c r="F33" s="74">
        <v>4050000</v>
      </c>
      <c r="G33" s="75"/>
      <c r="H33" s="186">
        <v>1</v>
      </c>
      <c r="I33" s="2">
        <f>ROUND(D33*F33*H33,0)</f>
        <v>36450000</v>
      </c>
      <c r="J33" s="43"/>
    </row>
    <row r="34" spans="1:10" s="131" customFormat="1" ht="13.8" x14ac:dyDescent="0.3">
      <c r="A34" s="76"/>
      <c r="B34" s="138" t="s">
        <v>11</v>
      </c>
      <c r="C34" s="43"/>
      <c r="D34" s="328"/>
      <c r="E34" s="43"/>
      <c r="F34" s="74"/>
      <c r="G34" s="75"/>
      <c r="H34" s="186"/>
      <c r="I34" s="2"/>
      <c r="J34" s="129"/>
    </row>
    <row r="35" spans="1:10" s="96" customFormat="1" ht="27.6" x14ac:dyDescent="0.3">
      <c r="A35" s="164" t="s">
        <v>4791</v>
      </c>
      <c r="B35" s="165" t="s">
        <v>4789</v>
      </c>
      <c r="C35" s="166" t="s">
        <v>1726</v>
      </c>
      <c r="D35" s="329">
        <v>1372</v>
      </c>
      <c r="E35" s="166"/>
      <c r="F35" s="167">
        <v>130000</v>
      </c>
      <c r="G35" s="168"/>
      <c r="H35" s="187">
        <v>0.3</v>
      </c>
      <c r="I35" s="169">
        <f t="shared" ref="I35" si="1">ROUND(D35*H35*F35,0)</f>
        <v>53508000</v>
      </c>
      <c r="J35" s="170"/>
    </row>
    <row r="36" spans="1:10" s="40" customFormat="1" ht="27.6" x14ac:dyDescent="0.3">
      <c r="A36" s="76" t="s">
        <v>4792</v>
      </c>
      <c r="B36" s="77" t="s">
        <v>4768</v>
      </c>
      <c r="C36" s="76" t="s">
        <v>1726</v>
      </c>
      <c r="D36" s="328">
        <v>1372</v>
      </c>
      <c r="E36" s="43"/>
      <c r="F36" s="74">
        <v>130000</v>
      </c>
      <c r="G36" s="75"/>
      <c r="H36" s="332">
        <v>5</v>
      </c>
      <c r="I36" s="2">
        <f>D36*F36*H36</f>
        <v>891800000</v>
      </c>
      <c r="J36" s="43"/>
    </row>
    <row r="37" spans="1:10" s="40" customFormat="1" ht="55.2" x14ac:dyDescent="0.3">
      <c r="A37" s="76"/>
      <c r="B37" s="191" t="s">
        <v>4793</v>
      </c>
      <c r="C37" s="76"/>
      <c r="D37" s="328"/>
      <c r="E37" s="43"/>
      <c r="F37" s="74"/>
      <c r="G37" s="75"/>
      <c r="H37" s="186"/>
      <c r="I37" s="2"/>
      <c r="J37" s="43"/>
    </row>
    <row r="38" spans="1:10" s="145" customFormat="1" ht="41.4" x14ac:dyDescent="0.3">
      <c r="A38" s="139" t="s">
        <v>4765</v>
      </c>
      <c r="B38" s="140" t="s">
        <v>4769</v>
      </c>
      <c r="C38" s="139"/>
      <c r="D38" s="330"/>
      <c r="E38" s="142"/>
      <c r="F38" s="143"/>
      <c r="G38" s="141"/>
      <c r="H38" s="188"/>
      <c r="I38" s="144">
        <f>SUBTOTAL(9,I39:I41)</f>
        <v>0</v>
      </c>
      <c r="J38" s="142"/>
    </row>
    <row r="39" spans="1:10" s="40" customFormat="1" ht="27.6" x14ac:dyDescent="0.3">
      <c r="A39" s="76" t="s">
        <v>4766</v>
      </c>
      <c r="B39" s="79" t="s">
        <v>4789</v>
      </c>
      <c r="C39" s="76" t="s">
        <v>1726</v>
      </c>
      <c r="D39" s="328">
        <v>0</v>
      </c>
      <c r="E39" s="43"/>
      <c r="F39" s="74">
        <v>130000</v>
      </c>
      <c r="G39" s="75"/>
      <c r="H39" s="186">
        <v>0.3</v>
      </c>
      <c r="I39" s="2">
        <f t="shared" ref="I39:I40" si="2">ROUND(D39*H39*F39,0)</f>
        <v>0</v>
      </c>
      <c r="J39" s="78"/>
    </row>
    <row r="40" spans="1:10" s="40" customFormat="1" ht="27.6" x14ac:dyDescent="0.3">
      <c r="A40" s="76" t="s">
        <v>4767</v>
      </c>
      <c r="B40" s="77" t="s">
        <v>4768</v>
      </c>
      <c r="C40" s="76" t="s">
        <v>1726</v>
      </c>
      <c r="D40" s="328">
        <v>0</v>
      </c>
      <c r="E40" s="43"/>
      <c r="F40" s="74">
        <v>130000</v>
      </c>
      <c r="G40" s="75"/>
      <c r="H40" s="332">
        <v>5</v>
      </c>
      <c r="I40" s="2">
        <f t="shared" si="2"/>
        <v>0</v>
      </c>
      <c r="J40" s="43"/>
    </row>
    <row r="41" spans="1:10" s="40" customFormat="1" ht="55.2" x14ac:dyDescent="0.3">
      <c r="A41" s="80"/>
      <c r="B41" s="192" t="s">
        <v>4793</v>
      </c>
      <c r="C41" s="80"/>
      <c r="D41" s="331"/>
      <c r="E41" s="50"/>
      <c r="F41" s="81"/>
      <c r="G41" s="82"/>
      <c r="H41" s="189"/>
      <c r="I41" s="83"/>
      <c r="J41" s="50"/>
    </row>
    <row r="42" spans="1:10" s="40" customFormat="1" ht="13.8" x14ac:dyDescent="0.3">
      <c r="A42" s="57" t="s">
        <v>2310</v>
      </c>
      <c r="B42" s="58" t="s">
        <v>4770</v>
      </c>
      <c r="C42" s="59"/>
      <c r="D42" s="333"/>
      <c r="E42" s="59"/>
      <c r="F42" s="60"/>
      <c r="G42" s="59"/>
      <c r="H42" s="190"/>
      <c r="I42" s="59"/>
      <c r="J42" s="84"/>
    </row>
    <row r="43" spans="1:10" s="117" customFormat="1" ht="13.8" x14ac:dyDescent="0.3">
      <c r="A43" s="146"/>
      <c r="B43" s="147" t="s">
        <v>4771</v>
      </c>
      <c r="C43" s="148"/>
      <c r="D43" s="334"/>
      <c r="E43" s="148"/>
      <c r="F43" s="149"/>
      <c r="G43" s="150"/>
      <c r="H43" s="148"/>
      <c r="I43" s="110">
        <f>SUBTOTAL(9,I14:I41)</f>
        <v>1160118000</v>
      </c>
      <c r="J43" s="148"/>
    </row>
    <row r="44" spans="1:10" s="40" customFormat="1" ht="14.4" x14ac:dyDescent="0.3">
      <c r="A44" s="85"/>
      <c r="B44" s="501" t="s">
        <v>5463</v>
      </c>
      <c r="C44" s="502"/>
      <c r="D44" s="502"/>
      <c r="E44" s="502"/>
      <c r="F44" s="502"/>
      <c r="G44" s="502"/>
      <c r="H44" s="502"/>
      <c r="I44" s="502"/>
      <c r="J44" s="503"/>
    </row>
    <row r="45" spans="1:10" s="40" customFormat="1" ht="14.4" x14ac:dyDescent="0.3">
      <c r="A45" s="86"/>
      <c r="B45" s="506"/>
      <c r="C45" s="506"/>
      <c r="D45" s="506"/>
      <c r="E45" s="506"/>
      <c r="F45" s="506"/>
      <c r="G45" s="506"/>
      <c r="H45" s="506"/>
      <c r="I45" s="506"/>
      <c r="J45" s="506"/>
    </row>
    <row r="46" spans="1:10" s="89" customFormat="1" x14ac:dyDescent="0.3">
      <c r="A46" s="87"/>
      <c r="B46" s="88"/>
      <c r="C46" s="88"/>
      <c r="D46" s="88"/>
      <c r="E46" s="88"/>
      <c r="F46" s="88"/>
      <c r="G46" s="88"/>
      <c r="H46" s="88"/>
      <c r="I46" s="88"/>
      <c r="J46" s="88"/>
    </row>
    <row r="47" spans="1:10" s="89" customFormat="1" x14ac:dyDescent="0.3">
      <c r="A47" s="90"/>
      <c r="B47" s="90"/>
      <c r="C47" s="504" t="s">
        <v>4773</v>
      </c>
      <c r="D47" s="504"/>
      <c r="E47" s="504"/>
      <c r="F47" s="504" t="s">
        <v>4885</v>
      </c>
      <c r="G47" s="504"/>
      <c r="H47" s="504"/>
      <c r="I47" s="504"/>
      <c r="J47" s="504"/>
    </row>
    <row r="48" spans="1:10" s="96" customFormat="1" x14ac:dyDescent="0.3">
      <c r="A48" s="91"/>
      <c r="B48" s="93"/>
      <c r="C48" s="94"/>
      <c r="D48" s="92"/>
      <c r="E48" s="91"/>
      <c r="F48" s="95"/>
      <c r="G48" s="91"/>
      <c r="H48" s="91"/>
      <c r="I48" s="95"/>
    </row>
    <row r="49" spans="1:10" s="96" customFormat="1" x14ac:dyDescent="0.3">
      <c r="A49" s="91"/>
      <c r="B49" s="93"/>
      <c r="C49" s="94"/>
      <c r="D49" s="92"/>
      <c r="E49" s="91"/>
      <c r="F49" s="95"/>
      <c r="G49" s="91"/>
      <c r="H49" s="91"/>
      <c r="I49" s="91"/>
    </row>
    <row r="50" spans="1:10" s="96" customFormat="1" x14ac:dyDescent="0.3">
      <c r="A50" s="91"/>
      <c r="B50" s="93"/>
      <c r="C50" s="94"/>
      <c r="D50" s="92"/>
      <c r="E50" s="91"/>
      <c r="F50" s="95"/>
      <c r="G50" s="91"/>
      <c r="H50" s="91"/>
      <c r="I50" s="95"/>
    </row>
    <row r="51" spans="1:10" s="96" customFormat="1" x14ac:dyDescent="0.3">
      <c r="A51" s="91"/>
      <c r="B51" s="93"/>
      <c r="C51" s="94"/>
      <c r="D51" s="92"/>
      <c r="E51" s="91"/>
      <c r="F51" s="95"/>
      <c r="G51" s="91"/>
      <c r="H51" s="91"/>
      <c r="I51" s="91"/>
    </row>
    <row r="52" spans="1:10" s="96" customFormat="1" x14ac:dyDescent="0.3">
      <c r="A52" s="91"/>
      <c r="B52" s="93"/>
      <c r="C52" s="94"/>
      <c r="D52" s="92"/>
      <c r="E52" s="91"/>
      <c r="F52" s="95"/>
      <c r="G52" s="91"/>
      <c r="H52" s="91"/>
      <c r="I52" s="91"/>
    </row>
    <row r="53" spans="1:10" s="89" customFormat="1" x14ac:dyDescent="0.3">
      <c r="A53" s="91"/>
      <c r="C53" s="505" t="s">
        <v>4886</v>
      </c>
      <c r="D53" s="505"/>
      <c r="E53" s="505"/>
      <c r="F53" s="316"/>
      <c r="G53" s="91"/>
      <c r="H53" s="91"/>
      <c r="I53" s="91"/>
    </row>
    <row r="54" spans="1:10" x14ac:dyDescent="0.3">
      <c r="A54" s="97"/>
      <c r="C54" s="98"/>
      <c r="D54" s="99"/>
      <c r="E54" s="10"/>
      <c r="F54" s="100"/>
      <c r="G54" s="97"/>
      <c r="H54" s="10"/>
      <c r="I54" s="100"/>
      <c r="J54" s="97"/>
    </row>
    <row r="55" spans="1:10" ht="47.1" customHeight="1" x14ac:dyDescent="0.3">
      <c r="A55" s="101"/>
      <c r="B55" s="102" t="s">
        <v>4703</v>
      </c>
      <c r="D55" s="103"/>
      <c r="F55" s="104"/>
      <c r="G55" s="105"/>
      <c r="H55" s="106"/>
      <c r="I55" s="107"/>
    </row>
    <row r="56" spans="1:10" ht="47.1" customHeight="1" x14ac:dyDescent="0.3">
      <c r="A56" s="101"/>
      <c r="B56" s="102" t="s">
        <v>4704</v>
      </c>
      <c r="D56" s="103"/>
      <c r="F56" s="104"/>
      <c r="G56" s="105"/>
      <c r="H56" s="106"/>
      <c r="I56" s="107"/>
    </row>
    <row r="57" spans="1:10" ht="61.5" customHeight="1" x14ac:dyDescent="0.3">
      <c r="A57" s="101"/>
      <c r="B57" s="102" t="s">
        <v>4705</v>
      </c>
      <c r="D57" s="103"/>
      <c r="F57" s="104"/>
      <c r="G57" s="105"/>
      <c r="H57" s="106"/>
      <c r="I57" s="107"/>
    </row>
    <row r="58" spans="1:10" x14ac:dyDescent="0.3">
      <c r="A58" s="97"/>
      <c r="C58" s="98"/>
      <c r="D58" s="99"/>
      <c r="E58" s="10"/>
      <c r="F58" s="100"/>
      <c r="G58" s="97"/>
      <c r="H58" s="10"/>
      <c r="I58" s="100"/>
      <c r="J58" s="97"/>
    </row>
    <row r="59" spans="1:10" x14ac:dyDescent="0.3">
      <c r="A59" s="97"/>
      <c r="C59" s="98"/>
      <c r="D59" s="99"/>
      <c r="E59" s="10"/>
      <c r="F59" s="100"/>
      <c r="G59" s="97"/>
      <c r="H59" s="10"/>
      <c r="I59" s="100"/>
      <c r="J59" s="97"/>
    </row>
    <row r="62" spans="1:10" x14ac:dyDescent="0.3">
      <c r="A62" s="8"/>
      <c r="C62" s="8"/>
      <c r="D62" s="98"/>
      <c r="E62" s="98"/>
      <c r="F62" s="8"/>
      <c r="G62" s="8"/>
      <c r="H62" s="8"/>
      <c r="I62" s="8"/>
      <c r="J62" s="8"/>
    </row>
    <row r="63" spans="1:10" x14ac:dyDescent="0.3">
      <c r="A63" s="8"/>
      <c r="C63" s="8"/>
      <c r="D63" s="98"/>
      <c r="E63" s="98"/>
      <c r="F63" s="8"/>
      <c r="G63" s="8"/>
      <c r="H63" s="8"/>
      <c r="I63" s="8"/>
      <c r="J63" s="8"/>
    </row>
    <row r="64" spans="1:10" x14ac:dyDescent="0.3">
      <c r="A64" s="8"/>
      <c r="C64" s="8"/>
      <c r="D64" s="98"/>
      <c r="E64" s="98"/>
      <c r="F64" s="8"/>
      <c r="G64" s="8"/>
      <c r="H64" s="8"/>
      <c r="I64" s="8"/>
      <c r="J64" s="8"/>
    </row>
    <row r="65" spans="4:5" s="8" customFormat="1" x14ac:dyDescent="0.3">
      <c r="D65" s="98"/>
      <c r="E65" s="98"/>
    </row>
    <row r="66" spans="4:5" s="8" customFormat="1" x14ac:dyDescent="0.3">
      <c r="D66" s="98"/>
      <c r="E66" s="98"/>
    </row>
    <row r="67" spans="4:5" s="8" customFormat="1" x14ac:dyDescent="0.3">
      <c r="D67" s="98"/>
      <c r="E67" s="98"/>
    </row>
    <row r="68" spans="4:5" s="8" customFormat="1" x14ac:dyDescent="0.3">
      <c r="D68" s="98"/>
      <c r="E68" s="98"/>
    </row>
    <row r="69" spans="4:5" s="8" customFormat="1" x14ac:dyDescent="0.3">
      <c r="D69" s="98"/>
      <c r="E69" s="98"/>
    </row>
    <row r="70" spans="4:5" s="8" customFormat="1" x14ac:dyDescent="0.3">
      <c r="D70" s="98"/>
      <c r="E70" s="98"/>
    </row>
    <row r="71" spans="4:5" s="8" customFormat="1" x14ac:dyDescent="0.3">
      <c r="D71" s="98"/>
      <c r="E71" s="98"/>
    </row>
    <row r="72" spans="4:5" s="8" customFormat="1" x14ac:dyDescent="0.3">
      <c r="D72" s="98"/>
      <c r="E72" s="98"/>
    </row>
    <row r="73" spans="4:5" s="8" customFormat="1" x14ac:dyDescent="0.3">
      <c r="D73" s="98"/>
      <c r="E73" s="98"/>
    </row>
    <row r="74" spans="4:5" s="8" customFormat="1" x14ac:dyDescent="0.3">
      <c r="D74" s="98"/>
      <c r="E74" s="98"/>
    </row>
    <row r="75" spans="4:5" s="8" customFormat="1" x14ac:dyDescent="0.3">
      <c r="D75" s="98"/>
      <c r="E75" s="98"/>
    </row>
    <row r="76" spans="4:5" s="40" customFormat="1" ht="13.8" x14ac:dyDescent="0.3">
      <c r="D76" s="5"/>
      <c r="E76" s="5"/>
    </row>
    <row r="77" spans="4:5" s="40" customFormat="1" ht="13.8" x14ac:dyDescent="0.3">
      <c r="D77" s="5"/>
      <c r="E77" s="5"/>
    </row>
    <row r="78" spans="4:5" s="8" customFormat="1" x14ac:dyDescent="0.3">
      <c r="D78" s="98"/>
      <c r="E78" s="98"/>
    </row>
    <row r="79" spans="4:5" s="8" customFormat="1" x14ac:dyDescent="0.3">
      <c r="D79" s="98"/>
      <c r="E79" s="98"/>
    </row>
    <row r="80" spans="4:5" s="8" customFormat="1" x14ac:dyDescent="0.3">
      <c r="D80" s="98"/>
      <c r="E80" s="98"/>
    </row>
    <row r="81" spans="4:5" s="40" customFormat="1" ht="13.8" x14ac:dyDescent="0.3">
      <c r="D81" s="5"/>
      <c r="E81" s="5"/>
    </row>
    <row r="82" spans="4:5" s="8" customFormat="1" x14ac:dyDescent="0.3">
      <c r="D82" s="98"/>
      <c r="E82" s="98"/>
    </row>
    <row r="83" spans="4:5" s="8" customFormat="1" x14ac:dyDescent="0.3">
      <c r="D83" s="98"/>
      <c r="E83" s="98"/>
    </row>
    <row r="84" spans="4:5" s="40" customFormat="1" ht="13.8" x14ac:dyDescent="0.3">
      <c r="D84" s="5"/>
      <c r="E84" s="5"/>
    </row>
    <row r="85" spans="4:5" s="8" customFormat="1" x14ac:dyDescent="0.3">
      <c r="D85" s="98"/>
      <c r="E85" s="98"/>
    </row>
    <row r="86" spans="4:5" s="8" customFormat="1" x14ac:dyDescent="0.3">
      <c r="D86" s="98"/>
      <c r="E86" s="98"/>
    </row>
    <row r="87" spans="4:5" s="8" customFormat="1" x14ac:dyDescent="0.3">
      <c r="D87" s="98"/>
      <c r="E87" s="98"/>
    </row>
    <row r="88" spans="4:5" s="8" customFormat="1" x14ac:dyDescent="0.3">
      <c r="D88" s="98"/>
      <c r="E88" s="98"/>
    </row>
    <row r="89" spans="4:5" s="8" customFormat="1" x14ac:dyDescent="0.3">
      <c r="D89" s="98"/>
      <c r="E89" s="98"/>
    </row>
    <row r="90" spans="4:5" s="8" customFormat="1" x14ac:dyDescent="0.3">
      <c r="D90" s="98"/>
      <c r="E90" s="98"/>
    </row>
    <row r="91" spans="4:5" s="8" customFormat="1" x14ac:dyDescent="0.3">
      <c r="D91" s="98"/>
      <c r="E91" s="98"/>
    </row>
    <row r="92" spans="4:5" s="8" customFormat="1" x14ac:dyDescent="0.3">
      <c r="D92" s="98"/>
      <c r="E92" s="98"/>
    </row>
    <row r="93" spans="4:5" s="8" customFormat="1" x14ac:dyDescent="0.3">
      <c r="D93" s="98"/>
      <c r="E93" s="98"/>
    </row>
    <row r="94" spans="4:5" s="8" customFormat="1" x14ac:dyDescent="0.3">
      <c r="D94" s="98"/>
      <c r="E94" s="98"/>
    </row>
    <row r="95" spans="4:5" s="8" customFormat="1" x14ac:dyDescent="0.3">
      <c r="D95" s="98"/>
      <c r="E95" s="98"/>
    </row>
    <row r="96" spans="4:5" s="8" customFormat="1" x14ac:dyDescent="0.3">
      <c r="D96" s="98"/>
      <c r="E96" s="98"/>
    </row>
    <row r="97" spans="4:5" s="8" customFormat="1" x14ac:dyDescent="0.3">
      <c r="D97" s="98"/>
      <c r="E97" s="98"/>
    </row>
    <row r="98" spans="4:5" s="8" customFormat="1" x14ac:dyDescent="0.3">
      <c r="D98" s="98"/>
      <c r="E98" s="98"/>
    </row>
    <row r="99" spans="4:5" s="8" customFormat="1" x14ac:dyDescent="0.3">
      <c r="D99" s="98"/>
      <c r="E99" s="98"/>
    </row>
    <row r="100" spans="4:5" s="8" customFormat="1" x14ac:dyDescent="0.3">
      <c r="D100" s="98"/>
      <c r="E100" s="98"/>
    </row>
    <row r="101" spans="4:5" s="8" customFormat="1" x14ac:dyDescent="0.3">
      <c r="D101" s="98"/>
      <c r="E101" s="98"/>
    </row>
    <row r="102" spans="4:5" s="8" customFormat="1" x14ac:dyDescent="0.3">
      <c r="D102" s="98"/>
      <c r="E102" s="98"/>
    </row>
    <row r="103" spans="4:5" s="8" customFormat="1" x14ac:dyDescent="0.3">
      <c r="D103" s="98"/>
      <c r="E103" s="98"/>
    </row>
    <row r="104" spans="4:5" s="8" customFormat="1" x14ac:dyDescent="0.3">
      <c r="D104" s="98"/>
      <c r="E104" s="98"/>
    </row>
    <row r="105" spans="4:5" s="8" customFormat="1" x14ac:dyDescent="0.3">
      <c r="D105" s="98"/>
      <c r="E105" s="98"/>
    </row>
    <row r="106" spans="4:5" s="8" customFormat="1" x14ac:dyDescent="0.3">
      <c r="D106" s="98"/>
      <c r="E106" s="98"/>
    </row>
    <row r="107" spans="4:5" s="8" customFormat="1" x14ac:dyDescent="0.3">
      <c r="D107" s="98"/>
      <c r="E107" s="98"/>
    </row>
    <row r="108" spans="4:5" s="8" customFormat="1" x14ac:dyDescent="0.3">
      <c r="D108" s="98"/>
      <c r="E108" s="98"/>
    </row>
    <row r="109" spans="4:5" s="8" customFormat="1" x14ac:dyDescent="0.3">
      <c r="D109" s="98"/>
      <c r="E109" s="98"/>
    </row>
    <row r="110" spans="4:5" s="8" customFormat="1" x14ac:dyDescent="0.3">
      <c r="D110" s="98"/>
      <c r="E110" s="98"/>
    </row>
    <row r="111" spans="4:5" s="8" customFormat="1" x14ac:dyDescent="0.3">
      <c r="D111" s="98"/>
      <c r="E111" s="98"/>
    </row>
    <row r="112" spans="4:5" s="8" customFormat="1" x14ac:dyDescent="0.3">
      <c r="D112" s="98"/>
      <c r="E112" s="98"/>
    </row>
    <row r="113" spans="4:5" s="8" customFormat="1" x14ac:dyDescent="0.3">
      <c r="D113" s="98"/>
      <c r="E113" s="98"/>
    </row>
    <row r="114" spans="4:5" s="8" customFormat="1" x14ac:dyDescent="0.3">
      <c r="D114" s="98"/>
      <c r="E114" s="98"/>
    </row>
    <row r="115" spans="4:5" s="8" customFormat="1" x14ac:dyDescent="0.3">
      <c r="D115" s="98"/>
      <c r="E115" s="98"/>
    </row>
    <row r="116" spans="4:5" s="8" customFormat="1" x14ac:dyDescent="0.3">
      <c r="D116" s="98"/>
      <c r="E116" s="98"/>
    </row>
    <row r="117" spans="4:5" s="8" customFormat="1" x14ac:dyDescent="0.3">
      <c r="D117" s="98"/>
      <c r="E117" s="98"/>
    </row>
    <row r="118" spans="4:5" s="8" customFormat="1" x14ac:dyDescent="0.3">
      <c r="D118" s="98"/>
      <c r="E118" s="98"/>
    </row>
    <row r="119" spans="4:5" s="8" customFormat="1" x14ac:dyDescent="0.3">
      <c r="D119" s="98"/>
      <c r="E119" s="98"/>
    </row>
    <row r="120" spans="4:5" s="8" customFormat="1" x14ac:dyDescent="0.3">
      <c r="D120" s="98"/>
      <c r="E120" s="98"/>
    </row>
    <row r="121" spans="4:5" s="8" customFormat="1" x14ac:dyDescent="0.3">
      <c r="D121" s="98"/>
      <c r="E121" s="98"/>
    </row>
    <row r="122" spans="4:5" s="8" customFormat="1" x14ac:dyDescent="0.3">
      <c r="D122" s="98"/>
      <c r="E122" s="98"/>
    </row>
    <row r="123" spans="4:5" s="8" customFormat="1" x14ac:dyDescent="0.3">
      <c r="D123" s="98"/>
      <c r="E123" s="98"/>
    </row>
    <row r="124" spans="4:5" s="8" customFormat="1" x14ac:dyDescent="0.3">
      <c r="D124" s="98"/>
      <c r="E124" s="98"/>
    </row>
    <row r="125" spans="4:5" s="8" customFormat="1" x14ac:dyDescent="0.3">
      <c r="D125" s="98"/>
      <c r="E125" s="98"/>
    </row>
    <row r="126" spans="4:5" s="8" customFormat="1" x14ac:dyDescent="0.3">
      <c r="D126" s="98"/>
      <c r="E126" s="98"/>
    </row>
    <row r="127" spans="4:5" s="8" customFormat="1" x14ac:dyDescent="0.3">
      <c r="D127" s="98"/>
      <c r="E127" s="98"/>
    </row>
    <row r="128" spans="4:5" s="8" customFormat="1" x14ac:dyDescent="0.3">
      <c r="D128" s="98"/>
      <c r="E128" s="98"/>
    </row>
    <row r="129" spans="4:5" s="8" customFormat="1" x14ac:dyDescent="0.3">
      <c r="D129" s="98"/>
      <c r="E129" s="98"/>
    </row>
    <row r="130" spans="4:5" s="8" customFormat="1" x14ac:dyDescent="0.3">
      <c r="D130" s="98"/>
      <c r="E130" s="98"/>
    </row>
    <row r="131" spans="4:5" s="8" customFormat="1" x14ac:dyDescent="0.3">
      <c r="D131" s="98"/>
      <c r="E131" s="98"/>
    </row>
    <row r="132" spans="4:5" s="8" customFormat="1" x14ac:dyDescent="0.3">
      <c r="D132" s="98"/>
      <c r="E132" s="98"/>
    </row>
    <row r="133" spans="4:5" s="8" customFormat="1" x14ac:dyDescent="0.3">
      <c r="D133" s="98"/>
      <c r="E133" s="98"/>
    </row>
    <row r="134" spans="4:5" s="8" customFormat="1" x14ac:dyDescent="0.3">
      <c r="D134" s="98"/>
      <c r="E134" s="98"/>
    </row>
    <row r="135" spans="4:5" s="8" customFormat="1" x14ac:dyDescent="0.3">
      <c r="D135" s="98"/>
      <c r="E135" s="98"/>
    </row>
    <row r="136" spans="4:5" s="8" customFormat="1" x14ac:dyDescent="0.3">
      <c r="D136" s="98"/>
      <c r="E136" s="98"/>
    </row>
    <row r="137" spans="4:5" s="8" customFormat="1" x14ac:dyDescent="0.3">
      <c r="D137" s="98"/>
      <c r="E137" s="98"/>
    </row>
    <row r="138" spans="4:5" s="8" customFormat="1" x14ac:dyDescent="0.3">
      <c r="D138" s="98"/>
      <c r="E138" s="98"/>
    </row>
    <row r="139" spans="4:5" s="8" customFormat="1" x14ac:dyDescent="0.3">
      <c r="D139" s="98"/>
      <c r="E139" s="98"/>
    </row>
    <row r="140" spans="4:5" s="8" customFormat="1" x14ac:dyDescent="0.3">
      <c r="D140" s="98"/>
      <c r="E140" s="98"/>
    </row>
    <row r="141" spans="4:5" s="8" customFormat="1" x14ac:dyDescent="0.3">
      <c r="D141" s="98"/>
      <c r="E141" s="98"/>
    </row>
    <row r="142" spans="4:5" s="8" customFormat="1" x14ac:dyDescent="0.3">
      <c r="D142" s="98"/>
      <c r="E142" s="98"/>
    </row>
    <row r="143" spans="4:5" s="8" customFormat="1" x14ac:dyDescent="0.3">
      <c r="D143" s="98"/>
      <c r="E143" s="98"/>
    </row>
    <row r="144" spans="4:5" s="8" customFormat="1" x14ac:dyDescent="0.3">
      <c r="D144" s="98"/>
      <c r="E144" s="98"/>
    </row>
    <row r="145" spans="4:5" s="8" customFormat="1" x14ac:dyDescent="0.3">
      <c r="D145" s="98"/>
      <c r="E145" s="98"/>
    </row>
    <row r="146" spans="4:5" s="8" customFormat="1" x14ac:dyDescent="0.3">
      <c r="D146" s="98"/>
      <c r="E146" s="98"/>
    </row>
    <row r="147" spans="4:5" s="8" customFormat="1" x14ac:dyDescent="0.3">
      <c r="D147" s="98"/>
      <c r="E147" s="98"/>
    </row>
    <row r="148" spans="4:5" s="8" customFormat="1" x14ac:dyDescent="0.3">
      <c r="D148" s="98"/>
      <c r="E148" s="98"/>
    </row>
    <row r="149" spans="4:5" s="8" customFormat="1" x14ac:dyDescent="0.3">
      <c r="D149" s="98"/>
      <c r="E149" s="98"/>
    </row>
    <row r="150" spans="4:5" s="8" customFormat="1" x14ac:dyDescent="0.3">
      <c r="D150" s="98"/>
      <c r="E150" s="98"/>
    </row>
    <row r="151" spans="4:5" s="8" customFormat="1" x14ac:dyDescent="0.3">
      <c r="D151" s="98"/>
      <c r="E151" s="98"/>
    </row>
    <row r="152" spans="4:5" s="8" customFormat="1" x14ac:dyDescent="0.3">
      <c r="D152" s="98"/>
      <c r="E152" s="98"/>
    </row>
    <row r="153" spans="4:5" s="8" customFormat="1" x14ac:dyDescent="0.3">
      <c r="D153" s="98"/>
      <c r="E153" s="98"/>
    </row>
    <row r="154" spans="4:5" s="8" customFormat="1" x14ac:dyDescent="0.3">
      <c r="D154" s="98"/>
      <c r="E154" s="98"/>
    </row>
    <row r="155" spans="4:5" s="8" customFormat="1" x14ac:dyDescent="0.3">
      <c r="D155" s="98"/>
      <c r="E155" s="98"/>
    </row>
    <row r="156" spans="4:5" s="8" customFormat="1" x14ac:dyDescent="0.3">
      <c r="D156" s="98"/>
      <c r="E156" s="98"/>
    </row>
    <row r="157" spans="4:5" s="8" customFormat="1" x14ac:dyDescent="0.3">
      <c r="D157" s="98"/>
      <c r="E157" s="98"/>
    </row>
    <row r="158" spans="4:5" s="8" customFormat="1" x14ac:dyDescent="0.3">
      <c r="D158" s="98"/>
      <c r="E158" s="98"/>
    </row>
    <row r="159" spans="4:5" s="8" customFormat="1" x14ac:dyDescent="0.3">
      <c r="D159" s="98"/>
      <c r="E159" s="98"/>
    </row>
    <row r="160" spans="4:5" s="8" customFormat="1" x14ac:dyDescent="0.3">
      <c r="D160" s="98"/>
      <c r="E160" s="98"/>
    </row>
    <row r="161" spans="4:5" s="8" customFormat="1" x14ac:dyDescent="0.3">
      <c r="D161" s="98"/>
      <c r="E161" s="98"/>
    </row>
    <row r="162" spans="4:5" s="8" customFormat="1" x14ac:dyDescent="0.3">
      <c r="D162" s="98"/>
      <c r="E162" s="98"/>
    </row>
    <row r="163" spans="4:5" s="8" customFormat="1" x14ac:dyDescent="0.3">
      <c r="D163" s="98"/>
      <c r="E163" s="98"/>
    </row>
    <row r="164" spans="4:5" s="8" customFormat="1" x14ac:dyDescent="0.3">
      <c r="D164" s="98"/>
      <c r="E164" s="98"/>
    </row>
    <row r="165" spans="4:5" s="8" customFormat="1" x14ac:dyDescent="0.3">
      <c r="D165" s="98"/>
      <c r="E165" s="98"/>
    </row>
    <row r="166" spans="4:5" s="8" customFormat="1" x14ac:dyDescent="0.3">
      <c r="D166" s="98"/>
      <c r="E166" s="98"/>
    </row>
    <row r="167" spans="4:5" s="8" customFormat="1" x14ac:dyDescent="0.3">
      <c r="D167" s="98"/>
      <c r="E167" s="98"/>
    </row>
    <row r="168" spans="4:5" s="8" customFormat="1" x14ac:dyDescent="0.3">
      <c r="D168" s="98"/>
      <c r="E168" s="98"/>
    </row>
    <row r="169" spans="4:5" s="8" customFormat="1" x14ac:dyDescent="0.3">
      <c r="D169" s="98"/>
      <c r="E169" s="98"/>
    </row>
    <row r="170" spans="4:5" s="8" customFormat="1" x14ac:dyDescent="0.3">
      <c r="D170" s="98"/>
      <c r="E170" s="98"/>
    </row>
    <row r="171" spans="4:5" s="8" customFormat="1" x14ac:dyDescent="0.3">
      <c r="D171" s="98"/>
      <c r="E171" s="98"/>
    </row>
    <row r="172" spans="4:5" s="8" customFormat="1" x14ac:dyDescent="0.3">
      <c r="D172" s="98"/>
      <c r="E172" s="98"/>
    </row>
    <row r="173" spans="4:5" s="8" customFormat="1" x14ac:dyDescent="0.3">
      <c r="D173" s="98"/>
      <c r="E173" s="98"/>
    </row>
    <row r="174" spans="4:5" s="8" customFormat="1" x14ac:dyDescent="0.3">
      <c r="D174" s="98"/>
      <c r="E174" s="98"/>
    </row>
    <row r="175" spans="4:5" s="8" customFormat="1" x14ac:dyDescent="0.3">
      <c r="D175" s="98"/>
      <c r="E175" s="98"/>
    </row>
    <row r="176" spans="4:5" s="8" customFormat="1" x14ac:dyDescent="0.3">
      <c r="D176" s="98"/>
      <c r="E176" s="98"/>
    </row>
    <row r="177" spans="4:5" s="8" customFormat="1" x14ac:dyDescent="0.3">
      <c r="D177" s="98"/>
      <c r="E177" s="98"/>
    </row>
    <row r="178" spans="4:5" s="8" customFormat="1" x14ac:dyDescent="0.3">
      <c r="D178" s="98"/>
      <c r="E178" s="98"/>
    </row>
    <row r="179" spans="4:5" s="8" customFormat="1" x14ac:dyDescent="0.3">
      <c r="D179" s="98"/>
      <c r="E179" s="98"/>
    </row>
    <row r="180" spans="4:5" s="8" customFormat="1" x14ac:dyDescent="0.3">
      <c r="D180" s="98"/>
      <c r="E180" s="98"/>
    </row>
    <row r="181" spans="4:5" s="8" customFormat="1" x14ac:dyDescent="0.3">
      <c r="D181" s="98"/>
      <c r="E181" s="98"/>
    </row>
    <row r="182" spans="4:5" s="8" customFormat="1" x14ac:dyDescent="0.3">
      <c r="D182" s="98"/>
      <c r="E182" s="98"/>
    </row>
    <row r="183" spans="4:5" s="8" customFormat="1" x14ac:dyDescent="0.3">
      <c r="D183" s="98"/>
      <c r="E183" s="98"/>
    </row>
    <row r="184" spans="4:5" s="8" customFormat="1" x14ac:dyDescent="0.3">
      <c r="D184" s="98"/>
      <c r="E184" s="98"/>
    </row>
    <row r="185" spans="4:5" s="8" customFormat="1" x14ac:dyDescent="0.3">
      <c r="D185" s="98"/>
      <c r="E185" s="98"/>
    </row>
    <row r="186" spans="4:5" s="8" customFormat="1" x14ac:dyDescent="0.3">
      <c r="D186" s="98"/>
      <c r="E186" s="98"/>
    </row>
    <row r="187" spans="4:5" s="8" customFormat="1" x14ac:dyDescent="0.3">
      <c r="D187" s="98"/>
      <c r="E187" s="98"/>
    </row>
    <row r="188" spans="4:5" s="8" customFormat="1" x14ac:dyDescent="0.3">
      <c r="D188" s="98"/>
      <c r="E188" s="98"/>
    </row>
    <row r="189" spans="4:5" s="8" customFormat="1" x14ac:dyDescent="0.3">
      <c r="D189" s="98"/>
      <c r="E189" s="98"/>
    </row>
    <row r="190" spans="4:5" s="8" customFormat="1" x14ac:dyDescent="0.3">
      <c r="D190" s="98"/>
      <c r="E190" s="98"/>
    </row>
    <row r="191" spans="4:5" s="8" customFormat="1" x14ac:dyDescent="0.3">
      <c r="D191" s="98"/>
      <c r="E191" s="98"/>
    </row>
    <row r="192" spans="4:5" s="8" customFormat="1" x14ac:dyDescent="0.3">
      <c r="D192" s="98"/>
      <c r="E192" s="98"/>
    </row>
    <row r="193" spans="4:5" s="8" customFormat="1" x14ac:dyDescent="0.3">
      <c r="D193" s="98"/>
      <c r="E193" s="98"/>
    </row>
    <row r="194" spans="4:5" s="8" customFormat="1" x14ac:dyDescent="0.3">
      <c r="D194" s="98"/>
      <c r="E194" s="98"/>
    </row>
    <row r="195" spans="4:5" s="8" customFormat="1" x14ac:dyDescent="0.3">
      <c r="D195" s="98"/>
      <c r="E195" s="98"/>
    </row>
    <row r="196" spans="4:5" s="8" customFormat="1" x14ac:dyDescent="0.3">
      <c r="D196" s="98"/>
      <c r="E196" s="98"/>
    </row>
    <row r="197" spans="4:5" s="8" customFormat="1" x14ac:dyDescent="0.3">
      <c r="D197" s="98"/>
      <c r="E197" s="98"/>
    </row>
    <row r="198" spans="4:5" s="8" customFormat="1" x14ac:dyDescent="0.3">
      <c r="D198" s="98"/>
      <c r="E198" s="98"/>
    </row>
    <row r="199" spans="4:5" s="8" customFormat="1" x14ac:dyDescent="0.3">
      <c r="D199" s="98"/>
      <c r="E199" s="98"/>
    </row>
    <row r="200" spans="4:5" s="8" customFormat="1" x14ac:dyDescent="0.3">
      <c r="D200" s="98"/>
      <c r="E200" s="98"/>
    </row>
    <row r="201" spans="4:5" s="8" customFormat="1" x14ac:dyDescent="0.3">
      <c r="D201" s="98"/>
      <c r="E201" s="98"/>
    </row>
    <row r="202" spans="4:5" s="8" customFormat="1" x14ac:dyDescent="0.3">
      <c r="D202" s="98"/>
      <c r="E202" s="98"/>
    </row>
    <row r="203" spans="4:5" s="8" customFormat="1" x14ac:dyDescent="0.3">
      <c r="D203" s="98"/>
      <c r="E203" s="98"/>
    </row>
    <row r="204" spans="4:5" s="8" customFormat="1" x14ac:dyDescent="0.3">
      <c r="D204" s="98"/>
      <c r="E204" s="98"/>
    </row>
    <row r="205" spans="4:5" s="8" customFormat="1" x14ac:dyDescent="0.3">
      <c r="D205" s="98"/>
      <c r="E205" s="98"/>
    </row>
    <row r="206" spans="4:5" s="8" customFormat="1" x14ac:dyDescent="0.3">
      <c r="D206" s="98"/>
      <c r="E206" s="98"/>
    </row>
    <row r="207" spans="4:5" s="8" customFormat="1" x14ac:dyDescent="0.3">
      <c r="D207" s="98"/>
      <c r="E207" s="98"/>
    </row>
    <row r="208" spans="4:5" s="8" customFormat="1" x14ac:dyDescent="0.3">
      <c r="D208" s="98"/>
      <c r="E208" s="98"/>
    </row>
    <row r="209" spans="4:5" s="8" customFormat="1" x14ac:dyDescent="0.3">
      <c r="D209" s="98"/>
      <c r="E209" s="98"/>
    </row>
    <row r="210" spans="4:5" s="8" customFormat="1" x14ac:dyDescent="0.3">
      <c r="D210" s="98"/>
      <c r="E210" s="98"/>
    </row>
    <row r="211" spans="4:5" s="8" customFormat="1" x14ac:dyDescent="0.3">
      <c r="D211" s="98"/>
      <c r="E211" s="98"/>
    </row>
    <row r="212" spans="4:5" s="8" customFormat="1" x14ac:dyDescent="0.3">
      <c r="D212" s="98"/>
      <c r="E212" s="98"/>
    </row>
    <row r="213" spans="4:5" s="8" customFormat="1" x14ac:dyDescent="0.3">
      <c r="D213" s="98"/>
      <c r="E213" s="98"/>
    </row>
    <row r="214" spans="4:5" s="8" customFormat="1" x14ac:dyDescent="0.3">
      <c r="D214" s="98"/>
      <c r="E214" s="98"/>
    </row>
    <row r="215" spans="4:5" s="8" customFormat="1" x14ac:dyDescent="0.3">
      <c r="D215" s="98"/>
      <c r="E215" s="98"/>
    </row>
    <row r="216" spans="4:5" s="8" customFormat="1" x14ac:dyDescent="0.3">
      <c r="D216" s="98"/>
      <c r="E216" s="98"/>
    </row>
    <row r="217" spans="4:5" s="8" customFormat="1" x14ac:dyDescent="0.3">
      <c r="D217" s="98"/>
      <c r="E217" s="98"/>
    </row>
    <row r="218" spans="4:5" s="8" customFormat="1" x14ac:dyDescent="0.3">
      <c r="D218" s="98"/>
      <c r="E218" s="98"/>
    </row>
  </sheetData>
  <mergeCells count="17">
    <mergeCell ref="C11:J11"/>
    <mergeCell ref="F1:J1"/>
    <mergeCell ref="F2:J2"/>
    <mergeCell ref="F4:J4"/>
    <mergeCell ref="A5:J5"/>
    <mergeCell ref="A6:J6"/>
    <mergeCell ref="A7:J7"/>
    <mergeCell ref="C8:I8"/>
    <mergeCell ref="C9:D9"/>
    <mergeCell ref="F9:G9"/>
    <mergeCell ref="H9:I9"/>
    <mergeCell ref="C10:J10"/>
    <mergeCell ref="B44:J44"/>
    <mergeCell ref="B45:J45"/>
    <mergeCell ref="C47:E47"/>
    <mergeCell ref="F47:J47"/>
    <mergeCell ref="C53:E53"/>
  </mergeCells>
  <printOptions horizontalCentered="1"/>
  <pageMargins left="0.11811023622047245" right="0.11811023622047245" top="0.19685039370078741" bottom="0.19685039370078741" header="0.19685039370078741" footer="0.19685039370078741"/>
  <pageSetup paperSize="9" scale="89" orientation="landscape" r:id="rId1"/>
  <headerFooter alignWithMargins="0">
    <oddFooter>Page &amp;P</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C2CF3-6C6D-405C-9C5B-864721583913}">
  <sheetPr>
    <tabColor rgb="FFFFFF00"/>
  </sheetPr>
  <dimension ref="A1:K220"/>
  <sheetViews>
    <sheetView view="pageBreakPreview" topLeftCell="A23" zoomScaleSheetLayoutView="100" workbookViewId="0">
      <selection activeCell="D14" sqref="D14:D41"/>
    </sheetView>
  </sheetViews>
  <sheetFormatPr defaultColWidth="9.109375" defaultRowHeight="15.6" x14ac:dyDescent="0.3"/>
  <cols>
    <col min="1" max="1" width="7.109375" style="4" customWidth="1"/>
    <col min="2" max="2" width="68.33203125" style="8" customWidth="1"/>
    <col min="3" max="3" width="6.88671875" style="6" customWidth="1"/>
    <col min="4" max="4" width="9.109375" style="7"/>
    <col min="5" max="5" width="14.44140625" style="6" bestFit="1" customWidth="1"/>
    <col min="6" max="6" width="11.33203125" style="108" customWidth="1"/>
    <col min="7" max="7" width="7" style="109" customWidth="1"/>
    <col min="8" max="8" width="6.109375" style="98" bestFit="1" customWidth="1"/>
    <col min="9" max="9" width="16.88671875" style="108" bestFit="1" customWidth="1"/>
    <col min="10" max="10" width="14.5546875" style="6" bestFit="1" customWidth="1"/>
    <col min="11" max="11" width="19.5546875" style="8" customWidth="1"/>
    <col min="12" max="16384" width="9.109375" style="8"/>
  </cols>
  <sheetData>
    <row r="1" spans="1:11" x14ac:dyDescent="0.3">
      <c r="B1" s="5" t="s">
        <v>4884</v>
      </c>
      <c r="F1" s="497" t="s">
        <v>4723</v>
      </c>
      <c r="G1" s="497"/>
      <c r="H1" s="497"/>
      <c r="I1" s="497"/>
      <c r="J1" s="497"/>
    </row>
    <row r="2" spans="1:11" x14ac:dyDescent="0.3">
      <c r="B2" s="9" t="s">
        <v>4885</v>
      </c>
      <c r="F2" s="498" t="s">
        <v>4724</v>
      </c>
      <c r="G2" s="498"/>
      <c r="H2" s="498"/>
      <c r="I2" s="498"/>
      <c r="J2" s="498"/>
    </row>
    <row r="4" spans="1:11" x14ac:dyDescent="0.3">
      <c r="A4" s="11"/>
      <c r="B4" s="12"/>
      <c r="C4" s="13"/>
      <c r="D4" s="14"/>
      <c r="E4" s="15"/>
      <c r="F4" s="499" t="s">
        <v>4933</v>
      </c>
      <c r="G4" s="499"/>
      <c r="H4" s="499"/>
      <c r="I4" s="499"/>
      <c r="J4" s="499"/>
    </row>
    <row r="5" spans="1:11" x14ac:dyDescent="0.3">
      <c r="A5" s="498" t="s">
        <v>4729</v>
      </c>
      <c r="B5" s="498"/>
      <c r="C5" s="498"/>
      <c r="D5" s="498"/>
      <c r="E5" s="498"/>
      <c r="F5" s="498"/>
      <c r="G5" s="498"/>
      <c r="H5" s="498"/>
      <c r="I5" s="498"/>
      <c r="J5" s="498"/>
    </row>
    <row r="6" spans="1:11" ht="15.75" customHeight="1" x14ac:dyDescent="0.3">
      <c r="A6" s="500" t="s">
        <v>4931</v>
      </c>
      <c r="B6" s="498"/>
      <c r="C6" s="498"/>
      <c r="D6" s="498"/>
      <c r="E6" s="498"/>
      <c r="F6" s="498"/>
      <c r="G6" s="498"/>
      <c r="H6" s="498"/>
      <c r="I6" s="498"/>
      <c r="J6" s="498"/>
    </row>
    <row r="7" spans="1:11" ht="15.75" customHeight="1" x14ac:dyDescent="0.3">
      <c r="A7" s="498" t="s">
        <v>4932</v>
      </c>
      <c r="B7" s="498"/>
      <c r="C7" s="498"/>
      <c r="D7" s="498"/>
      <c r="E7" s="498"/>
      <c r="F7" s="498"/>
      <c r="G7" s="498"/>
      <c r="H7" s="498"/>
      <c r="I7" s="498"/>
      <c r="J7" s="498"/>
    </row>
    <row r="8" spans="1:11" ht="16.8" x14ac:dyDescent="0.3">
      <c r="A8" s="16"/>
      <c r="B8" s="17" t="s">
        <v>4730</v>
      </c>
      <c r="C8" s="507" t="s">
        <v>5078</v>
      </c>
      <c r="D8" s="507"/>
      <c r="E8" s="507"/>
      <c r="F8" s="507"/>
      <c r="G8" s="507"/>
      <c r="H8" s="507"/>
      <c r="I8" s="507"/>
      <c r="J8" s="18"/>
    </row>
    <row r="9" spans="1:11" ht="15" customHeight="1" x14ac:dyDescent="0.3">
      <c r="A9" s="19"/>
      <c r="B9" s="17" t="s">
        <v>4731</v>
      </c>
      <c r="C9" s="548" t="s">
        <v>5079</v>
      </c>
      <c r="D9" s="508"/>
      <c r="E9" s="20" t="s">
        <v>4732</v>
      </c>
      <c r="F9" s="549" t="s">
        <v>11</v>
      </c>
      <c r="G9" s="509"/>
      <c r="H9" s="511" t="s">
        <v>4733</v>
      </c>
      <c r="I9" s="511"/>
      <c r="J9" s="162" t="s">
        <v>5080</v>
      </c>
    </row>
    <row r="10" spans="1:11" x14ac:dyDescent="0.3">
      <c r="A10" s="21"/>
      <c r="B10" s="17" t="s">
        <v>4734</v>
      </c>
      <c r="C10" s="510" t="s">
        <v>4897</v>
      </c>
      <c r="D10" s="510"/>
      <c r="E10" s="510"/>
      <c r="F10" s="510"/>
      <c r="G10" s="510"/>
      <c r="H10" s="510"/>
      <c r="I10" s="510"/>
      <c r="J10" s="510"/>
    </row>
    <row r="11" spans="1:11" x14ac:dyDescent="0.3">
      <c r="A11" s="22"/>
      <c r="B11" s="17" t="s">
        <v>4735</v>
      </c>
      <c r="C11" s="547" t="s">
        <v>11</v>
      </c>
      <c r="D11" s="512"/>
      <c r="E11" s="512"/>
      <c r="F11" s="512"/>
      <c r="G11" s="512"/>
      <c r="H11" s="512"/>
      <c r="I11" s="512"/>
      <c r="J11" s="512"/>
    </row>
    <row r="12" spans="1:11" ht="30.6" x14ac:dyDescent="0.3">
      <c r="A12" s="23" t="s">
        <v>0</v>
      </c>
      <c r="B12" s="24" t="s">
        <v>4736</v>
      </c>
      <c r="C12" s="24" t="s">
        <v>4737</v>
      </c>
      <c r="D12" s="25" t="s">
        <v>4738</v>
      </c>
      <c r="E12" s="24" t="s">
        <v>4739</v>
      </c>
      <c r="F12" s="26" t="s">
        <v>4740</v>
      </c>
      <c r="G12" s="27" t="s">
        <v>4741</v>
      </c>
      <c r="H12" s="28" t="s">
        <v>4742</v>
      </c>
      <c r="I12" s="26" t="s">
        <v>4743</v>
      </c>
      <c r="J12" s="29" t="s">
        <v>4726</v>
      </c>
      <c r="K12" s="269" t="str">
        <f ca="1">HYPERLINK("#" &amp; CELL("address",TH!A9),"Link tới sheet: " &amp; REPLACE(CELL("filename",TH!A9),1,FIND("]",CELL("filename",TH!A9)),""))</f>
        <v>Link tới sheet: TH</v>
      </c>
    </row>
    <row r="13" spans="1:11" s="34" customFormat="1" ht="13.8" x14ac:dyDescent="0.3">
      <c r="A13" s="30">
        <v>1</v>
      </c>
      <c r="B13" s="31" t="s">
        <v>4744</v>
      </c>
      <c r="C13" s="32"/>
      <c r="D13" s="32"/>
      <c r="E13" s="32"/>
      <c r="F13" s="32"/>
      <c r="G13" s="32"/>
      <c r="H13" s="174"/>
      <c r="I13" s="32"/>
      <c r="J13" s="33"/>
    </row>
    <row r="14" spans="1:11" s="40" customFormat="1" ht="13.8" x14ac:dyDescent="0.3">
      <c r="A14" s="35"/>
      <c r="B14" s="36" t="s">
        <v>4745</v>
      </c>
      <c r="C14" s="37" t="s">
        <v>1726</v>
      </c>
      <c r="D14" s="317">
        <f>SUBTOTAL(9,D15:D23)</f>
        <v>704.40000000000009</v>
      </c>
      <c r="E14" s="37"/>
      <c r="F14" s="38"/>
      <c r="G14" s="39"/>
      <c r="H14" s="175"/>
      <c r="I14" s="110">
        <f>SUBTOTAL(9,I15:I23)</f>
        <v>91572000</v>
      </c>
      <c r="J14" s="37"/>
    </row>
    <row r="15" spans="1:11" s="40" customFormat="1" ht="13.8" x14ac:dyDescent="0.3">
      <c r="A15" s="41" t="s">
        <v>4746</v>
      </c>
      <c r="B15" s="42" t="s">
        <v>5464</v>
      </c>
      <c r="C15" s="43"/>
      <c r="D15" s="318"/>
      <c r="E15" s="43"/>
      <c r="F15" s="44"/>
      <c r="G15" s="45"/>
      <c r="H15" s="176"/>
      <c r="I15" s="44"/>
      <c r="J15" s="43"/>
    </row>
    <row r="16" spans="1:11" s="40" customFormat="1" ht="69" x14ac:dyDescent="0.3">
      <c r="A16" s="41"/>
      <c r="B16" s="46" t="s">
        <v>5084</v>
      </c>
      <c r="C16" s="43"/>
      <c r="D16" s="318"/>
      <c r="E16" s="43"/>
      <c r="F16" s="44"/>
      <c r="G16" s="45"/>
      <c r="H16" s="176"/>
      <c r="I16" s="44"/>
      <c r="J16" s="47"/>
    </row>
    <row r="17" spans="1:10" s="40" customFormat="1" ht="40.5" customHeight="1" x14ac:dyDescent="0.3">
      <c r="A17" s="41" t="s">
        <v>4747</v>
      </c>
      <c r="B17" s="163" t="s">
        <v>4887</v>
      </c>
      <c r="C17" s="43" t="s">
        <v>1726</v>
      </c>
      <c r="D17" s="318">
        <v>429.1</v>
      </c>
      <c r="E17" s="43"/>
      <c r="F17" s="44">
        <v>130000</v>
      </c>
      <c r="G17" s="45"/>
      <c r="H17" s="176">
        <v>1</v>
      </c>
      <c r="I17" s="44">
        <f>ROUND(D17*H17*F17,0)</f>
        <v>55783000</v>
      </c>
      <c r="J17" s="48"/>
    </row>
    <row r="18" spans="1:10" s="40" customFormat="1" ht="41.4" x14ac:dyDescent="0.3">
      <c r="A18" s="49" t="s">
        <v>4748</v>
      </c>
      <c r="B18" s="157" t="s">
        <v>4888</v>
      </c>
      <c r="C18" s="50" t="s">
        <v>1726</v>
      </c>
      <c r="D18" s="319"/>
      <c r="E18" s="50"/>
      <c r="F18" s="3"/>
      <c r="G18" s="51"/>
      <c r="H18" s="177">
        <v>1</v>
      </c>
      <c r="I18" s="3">
        <f t="shared" ref="I18:I23" si="0">ROUND(D18*H18*F18,0)</f>
        <v>0</v>
      </c>
      <c r="J18" s="52"/>
    </row>
    <row r="19" spans="1:10" s="40" customFormat="1" ht="41.4" x14ac:dyDescent="0.3">
      <c r="A19" s="49" t="s">
        <v>4749</v>
      </c>
      <c r="B19" s="158" t="s">
        <v>4889</v>
      </c>
      <c r="C19" s="50" t="s">
        <v>1726</v>
      </c>
      <c r="D19" s="319"/>
      <c r="E19" s="50"/>
      <c r="F19" s="3"/>
      <c r="G19" s="51"/>
      <c r="H19" s="177">
        <v>1</v>
      </c>
      <c r="I19" s="3">
        <f t="shared" si="0"/>
        <v>0</v>
      </c>
      <c r="J19" s="52"/>
    </row>
    <row r="20" spans="1:10" s="40" customFormat="1" ht="41.4" x14ac:dyDescent="0.3">
      <c r="A20" s="49" t="s">
        <v>4750</v>
      </c>
      <c r="B20" s="158" t="s">
        <v>4890</v>
      </c>
      <c r="C20" s="50" t="s">
        <v>1726</v>
      </c>
      <c r="D20" s="319"/>
      <c r="E20" s="50"/>
      <c r="F20" s="3"/>
      <c r="G20" s="51"/>
      <c r="H20" s="177">
        <v>1</v>
      </c>
      <c r="I20" s="3">
        <f t="shared" si="0"/>
        <v>0</v>
      </c>
      <c r="J20" s="52"/>
    </row>
    <row r="21" spans="1:10" s="40" customFormat="1" ht="35.1" customHeight="1" x14ac:dyDescent="0.3">
      <c r="A21" s="49" t="s">
        <v>4751</v>
      </c>
      <c r="B21" s="159" t="s">
        <v>4787</v>
      </c>
      <c r="C21" s="43" t="s">
        <v>1726</v>
      </c>
      <c r="D21" s="318">
        <v>275.3</v>
      </c>
      <c r="E21" s="43"/>
      <c r="F21" s="44">
        <v>130000</v>
      </c>
      <c r="G21" s="45"/>
      <c r="H21" s="176">
        <v>1</v>
      </c>
      <c r="I21" s="44">
        <f t="shared" si="0"/>
        <v>35789000</v>
      </c>
      <c r="J21" s="47"/>
    </row>
    <row r="22" spans="1:10" s="40" customFormat="1" ht="35.1" customHeight="1" x14ac:dyDescent="0.3">
      <c r="A22" s="49" t="s">
        <v>4752</v>
      </c>
      <c r="B22" s="159" t="s">
        <v>4788</v>
      </c>
      <c r="C22" s="43" t="s">
        <v>1726</v>
      </c>
      <c r="D22" s="319"/>
      <c r="E22" s="50"/>
      <c r="F22" s="3"/>
      <c r="G22" s="51"/>
      <c r="H22" s="177">
        <v>1</v>
      </c>
      <c r="I22" s="3">
        <f t="shared" si="0"/>
        <v>0</v>
      </c>
      <c r="J22" s="52"/>
    </row>
    <row r="23" spans="1:10" s="40" customFormat="1" ht="13.8" x14ac:dyDescent="0.3">
      <c r="A23" s="49" t="s">
        <v>4753</v>
      </c>
      <c r="B23" s="160" t="s">
        <v>4754</v>
      </c>
      <c r="C23" s="53" t="s">
        <v>1726</v>
      </c>
      <c r="D23" s="320"/>
      <c r="E23" s="53"/>
      <c r="F23" s="54"/>
      <c r="G23" s="55"/>
      <c r="H23" s="178">
        <v>0</v>
      </c>
      <c r="I23" s="54">
        <f t="shared" si="0"/>
        <v>0</v>
      </c>
      <c r="J23" s="56"/>
    </row>
    <row r="24" spans="1:10" s="117" customFormat="1" ht="13.8" x14ac:dyDescent="0.3">
      <c r="A24" s="111" t="s">
        <v>2304</v>
      </c>
      <c r="B24" s="112" t="s">
        <v>4755</v>
      </c>
      <c r="C24" s="113"/>
      <c r="D24" s="321"/>
      <c r="E24" s="113"/>
      <c r="F24" s="114"/>
      <c r="G24" s="115"/>
      <c r="H24" s="179"/>
      <c r="I24" s="116">
        <f>SUBTOTAL(9, I25:I30)</f>
        <v>0</v>
      </c>
      <c r="J24" s="113"/>
    </row>
    <row r="25" spans="1:10" s="117" customFormat="1" ht="13.8" x14ac:dyDescent="0.3">
      <c r="A25" s="118" t="s">
        <v>4756</v>
      </c>
      <c r="B25" s="119" t="s">
        <v>4757</v>
      </c>
      <c r="C25" s="120"/>
      <c r="D25" s="322"/>
      <c r="E25" s="120"/>
      <c r="F25" s="121"/>
      <c r="G25" s="122"/>
      <c r="H25" s="180"/>
      <c r="I25" s="123">
        <f>SUBTOTAL(9, I26:I30)</f>
        <v>0</v>
      </c>
      <c r="J25" s="120"/>
    </row>
    <row r="26" spans="1:10" s="117" customFormat="1" ht="13.8" x14ac:dyDescent="0.3">
      <c r="A26" s="118"/>
      <c r="B26" s="335" t="s">
        <v>5465</v>
      </c>
      <c r="C26" s="120"/>
      <c r="D26" s="322"/>
      <c r="E26" s="120"/>
      <c r="F26" s="121"/>
      <c r="G26" s="122"/>
      <c r="H26" s="180"/>
      <c r="I26" s="336">
        <f>SUBTOTAL(9, I27:I27)</f>
        <v>0</v>
      </c>
      <c r="J26" s="120"/>
    </row>
    <row r="27" spans="1:10" s="117" customFormat="1" ht="13.8" x14ac:dyDescent="0.3">
      <c r="A27" s="118"/>
      <c r="B27" s="342" t="s">
        <v>5311</v>
      </c>
      <c r="C27" s="337"/>
      <c r="D27" s="338">
        <v>0</v>
      </c>
      <c r="E27" s="337"/>
      <c r="F27" s="339">
        <v>0</v>
      </c>
      <c r="G27" s="340"/>
      <c r="H27" s="341">
        <v>0</v>
      </c>
      <c r="I27" s="343">
        <f>ROUND(D27*H27*F27,0)</f>
        <v>0</v>
      </c>
      <c r="J27" s="120"/>
    </row>
    <row r="28" spans="1:10" s="117" customFormat="1" ht="13.8" x14ac:dyDescent="0.3">
      <c r="A28" s="118"/>
      <c r="B28" s="335" t="s">
        <v>5466</v>
      </c>
      <c r="C28" s="337"/>
      <c r="D28" s="338"/>
      <c r="E28" s="337"/>
      <c r="F28" s="339"/>
      <c r="G28" s="340"/>
      <c r="H28" s="341"/>
      <c r="I28" s="336">
        <f>SUBTOTAL(9, I29:I29)</f>
        <v>0</v>
      </c>
      <c r="J28" s="120"/>
    </row>
    <row r="29" spans="1:10" s="117" customFormat="1" ht="13.8" x14ac:dyDescent="0.3">
      <c r="A29" s="118"/>
      <c r="B29" s="342" t="s">
        <v>5311</v>
      </c>
      <c r="C29" s="337"/>
      <c r="D29" s="338">
        <v>0</v>
      </c>
      <c r="E29" s="337"/>
      <c r="F29" s="339">
        <v>0</v>
      </c>
      <c r="G29" s="340"/>
      <c r="H29" s="341">
        <v>0</v>
      </c>
      <c r="I29" s="343">
        <f>ROUND(D29*H29*F29,0)</f>
        <v>0</v>
      </c>
      <c r="J29" s="120"/>
    </row>
    <row r="30" spans="1:10" s="127" customFormat="1" ht="13.8" x14ac:dyDescent="0.3">
      <c r="A30" s="128"/>
      <c r="B30" s="171"/>
      <c r="C30" s="125"/>
      <c r="D30" s="323"/>
      <c r="E30" s="125"/>
      <c r="F30" s="172"/>
      <c r="G30" s="173"/>
      <c r="H30" s="181"/>
      <c r="I30" s="126"/>
      <c r="J30" s="125"/>
    </row>
    <row r="31" spans="1:10" s="40" customFormat="1" ht="13.8" x14ac:dyDescent="0.3">
      <c r="A31" s="61" t="s">
        <v>4758</v>
      </c>
      <c r="B31" s="62" t="s">
        <v>4759</v>
      </c>
      <c r="C31" s="63"/>
      <c r="D31" s="324"/>
      <c r="E31" s="63"/>
      <c r="F31" s="64"/>
      <c r="G31" s="65"/>
      <c r="H31" s="182"/>
      <c r="I31" s="66">
        <f>(I32)</f>
        <v>0</v>
      </c>
      <c r="J31" s="63"/>
    </row>
    <row r="32" spans="1:10" s="67" customFormat="1" ht="13.8" x14ac:dyDescent="0.3">
      <c r="A32" s="49"/>
      <c r="B32" s="68"/>
      <c r="C32" s="69"/>
      <c r="D32" s="325"/>
      <c r="E32" s="69"/>
      <c r="F32" s="70"/>
      <c r="G32" s="71"/>
      <c r="H32" s="183"/>
      <c r="I32" s="70"/>
      <c r="J32" s="69"/>
    </row>
    <row r="33" spans="1:10" s="117" customFormat="1" ht="13.8" x14ac:dyDescent="0.3">
      <c r="A33" s="111" t="s">
        <v>2307</v>
      </c>
      <c r="B33" s="132" t="s">
        <v>4760</v>
      </c>
      <c r="C33" s="113"/>
      <c r="D33" s="326"/>
      <c r="E33" s="113"/>
      <c r="F33" s="133"/>
      <c r="G33" s="134"/>
      <c r="H33" s="184"/>
      <c r="I33" s="116">
        <f>SUBTOTAL(9,I34:I43)</f>
        <v>303749900</v>
      </c>
      <c r="J33" s="161"/>
    </row>
    <row r="34" spans="1:10" s="40" customFormat="1" ht="41.4" x14ac:dyDescent="0.3">
      <c r="A34" s="124" t="s">
        <v>4762</v>
      </c>
      <c r="B34" s="135" t="s">
        <v>4761</v>
      </c>
      <c r="C34" s="124"/>
      <c r="D34" s="327"/>
      <c r="E34" s="129"/>
      <c r="F34" s="137"/>
      <c r="G34" s="136"/>
      <c r="H34" s="185"/>
      <c r="I34" s="130">
        <f>SUBTOTAL(9,I35:I39)</f>
        <v>303749900</v>
      </c>
      <c r="J34" s="43"/>
    </row>
    <row r="35" spans="1:10" s="40" customFormat="1" ht="13.8" x14ac:dyDescent="0.3">
      <c r="A35" s="72" t="s">
        <v>4790</v>
      </c>
      <c r="B35" s="73" t="s">
        <v>4763</v>
      </c>
      <c r="C35" s="43" t="s">
        <v>4764</v>
      </c>
      <c r="D35" s="328">
        <v>1</v>
      </c>
      <c r="E35" s="43"/>
      <c r="F35" s="74">
        <v>8100000</v>
      </c>
      <c r="G35" s="75"/>
      <c r="H35" s="186">
        <v>1</v>
      </c>
      <c r="I35" s="2">
        <f>ROUND(D35*F35*H35,0)</f>
        <v>8100000</v>
      </c>
      <c r="J35" s="43"/>
    </row>
    <row r="36" spans="1:10" s="131" customFormat="1" ht="13.8" x14ac:dyDescent="0.3">
      <c r="A36" s="76"/>
      <c r="B36" s="138" t="s">
        <v>11</v>
      </c>
      <c r="C36" s="43"/>
      <c r="D36" s="328"/>
      <c r="E36" s="43"/>
      <c r="F36" s="74"/>
      <c r="G36" s="75"/>
      <c r="H36" s="186"/>
      <c r="I36" s="2"/>
      <c r="J36" s="129"/>
    </row>
    <row r="37" spans="1:10" s="96" customFormat="1" ht="27.6" x14ac:dyDescent="0.3">
      <c r="A37" s="164" t="s">
        <v>4791</v>
      </c>
      <c r="B37" s="165" t="s">
        <v>4789</v>
      </c>
      <c r="C37" s="166" t="s">
        <v>1726</v>
      </c>
      <c r="D37" s="329">
        <v>429.1</v>
      </c>
      <c r="E37" s="166"/>
      <c r="F37" s="167">
        <v>130000</v>
      </c>
      <c r="G37" s="168"/>
      <c r="H37" s="187">
        <v>0.3</v>
      </c>
      <c r="I37" s="169">
        <f t="shared" ref="I37" si="1">ROUND(D37*H37*F37,0)</f>
        <v>16734900</v>
      </c>
      <c r="J37" s="170"/>
    </row>
    <row r="38" spans="1:10" s="40" customFormat="1" ht="27.6" x14ac:dyDescent="0.3">
      <c r="A38" s="76" t="s">
        <v>4792</v>
      </c>
      <c r="B38" s="77" t="s">
        <v>4768</v>
      </c>
      <c r="C38" s="76" t="s">
        <v>1726</v>
      </c>
      <c r="D38" s="328">
        <v>429.1</v>
      </c>
      <c r="E38" s="43"/>
      <c r="F38" s="74">
        <v>130000</v>
      </c>
      <c r="G38" s="75"/>
      <c r="H38" s="332">
        <v>5</v>
      </c>
      <c r="I38" s="2">
        <f>D38*F38*H38</f>
        <v>278915000</v>
      </c>
      <c r="J38" s="43"/>
    </row>
    <row r="39" spans="1:10" s="40" customFormat="1" ht="55.2" x14ac:dyDescent="0.3">
      <c r="A39" s="76"/>
      <c r="B39" s="191" t="s">
        <v>4793</v>
      </c>
      <c r="C39" s="76"/>
      <c r="D39" s="328"/>
      <c r="E39" s="43"/>
      <c r="F39" s="74"/>
      <c r="G39" s="75"/>
      <c r="H39" s="186"/>
      <c r="I39" s="2"/>
      <c r="J39" s="43"/>
    </row>
    <row r="40" spans="1:10" s="145" customFormat="1" ht="41.4" x14ac:dyDescent="0.3">
      <c r="A40" s="139" t="s">
        <v>4765</v>
      </c>
      <c r="B40" s="140" t="s">
        <v>4769</v>
      </c>
      <c r="C40" s="139"/>
      <c r="D40" s="330"/>
      <c r="E40" s="142"/>
      <c r="F40" s="143"/>
      <c r="G40" s="141"/>
      <c r="H40" s="188"/>
      <c r="I40" s="144">
        <f>SUBTOTAL(9,I41:I43)</f>
        <v>0</v>
      </c>
      <c r="J40" s="142"/>
    </row>
    <row r="41" spans="1:10" s="40" customFormat="1" ht="27.6" x14ac:dyDescent="0.3">
      <c r="A41" s="76" t="s">
        <v>4766</v>
      </c>
      <c r="B41" s="79" t="s">
        <v>4789</v>
      </c>
      <c r="C41" s="76" t="s">
        <v>1726</v>
      </c>
      <c r="D41" s="328">
        <v>0</v>
      </c>
      <c r="E41" s="43"/>
      <c r="F41" s="74">
        <v>130000</v>
      </c>
      <c r="G41" s="75"/>
      <c r="H41" s="186">
        <v>0.3</v>
      </c>
      <c r="I41" s="2">
        <f t="shared" ref="I41:I42" si="2">ROUND(D41*H41*F41,0)</f>
        <v>0</v>
      </c>
      <c r="J41" s="78"/>
    </row>
    <row r="42" spans="1:10" s="40" customFormat="1" ht="27.6" x14ac:dyDescent="0.3">
      <c r="A42" s="76" t="s">
        <v>4767</v>
      </c>
      <c r="B42" s="77" t="s">
        <v>4768</v>
      </c>
      <c r="C42" s="76" t="s">
        <v>1726</v>
      </c>
      <c r="D42" s="328">
        <v>0</v>
      </c>
      <c r="E42" s="43"/>
      <c r="F42" s="74">
        <v>130000</v>
      </c>
      <c r="G42" s="75"/>
      <c r="H42" s="332">
        <v>5</v>
      </c>
      <c r="I42" s="2">
        <f t="shared" si="2"/>
        <v>0</v>
      </c>
      <c r="J42" s="43"/>
    </row>
    <row r="43" spans="1:10" s="40" customFormat="1" ht="55.2" x14ac:dyDescent="0.3">
      <c r="A43" s="80"/>
      <c r="B43" s="192" t="s">
        <v>4793</v>
      </c>
      <c r="C43" s="80"/>
      <c r="D43" s="331"/>
      <c r="E43" s="50"/>
      <c r="F43" s="81"/>
      <c r="G43" s="82"/>
      <c r="H43" s="189"/>
      <c r="I43" s="83"/>
      <c r="J43" s="50"/>
    </row>
    <row r="44" spans="1:10" s="40" customFormat="1" ht="13.8" x14ac:dyDescent="0.3">
      <c r="A44" s="57" t="s">
        <v>2310</v>
      </c>
      <c r="B44" s="58" t="s">
        <v>4770</v>
      </c>
      <c r="C44" s="59"/>
      <c r="D44" s="333"/>
      <c r="E44" s="59"/>
      <c r="F44" s="60"/>
      <c r="G44" s="59"/>
      <c r="H44" s="190"/>
      <c r="I44" s="59"/>
      <c r="J44" s="84"/>
    </row>
    <row r="45" spans="1:10" s="117" customFormat="1" ht="13.8" x14ac:dyDescent="0.3">
      <c r="A45" s="146"/>
      <c r="B45" s="147" t="s">
        <v>4771</v>
      </c>
      <c r="C45" s="148"/>
      <c r="D45" s="334"/>
      <c r="E45" s="148"/>
      <c r="F45" s="149"/>
      <c r="G45" s="150"/>
      <c r="H45" s="148"/>
      <c r="I45" s="110">
        <f>SUBTOTAL(9,I14:I43)</f>
        <v>395321900</v>
      </c>
      <c r="J45" s="148"/>
    </row>
    <row r="46" spans="1:10" s="40" customFormat="1" ht="14.4" x14ac:dyDescent="0.3">
      <c r="A46" s="85"/>
      <c r="B46" s="501" t="s">
        <v>5467</v>
      </c>
      <c r="C46" s="502"/>
      <c r="D46" s="502"/>
      <c r="E46" s="502"/>
      <c r="F46" s="502"/>
      <c r="G46" s="502"/>
      <c r="H46" s="502"/>
      <c r="I46" s="502"/>
      <c r="J46" s="503"/>
    </row>
    <row r="47" spans="1:10" s="40" customFormat="1" ht="14.4" x14ac:dyDescent="0.3">
      <c r="A47" s="86"/>
      <c r="B47" s="506"/>
      <c r="C47" s="506"/>
      <c r="D47" s="506"/>
      <c r="E47" s="506"/>
      <c r="F47" s="506"/>
      <c r="G47" s="506"/>
      <c r="H47" s="506"/>
      <c r="I47" s="506"/>
      <c r="J47" s="506"/>
    </row>
    <row r="48" spans="1:10" s="89" customFormat="1" x14ac:dyDescent="0.3">
      <c r="A48" s="87"/>
      <c r="B48" s="88"/>
      <c r="C48" s="88"/>
      <c r="D48" s="88"/>
      <c r="E48" s="88"/>
      <c r="F48" s="88"/>
      <c r="G48" s="88"/>
      <c r="H48" s="88"/>
      <c r="I48" s="88"/>
      <c r="J48" s="88"/>
    </row>
    <row r="49" spans="1:10" s="89" customFormat="1" x14ac:dyDescent="0.3">
      <c r="A49" s="90"/>
      <c r="B49" s="90"/>
      <c r="C49" s="504" t="s">
        <v>4773</v>
      </c>
      <c r="D49" s="504"/>
      <c r="E49" s="504"/>
      <c r="F49" s="504" t="s">
        <v>4885</v>
      </c>
      <c r="G49" s="504"/>
      <c r="H49" s="504"/>
      <c r="I49" s="504"/>
      <c r="J49" s="504"/>
    </row>
    <row r="50" spans="1:10" s="96" customFormat="1" x14ac:dyDescent="0.3">
      <c r="A50" s="91"/>
      <c r="B50" s="93"/>
      <c r="C50" s="94"/>
      <c r="D50" s="92"/>
      <c r="E50" s="91"/>
      <c r="F50" s="95"/>
      <c r="G50" s="91"/>
      <c r="H50" s="91"/>
      <c r="I50" s="95"/>
    </row>
    <row r="51" spans="1:10" s="96" customFormat="1" x14ac:dyDescent="0.3">
      <c r="A51" s="91"/>
      <c r="B51" s="93"/>
      <c r="C51" s="94"/>
      <c r="D51" s="92"/>
      <c r="E51" s="91"/>
      <c r="F51" s="95"/>
      <c r="G51" s="91"/>
      <c r="H51" s="91"/>
      <c r="I51" s="91"/>
    </row>
    <row r="52" spans="1:10" s="96" customFormat="1" x14ac:dyDescent="0.3">
      <c r="A52" s="91"/>
      <c r="B52" s="93"/>
      <c r="C52" s="94"/>
      <c r="D52" s="92"/>
      <c r="E52" s="91"/>
      <c r="F52" s="95"/>
      <c r="G52" s="91"/>
      <c r="H52" s="91"/>
      <c r="I52" s="95"/>
    </row>
    <row r="53" spans="1:10" s="96" customFormat="1" x14ac:dyDescent="0.3">
      <c r="A53" s="91"/>
      <c r="B53" s="93"/>
      <c r="C53" s="94"/>
      <c r="D53" s="92"/>
      <c r="E53" s="91"/>
      <c r="F53" s="95"/>
      <c r="G53" s="91"/>
      <c r="H53" s="91"/>
      <c r="I53" s="91"/>
    </row>
    <row r="54" spans="1:10" s="96" customFormat="1" x14ac:dyDescent="0.3">
      <c r="A54" s="91"/>
      <c r="B54" s="93"/>
      <c r="C54" s="94"/>
      <c r="D54" s="92"/>
      <c r="E54" s="91"/>
      <c r="F54" s="95"/>
      <c r="G54" s="91"/>
      <c r="H54" s="91"/>
      <c r="I54" s="91"/>
    </row>
    <row r="55" spans="1:10" s="89" customFormat="1" x14ac:dyDescent="0.3">
      <c r="A55" s="91"/>
      <c r="C55" s="505" t="s">
        <v>4886</v>
      </c>
      <c r="D55" s="505"/>
      <c r="E55" s="505"/>
      <c r="F55" s="316"/>
      <c r="G55" s="91"/>
      <c r="H55" s="91"/>
      <c r="I55" s="91"/>
    </row>
    <row r="56" spans="1:10" x14ac:dyDescent="0.3">
      <c r="A56" s="97"/>
      <c r="C56" s="98"/>
      <c r="D56" s="99"/>
      <c r="E56" s="10"/>
      <c r="F56" s="100"/>
      <c r="G56" s="97"/>
      <c r="H56" s="10"/>
      <c r="I56" s="100"/>
      <c r="J56" s="97"/>
    </row>
    <row r="57" spans="1:10" ht="47.1" customHeight="1" x14ac:dyDescent="0.3">
      <c r="A57" s="101"/>
      <c r="B57" s="102" t="s">
        <v>4703</v>
      </c>
      <c r="D57" s="103"/>
      <c r="F57" s="104"/>
      <c r="G57" s="105"/>
      <c r="H57" s="106"/>
      <c r="I57" s="107"/>
    </row>
    <row r="58" spans="1:10" ht="47.1" customHeight="1" x14ac:dyDescent="0.3">
      <c r="A58" s="101"/>
      <c r="B58" s="102" t="s">
        <v>4704</v>
      </c>
      <c r="D58" s="103"/>
      <c r="F58" s="104"/>
      <c r="G58" s="105"/>
      <c r="H58" s="106"/>
      <c r="I58" s="107"/>
    </row>
    <row r="59" spans="1:10" ht="61.5" customHeight="1" x14ac:dyDescent="0.3">
      <c r="A59" s="101"/>
      <c r="B59" s="102" t="s">
        <v>4705</v>
      </c>
      <c r="D59" s="103"/>
      <c r="F59" s="104"/>
      <c r="G59" s="105"/>
      <c r="H59" s="106"/>
      <c r="I59" s="107"/>
    </row>
    <row r="60" spans="1:10" x14ac:dyDescent="0.3">
      <c r="A60" s="97"/>
      <c r="C60" s="98"/>
      <c r="D60" s="99"/>
      <c r="E60" s="10"/>
      <c r="F60" s="100"/>
      <c r="G60" s="97"/>
      <c r="H60" s="10"/>
      <c r="I60" s="100"/>
      <c r="J60" s="97"/>
    </row>
    <row r="61" spans="1:10" x14ac:dyDescent="0.3">
      <c r="A61" s="97"/>
      <c r="C61" s="98"/>
      <c r="D61" s="99"/>
      <c r="E61" s="10"/>
      <c r="F61" s="100"/>
      <c r="G61" s="97"/>
      <c r="H61" s="10"/>
      <c r="I61" s="100"/>
      <c r="J61" s="97"/>
    </row>
    <row r="64" spans="1:10" x14ac:dyDescent="0.3">
      <c r="A64" s="8"/>
      <c r="C64" s="8"/>
      <c r="D64" s="98"/>
      <c r="E64" s="98"/>
      <c r="F64" s="8"/>
      <c r="G64" s="8"/>
      <c r="H64" s="8"/>
      <c r="I64" s="8"/>
      <c r="J64" s="8"/>
    </row>
    <row r="65" spans="4:5" s="8" customFormat="1" x14ac:dyDescent="0.3">
      <c r="D65" s="98"/>
      <c r="E65" s="98"/>
    </row>
    <row r="66" spans="4:5" s="8" customFormat="1" x14ac:dyDescent="0.3">
      <c r="D66" s="98"/>
      <c r="E66" s="98"/>
    </row>
    <row r="67" spans="4:5" s="8" customFormat="1" x14ac:dyDescent="0.3">
      <c r="D67" s="98"/>
      <c r="E67" s="98"/>
    </row>
    <row r="68" spans="4:5" s="8" customFormat="1" x14ac:dyDescent="0.3">
      <c r="D68" s="98"/>
      <c r="E68" s="98"/>
    </row>
    <row r="69" spans="4:5" s="8" customFormat="1" x14ac:dyDescent="0.3">
      <c r="D69" s="98"/>
      <c r="E69" s="98"/>
    </row>
    <row r="70" spans="4:5" s="8" customFormat="1" x14ac:dyDescent="0.3">
      <c r="D70" s="98"/>
      <c r="E70" s="98"/>
    </row>
    <row r="71" spans="4:5" s="8" customFormat="1" x14ac:dyDescent="0.3">
      <c r="D71" s="98"/>
      <c r="E71" s="98"/>
    </row>
    <row r="72" spans="4:5" s="8" customFormat="1" x14ac:dyDescent="0.3">
      <c r="D72" s="98"/>
      <c r="E72" s="98"/>
    </row>
    <row r="73" spans="4:5" s="8" customFormat="1" x14ac:dyDescent="0.3">
      <c r="D73" s="98"/>
      <c r="E73" s="98"/>
    </row>
    <row r="74" spans="4:5" s="8" customFormat="1" x14ac:dyDescent="0.3">
      <c r="D74" s="98"/>
      <c r="E74" s="98"/>
    </row>
    <row r="75" spans="4:5" s="8" customFormat="1" x14ac:dyDescent="0.3">
      <c r="D75" s="98"/>
      <c r="E75" s="98"/>
    </row>
    <row r="76" spans="4:5" s="8" customFormat="1" x14ac:dyDescent="0.3">
      <c r="D76" s="98"/>
      <c r="E76" s="98"/>
    </row>
    <row r="77" spans="4:5" s="8" customFormat="1" x14ac:dyDescent="0.3">
      <c r="D77" s="98"/>
      <c r="E77" s="98"/>
    </row>
    <row r="78" spans="4:5" s="40" customFormat="1" ht="13.8" x14ac:dyDescent="0.3">
      <c r="D78" s="5"/>
      <c r="E78" s="5"/>
    </row>
    <row r="79" spans="4:5" s="40" customFormat="1" ht="13.8" x14ac:dyDescent="0.3">
      <c r="D79" s="5"/>
      <c r="E79" s="5"/>
    </row>
    <row r="80" spans="4:5" s="8" customFormat="1" x14ac:dyDescent="0.3">
      <c r="D80" s="98"/>
      <c r="E80" s="98"/>
    </row>
    <row r="81" spans="4:5" s="8" customFormat="1" x14ac:dyDescent="0.3">
      <c r="D81" s="98"/>
      <c r="E81" s="98"/>
    </row>
    <row r="82" spans="4:5" s="8" customFormat="1" x14ac:dyDescent="0.3">
      <c r="D82" s="98"/>
      <c r="E82" s="98"/>
    </row>
    <row r="83" spans="4:5" s="40" customFormat="1" ht="13.8" x14ac:dyDescent="0.3">
      <c r="D83" s="5"/>
      <c r="E83" s="5"/>
    </row>
    <row r="84" spans="4:5" s="8" customFormat="1" x14ac:dyDescent="0.3">
      <c r="D84" s="98"/>
      <c r="E84" s="98"/>
    </row>
    <row r="85" spans="4:5" s="8" customFormat="1" x14ac:dyDescent="0.3">
      <c r="D85" s="98"/>
      <c r="E85" s="98"/>
    </row>
    <row r="86" spans="4:5" s="40" customFormat="1" ht="13.8" x14ac:dyDescent="0.3">
      <c r="D86" s="5"/>
      <c r="E86" s="5"/>
    </row>
    <row r="87" spans="4:5" s="8" customFormat="1" x14ac:dyDescent="0.3">
      <c r="D87" s="98"/>
      <c r="E87" s="98"/>
    </row>
    <row r="88" spans="4:5" s="8" customFormat="1" x14ac:dyDescent="0.3">
      <c r="D88" s="98"/>
      <c r="E88" s="98"/>
    </row>
    <row r="89" spans="4:5" s="8" customFormat="1" x14ac:dyDescent="0.3">
      <c r="D89" s="98"/>
      <c r="E89" s="98"/>
    </row>
    <row r="90" spans="4:5" s="8" customFormat="1" x14ac:dyDescent="0.3">
      <c r="D90" s="98"/>
      <c r="E90" s="98"/>
    </row>
    <row r="91" spans="4:5" s="8" customFormat="1" x14ac:dyDescent="0.3">
      <c r="D91" s="98"/>
      <c r="E91" s="98"/>
    </row>
    <row r="92" spans="4:5" s="8" customFormat="1" x14ac:dyDescent="0.3">
      <c r="D92" s="98"/>
      <c r="E92" s="98"/>
    </row>
    <row r="93" spans="4:5" s="8" customFormat="1" x14ac:dyDescent="0.3">
      <c r="D93" s="98"/>
      <c r="E93" s="98"/>
    </row>
    <row r="94" spans="4:5" s="8" customFormat="1" x14ac:dyDescent="0.3">
      <c r="D94" s="98"/>
      <c r="E94" s="98"/>
    </row>
    <row r="95" spans="4:5" s="8" customFormat="1" x14ac:dyDescent="0.3">
      <c r="D95" s="98"/>
      <c r="E95" s="98"/>
    </row>
    <row r="96" spans="4:5" s="8" customFormat="1" x14ac:dyDescent="0.3">
      <c r="D96" s="98"/>
      <c r="E96" s="98"/>
    </row>
    <row r="97" spans="4:5" s="8" customFormat="1" x14ac:dyDescent="0.3">
      <c r="D97" s="98"/>
      <c r="E97" s="98"/>
    </row>
    <row r="98" spans="4:5" s="8" customFormat="1" x14ac:dyDescent="0.3">
      <c r="D98" s="98"/>
      <c r="E98" s="98"/>
    </row>
    <row r="99" spans="4:5" s="8" customFormat="1" x14ac:dyDescent="0.3">
      <c r="D99" s="98"/>
      <c r="E99" s="98"/>
    </row>
    <row r="100" spans="4:5" s="8" customFormat="1" x14ac:dyDescent="0.3">
      <c r="D100" s="98"/>
      <c r="E100" s="98"/>
    </row>
    <row r="101" spans="4:5" s="8" customFormat="1" x14ac:dyDescent="0.3">
      <c r="D101" s="98"/>
      <c r="E101" s="98"/>
    </row>
    <row r="102" spans="4:5" s="8" customFormat="1" x14ac:dyDescent="0.3">
      <c r="D102" s="98"/>
      <c r="E102" s="98"/>
    </row>
    <row r="103" spans="4:5" s="8" customFormat="1" x14ac:dyDescent="0.3">
      <c r="D103" s="98"/>
      <c r="E103" s="98"/>
    </row>
    <row r="104" spans="4:5" s="8" customFormat="1" x14ac:dyDescent="0.3">
      <c r="D104" s="98"/>
      <c r="E104" s="98"/>
    </row>
    <row r="105" spans="4:5" s="8" customFormat="1" x14ac:dyDescent="0.3">
      <c r="D105" s="98"/>
      <c r="E105" s="98"/>
    </row>
    <row r="106" spans="4:5" s="8" customFormat="1" x14ac:dyDescent="0.3">
      <c r="D106" s="98"/>
      <c r="E106" s="98"/>
    </row>
    <row r="107" spans="4:5" s="8" customFormat="1" x14ac:dyDescent="0.3">
      <c r="D107" s="98"/>
      <c r="E107" s="98"/>
    </row>
    <row r="108" spans="4:5" s="8" customFormat="1" x14ac:dyDescent="0.3">
      <c r="D108" s="98"/>
      <c r="E108" s="98"/>
    </row>
    <row r="109" spans="4:5" s="8" customFormat="1" x14ac:dyDescent="0.3">
      <c r="D109" s="98"/>
      <c r="E109" s="98"/>
    </row>
    <row r="110" spans="4:5" s="8" customFormat="1" x14ac:dyDescent="0.3">
      <c r="D110" s="98"/>
      <c r="E110" s="98"/>
    </row>
    <row r="111" spans="4:5" s="8" customFormat="1" x14ac:dyDescent="0.3">
      <c r="D111" s="98"/>
      <c r="E111" s="98"/>
    </row>
    <row r="112" spans="4:5" s="8" customFormat="1" x14ac:dyDescent="0.3">
      <c r="D112" s="98"/>
      <c r="E112" s="98"/>
    </row>
    <row r="113" spans="4:5" s="8" customFormat="1" x14ac:dyDescent="0.3">
      <c r="D113" s="98"/>
      <c r="E113" s="98"/>
    </row>
    <row r="114" spans="4:5" s="8" customFormat="1" x14ac:dyDescent="0.3">
      <c r="D114" s="98"/>
      <c r="E114" s="98"/>
    </row>
    <row r="115" spans="4:5" s="8" customFormat="1" x14ac:dyDescent="0.3">
      <c r="D115" s="98"/>
      <c r="E115" s="98"/>
    </row>
    <row r="116" spans="4:5" s="8" customFormat="1" x14ac:dyDescent="0.3">
      <c r="D116" s="98"/>
      <c r="E116" s="98"/>
    </row>
    <row r="117" spans="4:5" s="8" customFormat="1" x14ac:dyDescent="0.3">
      <c r="D117" s="98"/>
      <c r="E117" s="98"/>
    </row>
    <row r="118" spans="4:5" s="8" customFormat="1" x14ac:dyDescent="0.3">
      <c r="D118" s="98"/>
      <c r="E118" s="98"/>
    </row>
    <row r="119" spans="4:5" s="8" customFormat="1" x14ac:dyDescent="0.3">
      <c r="D119" s="98"/>
      <c r="E119" s="98"/>
    </row>
    <row r="120" spans="4:5" s="8" customFormat="1" x14ac:dyDescent="0.3">
      <c r="D120" s="98"/>
      <c r="E120" s="98"/>
    </row>
    <row r="121" spans="4:5" s="8" customFormat="1" x14ac:dyDescent="0.3">
      <c r="D121" s="98"/>
      <c r="E121" s="98"/>
    </row>
    <row r="122" spans="4:5" s="8" customFormat="1" x14ac:dyDescent="0.3">
      <c r="D122" s="98"/>
      <c r="E122" s="98"/>
    </row>
    <row r="123" spans="4:5" s="8" customFormat="1" x14ac:dyDescent="0.3">
      <c r="D123" s="98"/>
      <c r="E123" s="98"/>
    </row>
    <row r="124" spans="4:5" s="8" customFormat="1" x14ac:dyDescent="0.3">
      <c r="D124" s="98"/>
      <c r="E124" s="98"/>
    </row>
    <row r="125" spans="4:5" s="8" customFormat="1" x14ac:dyDescent="0.3">
      <c r="D125" s="98"/>
      <c r="E125" s="98"/>
    </row>
    <row r="126" spans="4:5" s="8" customFormat="1" x14ac:dyDescent="0.3">
      <c r="D126" s="98"/>
      <c r="E126" s="98"/>
    </row>
    <row r="127" spans="4:5" s="8" customFormat="1" x14ac:dyDescent="0.3">
      <c r="D127" s="98"/>
      <c r="E127" s="98"/>
    </row>
    <row r="128" spans="4:5" s="8" customFormat="1" x14ac:dyDescent="0.3">
      <c r="D128" s="98"/>
      <c r="E128" s="98"/>
    </row>
    <row r="129" spans="4:5" s="8" customFormat="1" x14ac:dyDescent="0.3">
      <c r="D129" s="98"/>
      <c r="E129" s="98"/>
    </row>
    <row r="130" spans="4:5" s="8" customFormat="1" x14ac:dyDescent="0.3">
      <c r="D130" s="98"/>
      <c r="E130" s="98"/>
    </row>
    <row r="131" spans="4:5" s="8" customFormat="1" x14ac:dyDescent="0.3">
      <c r="D131" s="98"/>
      <c r="E131" s="98"/>
    </row>
    <row r="132" spans="4:5" s="8" customFormat="1" x14ac:dyDescent="0.3">
      <c r="D132" s="98"/>
      <c r="E132" s="98"/>
    </row>
    <row r="133" spans="4:5" s="8" customFormat="1" x14ac:dyDescent="0.3">
      <c r="D133" s="98"/>
      <c r="E133" s="98"/>
    </row>
    <row r="134" spans="4:5" s="8" customFormat="1" x14ac:dyDescent="0.3">
      <c r="D134" s="98"/>
      <c r="E134" s="98"/>
    </row>
    <row r="135" spans="4:5" s="8" customFormat="1" x14ac:dyDescent="0.3">
      <c r="D135" s="98"/>
      <c r="E135" s="98"/>
    </row>
    <row r="136" spans="4:5" s="8" customFormat="1" x14ac:dyDescent="0.3">
      <c r="D136" s="98"/>
      <c r="E136" s="98"/>
    </row>
    <row r="137" spans="4:5" s="8" customFormat="1" x14ac:dyDescent="0.3">
      <c r="D137" s="98"/>
      <c r="E137" s="98"/>
    </row>
    <row r="138" spans="4:5" s="8" customFormat="1" x14ac:dyDescent="0.3">
      <c r="D138" s="98"/>
      <c r="E138" s="98"/>
    </row>
    <row r="139" spans="4:5" s="8" customFormat="1" x14ac:dyDescent="0.3">
      <c r="D139" s="98"/>
      <c r="E139" s="98"/>
    </row>
    <row r="140" spans="4:5" s="8" customFormat="1" x14ac:dyDescent="0.3">
      <c r="D140" s="98"/>
      <c r="E140" s="98"/>
    </row>
    <row r="141" spans="4:5" s="8" customFormat="1" x14ac:dyDescent="0.3">
      <c r="D141" s="98"/>
      <c r="E141" s="98"/>
    </row>
    <row r="142" spans="4:5" s="8" customFormat="1" x14ac:dyDescent="0.3">
      <c r="D142" s="98"/>
      <c r="E142" s="98"/>
    </row>
    <row r="143" spans="4:5" s="8" customFormat="1" x14ac:dyDescent="0.3">
      <c r="D143" s="98"/>
      <c r="E143" s="98"/>
    </row>
    <row r="144" spans="4:5" s="8" customFormat="1" x14ac:dyDescent="0.3">
      <c r="D144" s="98"/>
      <c r="E144" s="98"/>
    </row>
    <row r="145" spans="4:5" s="8" customFormat="1" x14ac:dyDescent="0.3">
      <c r="D145" s="98"/>
      <c r="E145" s="98"/>
    </row>
    <row r="146" spans="4:5" s="8" customFormat="1" x14ac:dyDescent="0.3">
      <c r="D146" s="98"/>
      <c r="E146" s="98"/>
    </row>
    <row r="147" spans="4:5" s="8" customFormat="1" x14ac:dyDescent="0.3">
      <c r="D147" s="98"/>
      <c r="E147" s="98"/>
    </row>
    <row r="148" spans="4:5" s="8" customFormat="1" x14ac:dyDescent="0.3">
      <c r="D148" s="98"/>
      <c r="E148" s="98"/>
    </row>
    <row r="149" spans="4:5" s="8" customFormat="1" x14ac:dyDescent="0.3">
      <c r="D149" s="98"/>
      <c r="E149" s="98"/>
    </row>
    <row r="150" spans="4:5" s="8" customFormat="1" x14ac:dyDescent="0.3">
      <c r="D150" s="98"/>
      <c r="E150" s="98"/>
    </row>
    <row r="151" spans="4:5" s="8" customFormat="1" x14ac:dyDescent="0.3">
      <c r="D151" s="98"/>
      <c r="E151" s="98"/>
    </row>
    <row r="152" spans="4:5" s="8" customFormat="1" x14ac:dyDescent="0.3">
      <c r="D152" s="98"/>
      <c r="E152" s="98"/>
    </row>
    <row r="153" spans="4:5" s="8" customFormat="1" x14ac:dyDescent="0.3">
      <c r="D153" s="98"/>
      <c r="E153" s="98"/>
    </row>
    <row r="154" spans="4:5" s="8" customFormat="1" x14ac:dyDescent="0.3">
      <c r="D154" s="98"/>
      <c r="E154" s="98"/>
    </row>
    <row r="155" spans="4:5" s="8" customFormat="1" x14ac:dyDescent="0.3">
      <c r="D155" s="98"/>
      <c r="E155" s="98"/>
    </row>
    <row r="156" spans="4:5" s="8" customFormat="1" x14ac:dyDescent="0.3">
      <c r="D156" s="98"/>
      <c r="E156" s="98"/>
    </row>
    <row r="157" spans="4:5" s="8" customFormat="1" x14ac:dyDescent="0.3">
      <c r="D157" s="98"/>
      <c r="E157" s="98"/>
    </row>
    <row r="158" spans="4:5" s="8" customFormat="1" x14ac:dyDescent="0.3">
      <c r="D158" s="98"/>
      <c r="E158" s="98"/>
    </row>
    <row r="159" spans="4:5" s="8" customFormat="1" x14ac:dyDescent="0.3">
      <c r="D159" s="98"/>
      <c r="E159" s="98"/>
    </row>
    <row r="160" spans="4:5" s="8" customFormat="1" x14ac:dyDescent="0.3">
      <c r="D160" s="98"/>
      <c r="E160" s="98"/>
    </row>
    <row r="161" spans="4:5" s="8" customFormat="1" x14ac:dyDescent="0.3">
      <c r="D161" s="98"/>
      <c r="E161" s="98"/>
    </row>
    <row r="162" spans="4:5" s="8" customFormat="1" x14ac:dyDescent="0.3">
      <c r="D162" s="98"/>
      <c r="E162" s="98"/>
    </row>
    <row r="163" spans="4:5" s="8" customFormat="1" x14ac:dyDescent="0.3">
      <c r="D163" s="98"/>
      <c r="E163" s="98"/>
    </row>
    <row r="164" spans="4:5" s="8" customFormat="1" x14ac:dyDescent="0.3">
      <c r="D164" s="98"/>
      <c r="E164" s="98"/>
    </row>
    <row r="165" spans="4:5" s="8" customFormat="1" x14ac:dyDescent="0.3">
      <c r="D165" s="98"/>
      <c r="E165" s="98"/>
    </row>
    <row r="166" spans="4:5" s="8" customFormat="1" x14ac:dyDescent="0.3">
      <c r="D166" s="98"/>
      <c r="E166" s="98"/>
    </row>
    <row r="167" spans="4:5" s="8" customFormat="1" x14ac:dyDescent="0.3">
      <c r="D167" s="98"/>
      <c r="E167" s="98"/>
    </row>
    <row r="168" spans="4:5" s="8" customFormat="1" x14ac:dyDescent="0.3">
      <c r="D168" s="98"/>
      <c r="E168" s="98"/>
    </row>
    <row r="169" spans="4:5" s="8" customFormat="1" x14ac:dyDescent="0.3">
      <c r="D169" s="98"/>
      <c r="E169" s="98"/>
    </row>
    <row r="170" spans="4:5" s="8" customFormat="1" x14ac:dyDescent="0.3">
      <c r="D170" s="98"/>
      <c r="E170" s="98"/>
    </row>
    <row r="171" spans="4:5" s="8" customFormat="1" x14ac:dyDescent="0.3">
      <c r="D171" s="98"/>
      <c r="E171" s="98"/>
    </row>
    <row r="172" spans="4:5" s="8" customFormat="1" x14ac:dyDescent="0.3">
      <c r="D172" s="98"/>
      <c r="E172" s="98"/>
    </row>
    <row r="173" spans="4:5" s="8" customFormat="1" x14ac:dyDescent="0.3">
      <c r="D173" s="98"/>
      <c r="E173" s="98"/>
    </row>
    <row r="174" spans="4:5" s="8" customFormat="1" x14ac:dyDescent="0.3">
      <c r="D174" s="98"/>
      <c r="E174" s="98"/>
    </row>
    <row r="175" spans="4:5" s="8" customFormat="1" x14ac:dyDescent="0.3">
      <c r="D175" s="98"/>
      <c r="E175" s="98"/>
    </row>
    <row r="176" spans="4:5" s="8" customFormat="1" x14ac:dyDescent="0.3">
      <c r="D176" s="98"/>
      <c r="E176" s="98"/>
    </row>
    <row r="177" spans="4:5" s="8" customFormat="1" x14ac:dyDescent="0.3">
      <c r="D177" s="98"/>
      <c r="E177" s="98"/>
    </row>
    <row r="178" spans="4:5" s="8" customFormat="1" x14ac:dyDescent="0.3">
      <c r="D178" s="98"/>
      <c r="E178" s="98"/>
    </row>
    <row r="179" spans="4:5" s="8" customFormat="1" x14ac:dyDescent="0.3">
      <c r="D179" s="98"/>
      <c r="E179" s="98"/>
    </row>
    <row r="180" spans="4:5" s="8" customFormat="1" x14ac:dyDescent="0.3">
      <c r="D180" s="98"/>
      <c r="E180" s="98"/>
    </row>
    <row r="181" spans="4:5" s="8" customFormat="1" x14ac:dyDescent="0.3">
      <c r="D181" s="98"/>
      <c r="E181" s="98"/>
    </row>
    <row r="182" spans="4:5" s="8" customFormat="1" x14ac:dyDescent="0.3">
      <c r="D182" s="98"/>
      <c r="E182" s="98"/>
    </row>
    <row r="183" spans="4:5" s="8" customFormat="1" x14ac:dyDescent="0.3">
      <c r="D183" s="98"/>
      <c r="E183" s="98"/>
    </row>
    <row r="184" spans="4:5" s="8" customFormat="1" x14ac:dyDescent="0.3">
      <c r="D184" s="98"/>
      <c r="E184" s="98"/>
    </row>
    <row r="185" spans="4:5" s="8" customFormat="1" x14ac:dyDescent="0.3">
      <c r="D185" s="98"/>
      <c r="E185" s="98"/>
    </row>
    <row r="186" spans="4:5" s="8" customFormat="1" x14ac:dyDescent="0.3">
      <c r="D186" s="98"/>
      <c r="E186" s="98"/>
    </row>
    <row r="187" spans="4:5" s="8" customFormat="1" x14ac:dyDescent="0.3">
      <c r="D187" s="98"/>
      <c r="E187" s="98"/>
    </row>
    <row r="188" spans="4:5" s="8" customFormat="1" x14ac:dyDescent="0.3">
      <c r="D188" s="98"/>
      <c r="E188" s="98"/>
    </row>
    <row r="189" spans="4:5" s="8" customFormat="1" x14ac:dyDescent="0.3">
      <c r="D189" s="98"/>
      <c r="E189" s="98"/>
    </row>
    <row r="190" spans="4:5" s="8" customFormat="1" x14ac:dyDescent="0.3">
      <c r="D190" s="98"/>
      <c r="E190" s="98"/>
    </row>
    <row r="191" spans="4:5" s="8" customFormat="1" x14ac:dyDescent="0.3">
      <c r="D191" s="98"/>
      <c r="E191" s="98"/>
    </row>
    <row r="192" spans="4:5" s="8" customFormat="1" x14ac:dyDescent="0.3">
      <c r="D192" s="98"/>
      <c r="E192" s="98"/>
    </row>
    <row r="193" spans="4:5" s="8" customFormat="1" x14ac:dyDescent="0.3">
      <c r="D193" s="98"/>
      <c r="E193" s="98"/>
    </row>
    <row r="194" spans="4:5" s="8" customFormat="1" x14ac:dyDescent="0.3">
      <c r="D194" s="98"/>
      <c r="E194" s="98"/>
    </row>
    <row r="195" spans="4:5" s="8" customFormat="1" x14ac:dyDescent="0.3">
      <c r="D195" s="98"/>
      <c r="E195" s="98"/>
    </row>
    <row r="196" spans="4:5" s="8" customFormat="1" x14ac:dyDescent="0.3">
      <c r="D196" s="98"/>
      <c r="E196" s="98"/>
    </row>
    <row r="197" spans="4:5" s="8" customFormat="1" x14ac:dyDescent="0.3">
      <c r="D197" s="98"/>
      <c r="E197" s="98"/>
    </row>
    <row r="198" spans="4:5" s="8" customFormat="1" x14ac:dyDescent="0.3">
      <c r="D198" s="98"/>
      <c r="E198" s="98"/>
    </row>
    <row r="199" spans="4:5" s="8" customFormat="1" x14ac:dyDescent="0.3">
      <c r="D199" s="98"/>
      <c r="E199" s="98"/>
    </row>
    <row r="200" spans="4:5" s="8" customFormat="1" x14ac:dyDescent="0.3">
      <c r="D200" s="98"/>
      <c r="E200" s="98"/>
    </row>
    <row r="201" spans="4:5" s="8" customFormat="1" x14ac:dyDescent="0.3">
      <c r="D201" s="98"/>
      <c r="E201" s="98"/>
    </row>
    <row r="202" spans="4:5" s="8" customFormat="1" x14ac:dyDescent="0.3">
      <c r="D202" s="98"/>
      <c r="E202" s="98"/>
    </row>
    <row r="203" spans="4:5" s="8" customFormat="1" x14ac:dyDescent="0.3">
      <c r="D203" s="98"/>
      <c r="E203" s="98"/>
    </row>
    <row r="204" spans="4:5" s="8" customFormat="1" x14ac:dyDescent="0.3">
      <c r="D204" s="98"/>
      <c r="E204" s="98"/>
    </row>
    <row r="205" spans="4:5" s="8" customFormat="1" x14ac:dyDescent="0.3">
      <c r="D205" s="98"/>
      <c r="E205" s="98"/>
    </row>
    <row r="206" spans="4:5" s="8" customFormat="1" x14ac:dyDescent="0.3">
      <c r="D206" s="98"/>
      <c r="E206" s="98"/>
    </row>
    <row r="207" spans="4:5" s="8" customFormat="1" x14ac:dyDescent="0.3">
      <c r="D207" s="98"/>
      <c r="E207" s="98"/>
    </row>
    <row r="208" spans="4:5" s="8" customFormat="1" x14ac:dyDescent="0.3">
      <c r="D208" s="98"/>
      <c r="E208" s="98"/>
    </row>
    <row r="209" spans="4:5" s="8" customFormat="1" x14ac:dyDescent="0.3">
      <c r="D209" s="98"/>
      <c r="E209" s="98"/>
    </row>
    <row r="210" spans="4:5" s="8" customFormat="1" x14ac:dyDescent="0.3">
      <c r="D210" s="98"/>
      <c r="E210" s="98"/>
    </row>
    <row r="211" spans="4:5" s="8" customFormat="1" x14ac:dyDescent="0.3">
      <c r="D211" s="98"/>
      <c r="E211" s="98"/>
    </row>
    <row r="212" spans="4:5" s="8" customFormat="1" x14ac:dyDescent="0.3">
      <c r="D212" s="98"/>
      <c r="E212" s="98"/>
    </row>
    <row r="213" spans="4:5" s="8" customFormat="1" x14ac:dyDescent="0.3">
      <c r="D213" s="98"/>
      <c r="E213" s="98"/>
    </row>
    <row r="214" spans="4:5" s="8" customFormat="1" x14ac:dyDescent="0.3">
      <c r="D214" s="98"/>
      <c r="E214" s="98"/>
    </row>
    <row r="215" spans="4:5" s="8" customFormat="1" x14ac:dyDescent="0.3">
      <c r="D215" s="98"/>
      <c r="E215" s="98"/>
    </row>
    <row r="216" spans="4:5" s="8" customFormat="1" x14ac:dyDescent="0.3">
      <c r="D216" s="98"/>
      <c r="E216" s="98"/>
    </row>
    <row r="217" spans="4:5" s="8" customFormat="1" x14ac:dyDescent="0.3">
      <c r="D217" s="98"/>
      <c r="E217" s="98"/>
    </row>
    <row r="218" spans="4:5" s="8" customFormat="1" x14ac:dyDescent="0.3">
      <c r="D218" s="98"/>
      <c r="E218" s="98"/>
    </row>
    <row r="219" spans="4:5" s="8" customFormat="1" x14ac:dyDescent="0.3">
      <c r="D219" s="98"/>
      <c r="E219" s="98"/>
    </row>
    <row r="220" spans="4:5" s="8" customFormat="1" x14ac:dyDescent="0.3">
      <c r="D220" s="98"/>
      <c r="E220" s="98"/>
    </row>
  </sheetData>
  <mergeCells count="17">
    <mergeCell ref="C11:J11"/>
    <mergeCell ref="F1:J1"/>
    <mergeCell ref="F2:J2"/>
    <mergeCell ref="F4:J4"/>
    <mergeCell ref="A5:J5"/>
    <mergeCell ref="A6:J6"/>
    <mergeCell ref="A7:J7"/>
    <mergeCell ref="C8:I8"/>
    <mergeCell ref="C9:D9"/>
    <mergeCell ref="F9:G9"/>
    <mergeCell ref="H9:I9"/>
    <mergeCell ref="C10:J10"/>
    <mergeCell ref="B46:J46"/>
    <mergeCell ref="B47:J47"/>
    <mergeCell ref="C49:E49"/>
    <mergeCell ref="F49:J49"/>
    <mergeCell ref="C55:E55"/>
  </mergeCells>
  <printOptions horizontalCentered="1"/>
  <pageMargins left="0.11811023622047245" right="0.11811023622047245" top="0.19685039370078741" bottom="0.19685039370078741" header="0.19685039370078741" footer="0.19685039370078741"/>
  <pageSetup paperSize="9" scale="89" orientation="landscape" r:id="rId1"/>
  <headerFooter alignWithMargins="0">
    <oddFooter>Page &amp;P</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56CC6-3E92-491F-96DB-C498AD54BB33}">
  <sheetPr>
    <tabColor rgb="FFFFFF00"/>
  </sheetPr>
  <dimension ref="A1:K216"/>
  <sheetViews>
    <sheetView view="pageBreakPreview" topLeftCell="A28" zoomScaleSheetLayoutView="100" workbookViewId="0">
      <selection activeCell="D14" sqref="D14:D41"/>
    </sheetView>
  </sheetViews>
  <sheetFormatPr defaultColWidth="9.109375" defaultRowHeight="15.6" x14ac:dyDescent="0.3"/>
  <cols>
    <col min="1" max="1" width="7.109375" style="4" customWidth="1"/>
    <col min="2" max="2" width="68.33203125" style="8" customWidth="1"/>
    <col min="3" max="3" width="6.88671875" style="6" customWidth="1"/>
    <col min="4" max="4" width="9.109375" style="7"/>
    <col min="5" max="5" width="14.44140625" style="6" bestFit="1" customWidth="1"/>
    <col min="6" max="6" width="11.33203125" style="108" customWidth="1"/>
    <col min="7" max="7" width="7" style="109" customWidth="1"/>
    <col min="8" max="8" width="6.109375" style="98" bestFit="1" customWidth="1"/>
    <col min="9" max="9" width="16.88671875" style="108" bestFit="1" customWidth="1"/>
    <col min="10" max="10" width="14.5546875" style="6" bestFit="1" customWidth="1"/>
    <col min="11" max="11" width="19.5546875" style="8" customWidth="1"/>
    <col min="12" max="16384" width="9.109375" style="8"/>
  </cols>
  <sheetData>
    <row r="1" spans="1:11" x14ac:dyDescent="0.3">
      <c r="B1" s="5" t="s">
        <v>4884</v>
      </c>
      <c r="F1" s="497" t="s">
        <v>4723</v>
      </c>
      <c r="G1" s="497"/>
      <c r="H1" s="497"/>
      <c r="I1" s="497"/>
      <c r="J1" s="497"/>
    </row>
    <row r="2" spans="1:11" x14ac:dyDescent="0.3">
      <c r="B2" s="9" t="s">
        <v>4885</v>
      </c>
      <c r="F2" s="498" t="s">
        <v>4724</v>
      </c>
      <c r="G2" s="498"/>
      <c r="H2" s="498"/>
      <c r="I2" s="498"/>
      <c r="J2" s="498"/>
    </row>
    <row r="4" spans="1:11" x14ac:dyDescent="0.3">
      <c r="A4" s="11"/>
      <c r="B4" s="12"/>
      <c r="C4" s="13"/>
      <c r="D4" s="14"/>
      <c r="E4" s="15"/>
      <c r="F4" s="499" t="s">
        <v>4933</v>
      </c>
      <c r="G4" s="499"/>
      <c r="H4" s="499"/>
      <c r="I4" s="499"/>
      <c r="J4" s="499"/>
    </row>
    <row r="5" spans="1:11" x14ac:dyDescent="0.3">
      <c r="A5" s="498" t="s">
        <v>4729</v>
      </c>
      <c r="B5" s="498"/>
      <c r="C5" s="498"/>
      <c r="D5" s="498"/>
      <c r="E5" s="498"/>
      <c r="F5" s="498"/>
      <c r="G5" s="498"/>
      <c r="H5" s="498"/>
      <c r="I5" s="498"/>
      <c r="J5" s="498"/>
    </row>
    <row r="6" spans="1:11" ht="15.75" customHeight="1" x14ac:dyDescent="0.3">
      <c r="A6" s="500" t="s">
        <v>4931</v>
      </c>
      <c r="B6" s="498"/>
      <c r="C6" s="498"/>
      <c r="D6" s="498"/>
      <c r="E6" s="498"/>
      <c r="F6" s="498"/>
      <c r="G6" s="498"/>
      <c r="H6" s="498"/>
      <c r="I6" s="498"/>
      <c r="J6" s="498"/>
    </row>
    <row r="7" spans="1:11" ht="15.75" customHeight="1" x14ac:dyDescent="0.3">
      <c r="A7" s="498" t="s">
        <v>4932</v>
      </c>
      <c r="B7" s="498"/>
      <c r="C7" s="498"/>
      <c r="D7" s="498"/>
      <c r="E7" s="498"/>
      <c r="F7" s="498"/>
      <c r="G7" s="498"/>
      <c r="H7" s="498"/>
      <c r="I7" s="498"/>
      <c r="J7" s="498"/>
    </row>
    <row r="8" spans="1:11" ht="16.8" x14ac:dyDescent="0.3">
      <c r="A8" s="16"/>
      <c r="B8" s="17" t="s">
        <v>4730</v>
      </c>
      <c r="C8" s="507" t="s">
        <v>5087</v>
      </c>
      <c r="D8" s="507"/>
      <c r="E8" s="507"/>
      <c r="F8" s="507"/>
      <c r="G8" s="507"/>
      <c r="H8" s="507"/>
      <c r="I8" s="507"/>
      <c r="J8" s="18"/>
    </row>
    <row r="9" spans="1:11" ht="15" customHeight="1" x14ac:dyDescent="0.3">
      <c r="A9" s="19"/>
      <c r="B9" s="17" t="s">
        <v>4731</v>
      </c>
      <c r="C9" s="548" t="s">
        <v>11</v>
      </c>
      <c r="D9" s="508"/>
      <c r="E9" s="20" t="s">
        <v>4732</v>
      </c>
      <c r="F9" s="549" t="s">
        <v>11</v>
      </c>
      <c r="G9" s="509"/>
      <c r="H9" s="511" t="s">
        <v>4733</v>
      </c>
      <c r="I9" s="511"/>
      <c r="J9" s="162" t="s">
        <v>5088</v>
      </c>
    </row>
    <row r="10" spans="1:11" x14ac:dyDescent="0.3">
      <c r="A10" s="21"/>
      <c r="B10" s="17" t="s">
        <v>4734</v>
      </c>
      <c r="C10" s="510" t="s">
        <v>4897</v>
      </c>
      <c r="D10" s="510"/>
      <c r="E10" s="510"/>
      <c r="F10" s="510"/>
      <c r="G10" s="510"/>
      <c r="H10" s="510"/>
      <c r="I10" s="510"/>
      <c r="J10" s="510"/>
    </row>
    <row r="11" spans="1:11" x14ac:dyDescent="0.3">
      <c r="A11" s="22"/>
      <c r="B11" s="17" t="s">
        <v>4735</v>
      </c>
      <c r="C11" s="547" t="s">
        <v>11</v>
      </c>
      <c r="D11" s="512"/>
      <c r="E11" s="512"/>
      <c r="F11" s="512"/>
      <c r="G11" s="512"/>
      <c r="H11" s="512"/>
      <c r="I11" s="512"/>
      <c r="J11" s="512"/>
    </row>
    <row r="12" spans="1:11" ht="30.6" x14ac:dyDescent="0.3">
      <c r="A12" s="23" t="s">
        <v>0</v>
      </c>
      <c r="B12" s="24" t="s">
        <v>4736</v>
      </c>
      <c r="C12" s="24" t="s">
        <v>4737</v>
      </c>
      <c r="D12" s="25" t="s">
        <v>4738</v>
      </c>
      <c r="E12" s="24" t="s">
        <v>4739</v>
      </c>
      <c r="F12" s="26" t="s">
        <v>4740</v>
      </c>
      <c r="G12" s="27" t="s">
        <v>4741</v>
      </c>
      <c r="H12" s="28" t="s">
        <v>4742</v>
      </c>
      <c r="I12" s="26" t="s">
        <v>4743</v>
      </c>
      <c r="J12" s="29" t="s">
        <v>4726</v>
      </c>
      <c r="K12" s="269" t="str">
        <f ca="1">HYPERLINK("#" &amp; CELL("address",TH!A9),"Link tới sheet: " &amp; REPLACE(CELL("filename",TH!A9),1,FIND("]",CELL("filename",TH!A9)),""))</f>
        <v>Link tới sheet: TH</v>
      </c>
    </row>
    <row r="13" spans="1:11" s="34" customFormat="1" ht="13.8" x14ac:dyDescent="0.3">
      <c r="A13" s="30">
        <v>1</v>
      </c>
      <c r="B13" s="31" t="s">
        <v>4744</v>
      </c>
      <c r="C13" s="32"/>
      <c r="D13" s="32"/>
      <c r="E13" s="32"/>
      <c r="F13" s="32"/>
      <c r="G13" s="32"/>
      <c r="H13" s="174"/>
      <c r="I13" s="32"/>
      <c r="J13" s="33"/>
    </row>
    <row r="14" spans="1:11" s="40" customFormat="1" ht="13.8" x14ac:dyDescent="0.3">
      <c r="A14" s="35"/>
      <c r="B14" s="36" t="s">
        <v>4745</v>
      </c>
      <c r="C14" s="37" t="s">
        <v>1726</v>
      </c>
      <c r="D14" s="317">
        <f>SUBTOTAL(9,D15:D23)</f>
        <v>445</v>
      </c>
      <c r="E14" s="37"/>
      <c r="F14" s="38"/>
      <c r="G14" s="39"/>
      <c r="H14" s="175"/>
      <c r="I14" s="110">
        <f>SUBTOTAL(9,I15:I23)</f>
        <v>57850000</v>
      </c>
      <c r="J14" s="37"/>
    </row>
    <row r="15" spans="1:11" s="40" customFormat="1" ht="13.8" x14ac:dyDescent="0.3">
      <c r="A15" s="41" t="s">
        <v>4746</v>
      </c>
      <c r="B15" s="42" t="s">
        <v>5468</v>
      </c>
      <c r="C15" s="43"/>
      <c r="D15" s="318"/>
      <c r="E15" s="43"/>
      <c r="F15" s="44"/>
      <c r="G15" s="45"/>
      <c r="H15" s="176"/>
      <c r="I15" s="44"/>
      <c r="J15" s="43"/>
    </row>
    <row r="16" spans="1:11" s="40" customFormat="1" ht="27.6" x14ac:dyDescent="0.3">
      <c r="A16" s="41"/>
      <c r="B16" s="46" t="s">
        <v>5092</v>
      </c>
      <c r="C16" s="43"/>
      <c r="D16" s="318"/>
      <c r="E16" s="43"/>
      <c r="F16" s="44"/>
      <c r="G16" s="45"/>
      <c r="H16" s="176"/>
      <c r="I16" s="44"/>
      <c r="J16" s="47"/>
    </row>
    <row r="17" spans="1:10" s="40" customFormat="1" ht="40.5" customHeight="1" x14ac:dyDescent="0.3">
      <c r="A17" s="41" t="s">
        <v>4747</v>
      </c>
      <c r="B17" s="163" t="s">
        <v>4887</v>
      </c>
      <c r="C17" s="43" t="s">
        <v>1726</v>
      </c>
      <c r="D17" s="318">
        <v>445</v>
      </c>
      <c r="E17" s="43"/>
      <c r="F17" s="44">
        <v>130000</v>
      </c>
      <c r="G17" s="45"/>
      <c r="H17" s="176">
        <v>1</v>
      </c>
      <c r="I17" s="44">
        <f>ROUND(D17*H17*F17,0)</f>
        <v>57850000</v>
      </c>
      <c r="J17" s="48"/>
    </row>
    <row r="18" spans="1:10" s="40" customFormat="1" ht="41.4" x14ac:dyDescent="0.3">
      <c r="A18" s="49" t="s">
        <v>4748</v>
      </c>
      <c r="B18" s="157" t="s">
        <v>4888</v>
      </c>
      <c r="C18" s="50" t="s">
        <v>1726</v>
      </c>
      <c r="D18" s="319"/>
      <c r="E18" s="50"/>
      <c r="F18" s="3"/>
      <c r="G18" s="51"/>
      <c r="H18" s="177">
        <v>1</v>
      </c>
      <c r="I18" s="3">
        <f t="shared" ref="I18:I23" si="0">ROUND(D18*H18*F18,0)</f>
        <v>0</v>
      </c>
      <c r="J18" s="52"/>
    </row>
    <row r="19" spans="1:10" s="40" customFormat="1" ht="41.4" x14ac:dyDescent="0.3">
      <c r="A19" s="49" t="s">
        <v>4749</v>
      </c>
      <c r="B19" s="158" t="s">
        <v>4889</v>
      </c>
      <c r="C19" s="50" t="s">
        <v>1726</v>
      </c>
      <c r="D19" s="319"/>
      <c r="E19" s="50"/>
      <c r="F19" s="3"/>
      <c r="G19" s="51"/>
      <c r="H19" s="177">
        <v>1</v>
      </c>
      <c r="I19" s="3">
        <f t="shared" si="0"/>
        <v>0</v>
      </c>
      <c r="J19" s="52"/>
    </row>
    <row r="20" spans="1:10" s="40" customFormat="1" ht="41.4" x14ac:dyDescent="0.3">
      <c r="A20" s="49" t="s">
        <v>4750</v>
      </c>
      <c r="B20" s="158" t="s">
        <v>4890</v>
      </c>
      <c r="C20" s="50" t="s">
        <v>1726</v>
      </c>
      <c r="D20" s="319"/>
      <c r="E20" s="50"/>
      <c r="F20" s="3"/>
      <c r="G20" s="51"/>
      <c r="H20" s="177">
        <v>1</v>
      </c>
      <c r="I20" s="3">
        <f t="shared" si="0"/>
        <v>0</v>
      </c>
      <c r="J20" s="52"/>
    </row>
    <row r="21" spans="1:10" s="40" customFormat="1" ht="35.1" customHeight="1" x14ac:dyDescent="0.3">
      <c r="A21" s="49" t="s">
        <v>4751</v>
      </c>
      <c r="B21" s="159" t="s">
        <v>4787</v>
      </c>
      <c r="C21" s="43" t="s">
        <v>1726</v>
      </c>
      <c r="D21" s="318"/>
      <c r="E21" s="43"/>
      <c r="F21" s="44"/>
      <c r="G21" s="45"/>
      <c r="H21" s="176">
        <v>1</v>
      </c>
      <c r="I21" s="44">
        <f t="shared" si="0"/>
        <v>0</v>
      </c>
      <c r="J21" s="47"/>
    </row>
    <row r="22" spans="1:10" s="40" customFormat="1" ht="35.1" customHeight="1" x14ac:dyDescent="0.3">
      <c r="A22" s="49" t="s">
        <v>4752</v>
      </c>
      <c r="B22" s="159" t="s">
        <v>4788</v>
      </c>
      <c r="C22" s="43" t="s">
        <v>1726</v>
      </c>
      <c r="D22" s="319"/>
      <c r="E22" s="50"/>
      <c r="F22" s="3"/>
      <c r="G22" s="51"/>
      <c r="H22" s="177">
        <v>1</v>
      </c>
      <c r="I22" s="3">
        <f t="shared" si="0"/>
        <v>0</v>
      </c>
      <c r="J22" s="52"/>
    </row>
    <row r="23" spans="1:10" s="40" customFormat="1" ht="13.8" x14ac:dyDescent="0.3">
      <c r="A23" s="49" t="s">
        <v>4753</v>
      </c>
      <c r="B23" s="160" t="s">
        <v>4754</v>
      </c>
      <c r="C23" s="53" t="s">
        <v>1726</v>
      </c>
      <c r="D23" s="320"/>
      <c r="E23" s="53"/>
      <c r="F23" s="54"/>
      <c r="G23" s="55"/>
      <c r="H23" s="178">
        <v>0</v>
      </c>
      <c r="I23" s="54">
        <f t="shared" si="0"/>
        <v>0</v>
      </c>
      <c r="J23" s="56"/>
    </row>
    <row r="24" spans="1:10" s="117" customFormat="1" ht="13.8" x14ac:dyDescent="0.3">
      <c r="A24" s="111" t="s">
        <v>2304</v>
      </c>
      <c r="B24" s="112" t="s">
        <v>4755</v>
      </c>
      <c r="C24" s="113"/>
      <c r="D24" s="321"/>
      <c r="E24" s="113"/>
      <c r="F24" s="114"/>
      <c r="G24" s="115"/>
      <c r="H24" s="179"/>
      <c r="I24" s="116">
        <f>SUBTOTAL(9, I25:I26)</f>
        <v>0</v>
      </c>
      <c r="J24" s="113"/>
    </row>
    <row r="25" spans="1:10" s="117" customFormat="1" ht="13.8" x14ac:dyDescent="0.3">
      <c r="A25" s="118" t="s">
        <v>4756</v>
      </c>
      <c r="B25" s="119" t="s">
        <v>4757</v>
      </c>
      <c r="C25" s="120"/>
      <c r="D25" s="322"/>
      <c r="E25" s="120"/>
      <c r="F25" s="121"/>
      <c r="G25" s="122"/>
      <c r="H25" s="180"/>
      <c r="I25" s="123">
        <f>SUBTOTAL(9, I26:I26)</f>
        <v>0</v>
      </c>
      <c r="J25" s="120"/>
    </row>
    <row r="26" spans="1:10" s="127" customFormat="1" ht="13.8" x14ac:dyDescent="0.3">
      <c r="A26" s="128"/>
      <c r="B26" s="171"/>
      <c r="C26" s="125"/>
      <c r="D26" s="323"/>
      <c r="E26" s="125"/>
      <c r="F26" s="172"/>
      <c r="G26" s="173"/>
      <c r="H26" s="181"/>
      <c r="I26" s="126"/>
      <c r="J26" s="125"/>
    </row>
    <row r="27" spans="1:10" s="40" customFormat="1" ht="13.8" x14ac:dyDescent="0.3">
      <c r="A27" s="61" t="s">
        <v>4758</v>
      </c>
      <c r="B27" s="62" t="s">
        <v>4759</v>
      </c>
      <c r="C27" s="63"/>
      <c r="D27" s="324"/>
      <c r="E27" s="63"/>
      <c r="F27" s="64"/>
      <c r="G27" s="65"/>
      <c r="H27" s="182"/>
      <c r="I27" s="66">
        <f>(I28)</f>
        <v>0</v>
      </c>
      <c r="J27" s="63"/>
    </row>
    <row r="28" spans="1:10" s="67" customFormat="1" ht="13.8" x14ac:dyDescent="0.3">
      <c r="A28" s="49"/>
      <c r="B28" s="68"/>
      <c r="C28" s="69"/>
      <c r="D28" s="325"/>
      <c r="E28" s="69"/>
      <c r="F28" s="70"/>
      <c r="G28" s="71"/>
      <c r="H28" s="183"/>
      <c r="I28" s="70"/>
      <c r="J28" s="69"/>
    </row>
    <row r="29" spans="1:10" s="117" customFormat="1" ht="13.8" x14ac:dyDescent="0.3">
      <c r="A29" s="111" t="s">
        <v>2307</v>
      </c>
      <c r="B29" s="132" t="s">
        <v>4760</v>
      </c>
      <c r="C29" s="113"/>
      <c r="D29" s="326"/>
      <c r="E29" s="113"/>
      <c r="F29" s="133"/>
      <c r="G29" s="134"/>
      <c r="H29" s="184"/>
      <c r="I29" s="116">
        <f>SUBTOTAL(9,I30:I39)</f>
        <v>308630000</v>
      </c>
      <c r="J29" s="161"/>
    </row>
    <row r="30" spans="1:10" s="40" customFormat="1" ht="41.4" x14ac:dyDescent="0.3">
      <c r="A30" s="124" t="s">
        <v>4762</v>
      </c>
      <c r="B30" s="135" t="s">
        <v>4761</v>
      </c>
      <c r="C30" s="124"/>
      <c r="D30" s="327"/>
      <c r="E30" s="129"/>
      <c r="F30" s="137"/>
      <c r="G30" s="136"/>
      <c r="H30" s="185"/>
      <c r="I30" s="130">
        <f>SUBTOTAL(9,I31:I35)</f>
        <v>308630000</v>
      </c>
      <c r="J30" s="43"/>
    </row>
    <row r="31" spans="1:10" s="40" customFormat="1" ht="13.8" x14ac:dyDescent="0.3">
      <c r="A31" s="72" t="s">
        <v>4790</v>
      </c>
      <c r="B31" s="73" t="s">
        <v>4763</v>
      </c>
      <c r="C31" s="43" t="s">
        <v>4764</v>
      </c>
      <c r="D31" s="328">
        <v>1</v>
      </c>
      <c r="E31" s="43"/>
      <c r="F31" s="74">
        <v>2025000</v>
      </c>
      <c r="G31" s="75"/>
      <c r="H31" s="186">
        <v>1</v>
      </c>
      <c r="I31" s="2">
        <f>ROUND(D31*F31*H31,0)</f>
        <v>2025000</v>
      </c>
      <c r="J31" s="43"/>
    </row>
    <row r="32" spans="1:10" s="131" customFormat="1" ht="13.8" x14ac:dyDescent="0.3">
      <c r="A32" s="76"/>
      <c r="B32" s="138" t="s">
        <v>11</v>
      </c>
      <c r="C32" s="43"/>
      <c r="D32" s="328"/>
      <c r="E32" s="43"/>
      <c r="F32" s="74"/>
      <c r="G32" s="75"/>
      <c r="H32" s="186"/>
      <c r="I32" s="2"/>
      <c r="J32" s="129"/>
    </row>
    <row r="33" spans="1:10" s="96" customFormat="1" ht="27.6" x14ac:dyDescent="0.3">
      <c r="A33" s="164" t="s">
        <v>4791</v>
      </c>
      <c r="B33" s="165" t="s">
        <v>4789</v>
      </c>
      <c r="C33" s="166" t="s">
        <v>1726</v>
      </c>
      <c r="D33" s="329">
        <v>445</v>
      </c>
      <c r="E33" s="166"/>
      <c r="F33" s="167">
        <v>130000</v>
      </c>
      <c r="G33" s="168"/>
      <c r="H33" s="187">
        <v>0.3</v>
      </c>
      <c r="I33" s="169">
        <f t="shared" ref="I33" si="1">ROUND(D33*H33*F33,0)</f>
        <v>17355000</v>
      </c>
      <c r="J33" s="170"/>
    </row>
    <row r="34" spans="1:10" s="40" customFormat="1" ht="27.6" x14ac:dyDescent="0.3">
      <c r="A34" s="76" t="s">
        <v>4792</v>
      </c>
      <c r="B34" s="77" t="s">
        <v>4768</v>
      </c>
      <c r="C34" s="76" t="s">
        <v>1726</v>
      </c>
      <c r="D34" s="328">
        <v>445</v>
      </c>
      <c r="E34" s="43"/>
      <c r="F34" s="74">
        <v>130000</v>
      </c>
      <c r="G34" s="75"/>
      <c r="H34" s="332">
        <v>5</v>
      </c>
      <c r="I34" s="2">
        <f>D34*F34*H34</f>
        <v>289250000</v>
      </c>
      <c r="J34" s="43"/>
    </row>
    <row r="35" spans="1:10" s="40" customFormat="1" ht="55.2" x14ac:dyDescent="0.3">
      <c r="A35" s="76"/>
      <c r="B35" s="191" t="s">
        <v>4793</v>
      </c>
      <c r="C35" s="76"/>
      <c r="D35" s="328"/>
      <c r="E35" s="43"/>
      <c r="F35" s="74"/>
      <c r="G35" s="75"/>
      <c r="H35" s="186"/>
      <c r="I35" s="2"/>
      <c r="J35" s="43"/>
    </row>
    <row r="36" spans="1:10" s="145" customFormat="1" ht="41.4" x14ac:dyDescent="0.3">
      <c r="A36" s="139" t="s">
        <v>4765</v>
      </c>
      <c r="B36" s="140" t="s">
        <v>4769</v>
      </c>
      <c r="C36" s="139"/>
      <c r="D36" s="330"/>
      <c r="E36" s="142"/>
      <c r="F36" s="143"/>
      <c r="G36" s="141"/>
      <c r="H36" s="188"/>
      <c r="I36" s="144">
        <f>SUBTOTAL(9,I37:I39)</f>
        <v>0</v>
      </c>
      <c r="J36" s="142"/>
    </row>
    <row r="37" spans="1:10" s="40" customFormat="1" ht="27.6" x14ac:dyDescent="0.3">
      <c r="A37" s="76" t="s">
        <v>4766</v>
      </c>
      <c r="B37" s="79" t="s">
        <v>4789</v>
      </c>
      <c r="C37" s="76" t="s">
        <v>1726</v>
      </c>
      <c r="D37" s="328">
        <v>0</v>
      </c>
      <c r="E37" s="43"/>
      <c r="F37" s="74">
        <v>130000</v>
      </c>
      <c r="G37" s="75"/>
      <c r="H37" s="186">
        <v>0.3</v>
      </c>
      <c r="I37" s="2">
        <f t="shared" ref="I37:I38" si="2">ROUND(D37*H37*F37,0)</f>
        <v>0</v>
      </c>
      <c r="J37" s="78"/>
    </row>
    <row r="38" spans="1:10" s="40" customFormat="1" ht="27.6" x14ac:dyDescent="0.3">
      <c r="A38" s="76" t="s">
        <v>4767</v>
      </c>
      <c r="B38" s="77" t="s">
        <v>4768</v>
      </c>
      <c r="C38" s="76" t="s">
        <v>1726</v>
      </c>
      <c r="D38" s="328">
        <v>0</v>
      </c>
      <c r="E38" s="43"/>
      <c r="F38" s="74">
        <v>130000</v>
      </c>
      <c r="G38" s="75"/>
      <c r="H38" s="332">
        <v>5</v>
      </c>
      <c r="I38" s="2">
        <f t="shared" si="2"/>
        <v>0</v>
      </c>
      <c r="J38" s="43"/>
    </row>
    <row r="39" spans="1:10" s="40" customFormat="1" ht="55.2" x14ac:dyDescent="0.3">
      <c r="A39" s="80"/>
      <c r="B39" s="192" t="s">
        <v>4793</v>
      </c>
      <c r="C39" s="80"/>
      <c r="D39" s="331"/>
      <c r="E39" s="50"/>
      <c r="F39" s="81"/>
      <c r="G39" s="82"/>
      <c r="H39" s="189"/>
      <c r="I39" s="83"/>
      <c r="J39" s="50"/>
    </row>
    <row r="40" spans="1:10" s="40" customFormat="1" ht="13.8" x14ac:dyDescent="0.3">
      <c r="A40" s="57" t="s">
        <v>2310</v>
      </c>
      <c r="B40" s="58" t="s">
        <v>4770</v>
      </c>
      <c r="C40" s="59"/>
      <c r="D40" s="333"/>
      <c r="E40" s="59"/>
      <c r="F40" s="60"/>
      <c r="G40" s="59"/>
      <c r="H40" s="190"/>
      <c r="I40" s="59"/>
      <c r="J40" s="84"/>
    </row>
    <row r="41" spans="1:10" s="117" customFormat="1" ht="13.8" x14ac:dyDescent="0.3">
      <c r="A41" s="146"/>
      <c r="B41" s="147" t="s">
        <v>4771</v>
      </c>
      <c r="C41" s="148"/>
      <c r="D41" s="334"/>
      <c r="E41" s="148"/>
      <c r="F41" s="149"/>
      <c r="G41" s="150"/>
      <c r="H41" s="148"/>
      <c r="I41" s="110">
        <f>SUBTOTAL(9,I14:I39)</f>
        <v>366480000</v>
      </c>
      <c r="J41" s="148"/>
    </row>
    <row r="42" spans="1:10" s="40" customFormat="1" ht="14.4" x14ac:dyDescent="0.3">
      <c r="A42" s="85"/>
      <c r="B42" s="501" t="s">
        <v>5469</v>
      </c>
      <c r="C42" s="502"/>
      <c r="D42" s="502"/>
      <c r="E42" s="502"/>
      <c r="F42" s="502"/>
      <c r="G42" s="502"/>
      <c r="H42" s="502"/>
      <c r="I42" s="502"/>
      <c r="J42" s="503"/>
    </row>
    <row r="43" spans="1:10" s="40" customFormat="1" ht="14.4" x14ac:dyDescent="0.3">
      <c r="A43" s="86"/>
      <c r="B43" s="506"/>
      <c r="C43" s="506"/>
      <c r="D43" s="506"/>
      <c r="E43" s="506"/>
      <c r="F43" s="506"/>
      <c r="G43" s="506"/>
      <c r="H43" s="506"/>
      <c r="I43" s="506"/>
      <c r="J43" s="506"/>
    </row>
    <row r="44" spans="1:10" s="89" customFormat="1" x14ac:dyDescent="0.3">
      <c r="A44" s="87"/>
      <c r="B44" s="88"/>
      <c r="C44" s="88"/>
      <c r="D44" s="88"/>
      <c r="E44" s="88"/>
      <c r="F44" s="88"/>
      <c r="G44" s="88"/>
      <c r="H44" s="88"/>
      <c r="I44" s="88"/>
      <c r="J44" s="88"/>
    </row>
    <row r="45" spans="1:10" s="89" customFormat="1" x14ac:dyDescent="0.3">
      <c r="A45" s="90"/>
      <c r="B45" s="90"/>
      <c r="C45" s="504" t="s">
        <v>4773</v>
      </c>
      <c r="D45" s="504"/>
      <c r="E45" s="504"/>
      <c r="F45" s="504" t="s">
        <v>4885</v>
      </c>
      <c r="G45" s="504"/>
      <c r="H45" s="504"/>
      <c r="I45" s="504"/>
      <c r="J45" s="504"/>
    </row>
    <row r="46" spans="1:10" s="96" customFormat="1" x14ac:dyDescent="0.3">
      <c r="A46" s="91"/>
      <c r="B46" s="93"/>
      <c r="C46" s="94"/>
      <c r="D46" s="92"/>
      <c r="E46" s="91"/>
      <c r="F46" s="95"/>
      <c r="G46" s="91"/>
      <c r="H46" s="91"/>
      <c r="I46" s="95"/>
    </row>
    <row r="47" spans="1:10" s="96" customFormat="1" x14ac:dyDescent="0.3">
      <c r="A47" s="91"/>
      <c r="B47" s="93"/>
      <c r="C47" s="94"/>
      <c r="D47" s="92"/>
      <c r="E47" s="91"/>
      <c r="F47" s="95"/>
      <c r="G47" s="91"/>
      <c r="H47" s="91"/>
      <c r="I47" s="91"/>
    </row>
    <row r="48" spans="1:10" s="96" customFormat="1" x14ac:dyDescent="0.3">
      <c r="A48" s="91"/>
      <c r="B48" s="93"/>
      <c r="C48" s="94"/>
      <c r="D48" s="92"/>
      <c r="E48" s="91"/>
      <c r="F48" s="95"/>
      <c r="G48" s="91"/>
      <c r="H48" s="91"/>
      <c r="I48" s="95"/>
    </row>
    <row r="49" spans="1:10" s="96" customFormat="1" x14ac:dyDescent="0.3">
      <c r="A49" s="91"/>
      <c r="B49" s="93"/>
      <c r="C49" s="94"/>
      <c r="D49" s="92"/>
      <c r="E49" s="91"/>
      <c r="F49" s="95"/>
      <c r="G49" s="91"/>
      <c r="H49" s="91"/>
      <c r="I49" s="91"/>
    </row>
    <row r="50" spans="1:10" s="96" customFormat="1" x14ac:dyDescent="0.3">
      <c r="A50" s="91"/>
      <c r="B50" s="93"/>
      <c r="C50" s="94"/>
      <c r="D50" s="92"/>
      <c r="E50" s="91"/>
      <c r="F50" s="95"/>
      <c r="G50" s="91"/>
      <c r="H50" s="91"/>
      <c r="I50" s="91"/>
    </row>
    <row r="51" spans="1:10" s="89" customFormat="1" x14ac:dyDescent="0.3">
      <c r="A51" s="91"/>
      <c r="C51" s="505" t="s">
        <v>4886</v>
      </c>
      <c r="D51" s="505"/>
      <c r="E51" s="505"/>
      <c r="F51" s="316"/>
      <c r="G51" s="91"/>
      <c r="H51" s="91"/>
      <c r="I51" s="91"/>
    </row>
    <row r="52" spans="1:10" x14ac:dyDescent="0.3">
      <c r="A52" s="97"/>
      <c r="C52" s="98"/>
      <c r="D52" s="99"/>
      <c r="E52" s="10"/>
      <c r="F52" s="100"/>
      <c r="G52" s="97"/>
      <c r="H52" s="10"/>
      <c r="I52" s="100"/>
      <c r="J52" s="97"/>
    </row>
    <row r="53" spans="1:10" ht="47.1" customHeight="1" x14ac:dyDescent="0.3">
      <c r="A53" s="101"/>
      <c r="B53" s="102" t="s">
        <v>4703</v>
      </c>
      <c r="D53" s="103"/>
      <c r="F53" s="104"/>
      <c r="G53" s="105"/>
      <c r="H53" s="106"/>
      <c r="I53" s="107"/>
    </row>
    <row r="54" spans="1:10" ht="47.1" customHeight="1" x14ac:dyDescent="0.3">
      <c r="A54" s="101"/>
      <c r="B54" s="102" t="s">
        <v>4704</v>
      </c>
      <c r="D54" s="103"/>
      <c r="F54" s="104"/>
      <c r="G54" s="105"/>
      <c r="H54" s="106"/>
      <c r="I54" s="107"/>
    </row>
    <row r="55" spans="1:10" ht="61.5" customHeight="1" x14ac:dyDescent="0.3">
      <c r="A55" s="101"/>
      <c r="B55" s="102" t="s">
        <v>4705</v>
      </c>
      <c r="D55" s="103"/>
      <c r="F55" s="104"/>
      <c r="G55" s="105"/>
      <c r="H55" s="106"/>
      <c r="I55" s="107"/>
    </row>
    <row r="56" spans="1:10" x14ac:dyDescent="0.3">
      <c r="A56" s="97"/>
      <c r="C56" s="98"/>
      <c r="D56" s="99"/>
      <c r="E56" s="10"/>
      <c r="F56" s="100"/>
      <c r="G56" s="97"/>
      <c r="H56" s="10"/>
      <c r="I56" s="100"/>
      <c r="J56" s="97"/>
    </row>
    <row r="57" spans="1:10" x14ac:dyDescent="0.3">
      <c r="A57" s="97"/>
      <c r="C57" s="98"/>
      <c r="D57" s="99"/>
      <c r="E57" s="10"/>
      <c r="F57" s="100"/>
      <c r="G57" s="97"/>
      <c r="H57" s="10"/>
      <c r="I57" s="100"/>
      <c r="J57" s="97"/>
    </row>
    <row r="60" spans="1:10" x14ac:dyDescent="0.3">
      <c r="A60" s="8"/>
      <c r="C60" s="8"/>
      <c r="D60" s="98"/>
      <c r="E60" s="98"/>
      <c r="F60" s="8"/>
      <c r="G60" s="8"/>
      <c r="H60" s="8"/>
      <c r="I60" s="8"/>
      <c r="J60" s="8"/>
    </row>
    <row r="61" spans="1:10" x14ac:dyDescent="0.3">
      <c r="A61" s="8"/>
      <c r="C61" s="8"/>
      <c r="D61" s="98"/>
      <c r="E61" s="98"/>
      <c r="F61" s="8"/>
      <c r="G61" s="8"/>
      <c r="H61" s="8"/>
      <c r="I61" s="8"/>
      <c r="J61" s="8"/>
    </row>
    <row r="62" spans="1:10" x14ac:dyDescent="0.3">
      <c r="A62" s="8"/>
      <c r="C62" s="8"/>
      <c r="D62" s="98"/>
      <c r="E62" s="98"/>
      <c r="F62" s="8"/>
      <c r="G62" s="8"/>
      <c r="H62" s="8"/>
      <c r="I62" s="8"/>
      <c r="J62" s="8"/>
    </row>
    <row r="63" spans="1:10" x14ac:dyDescent="0.3">
      <c r="A63" s="8"/>
      <c r="C63" s="8"/>
      <c r="D63" s="98"/>
      <c r="E63" s="98"/>
      <c r="F63" s="8"/>
      <c r="G63" s="8"/>
      <c r="H63" s="8"/>
      <c r="I63" s="8"/>
      <c r="J63" s="8"/>
    </row>
    <row r="64" spans="1:10" x14ac:dyDescent="0.3">
      <c r="A64" s="8"/>
      <c r="C64" s="8"/>
      <c r="D64" s="98"/>
      <c r="E64" s="98"/>
      <c r="F64" s="8"/>
      <c r="G64" s="8"/>
      <c r="H64" s="8"/>
      <c r="I64" s="8"/>
      <c r="J64" s="8"/>
    </row>
    <row r="65" spans="4:5" s="8" customFormat="1" x14ac:dyDescent="0.3">
      <c r="D65" s="98"/>
      <c r="E65" s="98"/>
    </row>
    <row r="66" spans="4:5" s="8" customFormat="1" x14ac:dyDescent="0.3">
      <c r="D66" s="98"/>
      <c r="E66" s="98"/>
    </row>
    <row r="67" spans="4:5" s="8" customFormat="1" x14ac:dyDescent="0.3">
      <c r="D67" s="98"/>
      <c r="E67" s="98"/>
    </row>
    <row r="68" spans="4:5" s="8" customFormat="1" x14ac:dyDescent="0.3">
      <c r="D68" s="98"/>
      <c r="E68" s="98"/>
    </row>
    <row r="69" spans="4:5" s="8" customFormat="1" x14ac:dyDescent="0.3">
      <c r="D69" s="98"/>
      <c r="E69" s="98"/>
    </row>
    <row r="70" spans="4:5" s="8" customFormat="1" x14ac:dyDescent="0.3">
      <c r="D70" s="98"/>
      <c r="E70" s="98"/>
    </row>
    <row r="71" spans="4:5" s="8" customFormat="1" x14ac:dyDescent="0.3">
      <c r="D71" s="98"/>
      <c r="E71" s="98"/>
    </row>
    <row r="72" spans="4:5" s="8" customFormat="1" x14ac:dyDescent="0.3">
      <c r="D72" s="98"/>
      <c r="E72" s="98"/>
    </row>
    <row r="73" spans="4:5" s="8" customFormat="1" x14ac:dyDescent="0.3">
      <c r="D73" s="98"/>
      <c r="E73" s="98"/>
    </row>
    <row r="74" spans="4:5" s="40" customFormat="1" ht="13.8" x14ac:dyDescent="0.3">
      <c r="D74" s="5"/>
      <c r="E74" s="5"/>
    </row>
    <row r="75" spans="4:5" s="40" customFormat="1" ht="13.8" x14ac:dyDescent="0.3">
      <c r="D75" s="5"/>
      <c r="E75" s="5"/>
    </row>
    <row r="76" spans="4:5" s="8" customFormat="1" x14ac:dyDescent="0.3">
      <c r="D76" s="98"/>
      <c r="E76" s="98"/>
    </row>
    <row r="77" spans="4:5" s="8" customFormat="1" x14ac:dyDescent="0.3">
      <c r="D77" s="98"/>
      <c r="E77" s="98"/>
    </row>
    <row r="78" spans="4:5" s="8" customFormat="1" x14ac:dyDescent="0.3">
      <c r="D78" s="98"/>
      <c r="E78" s="98"/>
    </row>
    <row r="79" spans="4:5" s="40" customFormat="1" ht="13.8" x14ac:dyDescent="0.3">
      <c r="D79" s="5"/>
      <c r="E79" s="5"/>
    </row>
    <row r="80" spans="4:5" s="8" customFormat="1" x14ac:dyDescent="0.3">
      <c r="D80" s="98"/>
      <c r="E80" s="98"/>
    </row>
    <row r="81" spans="4:5" s="8" customFormat="1" x14ac:dyDescent="0.3">
      <c r="D81" s="98"/>
      <c r="E81" s="98"/>
    </row>
    <row r="82" spans="4:5" s="40" customFormat="1" ht="13.8" x14ac:dyDescent="0.3">
      <c r="D82" s="5"/>
      <c r="E82" s="5"/>
    </row>
    <row r="83" spans="4:5" s="8" customFormat="1" x14ac:dyDescent="0.3">
      <c r="D83" s="98"/>
      <c r="E83" s="98"/>
    </row>
    <row r="84" spans="4:5" s="8" customFormat="1" x14ac:dyDescent="0.3">
      <c r="D84" s="98"/>
      <c r="E84" s="98"/>
    </row>
    <row r="85" spans="4:5" s="8" customFormat="1" x14ac:dyDescent="0.3">
      <c r="D85" s="98"/>
      <c r="E85" s="98"/>
    </row>
    <row r="86" spans="4:5" s="8" customFormat="1" x14ac:dyDescent="0.3">
      <c r="D86" s="98"/>
      <c r="E86" s="98"/>
    </row>
    <row r="87" spans="4:5" s="8" customFormat="1" x14ac:dyDescent="0.3">
      <c r="D87" s="98"/>
      <c r="E87" s="98"/>
    </row>
    <row r="88" spans="4:5" s="8" customFormat="1" x14ac:dyDescent="0.3">
      <c r="D88" s="98"/>
      <c r="E88" s="98"/>
    </row>
    <row r="89" spans="4:5" s="8" customFormat="1" x14ac:dyDescent="0.3">
      <c r="D89" s="98"/>
      <c r="E89" s="98"/>
    </row>
    <row r="90" spans="4:5" s="8" customFormat="1" x14ac:dyDescent="0.3">
      <c r="D90" s="98"/>
      <c r="E90" s="98"/>
    </row>
    <row r="91" spans="4:5" s="8" customFormat="1" x14ac:dyDescent="0.3">
      <c r="D91" s="98"/>
      <c r="E91" s="98"/>
    </row>
    <row r="92" spans="4:5" s="8" customFormat="1" x14ac:dyDescent="0.3">
      <c r="D92" s="98"/>
      <c r="E92" s="98"/>
    </row>
    <row r="93" spans="4:5" s="8" customFormat="1" x14ac:dyDescent="0.3">
      <c r="D93" s="98"/>
      <c r="E93" s="98"/>
    </row>
    <row r="94" spans="4:5" s="8" customFormat="1" x14ac:dyDescent="0.3">
      <c r="D94" s="98"/>
      <c r="E94" s="98"/>
    </row>
    <row r="95" spans="4:5" s="8" customFormat="1" x14ac:dyDescent="0.3">
      <c r="D95" s="98"/>
      <c r="E95" s="98"/>
    </row>
    <row r="96" spans="4:5" s="8" customFormat="1" x14ac:dyDescent="0.3">
      <c r="D96" s="98"/>
      <c r="E96" s="98"/>
    </row>
    <row r="97" spans="4:5" s="8" customFormat="1" x14ac:dyDescent="0.3">
      <c r="D97" s="98"/>
      <c r="E97" s="98"/>
    </row>
    <row r="98" spans="4:5" s="8" customFormat="1" x14ac:dyDescent="0.3">
      <c r="D98" s="98"/>
      <c r="E98" s="98"/>
    </row>
    <row r="99" spans="4:5" s="8" customFormat="1" x14ac:dyDescent="0.3">
      <c r="D99" s="98"/>
      <c r="E99" s="98"/>
    </row>
    <row r="100" spans="4:5" s="8" customFormat="1" x14ac:dyDescent="0.3">
      <c r="D100" s="98"/>
      <c r="E100" s="98"/>
    </row>
    <row r="101" spans="4:5" s="8" customFormat="1" x14ac:dyDescent="0.3">
      <c r="D101" s="98"/>
      <c r="E101" s="98"/>
    </row>
    <row r="102" spans="4:5" s="8" customFormat="1" x14ac:dyDescent="0.3">
      <c r="D102" s="98"/>
      <c r="E102" s="98"/>
    </row>
    <row r="103" spans="4:5" s="8" customFormat="1" x14ac:dyDescent="0.3">
      <c r="D103" s="98"/>
      <c r="E103" s="98"/>
    </row>
    <row r="104" spans="4:5" s="8" customFormat="1" x14ac:dyDescent="0.3">
      <c r="D104" s="98"/>
      <c r="E104" s="98"/>
    </row>
    <row r="105" spans="4:5" s="8" customFormat="1" x14ac:dyDescent="0.3">
      <c r="D105" s="98"/>
      <c r="E105" s="98"/>
    </row>
    <row r="106" spans="4:5" s="8" customFormat="1" x14ac:dyDescent="0.3">
      <c r="D106" s="98"/>
      <c r="E106" s="98"/>
    </row>
    <row r="107" spans="4:5" s="8" customFormat="1" x14ac:dyDescent="0.3">
      <c r="D107" s="98"/>
      <c r="E107" s="98"/>
    </row>
    <row r="108" spans="4:5" s="8" customFormat="1" x14ac:dyDescent="0.3">
      <c r="D108" s="98"/>
      <c r="E108" s="98"/>
    </row>
    <row r="109" spans="4:5" s="8" customFormat="1" x14ac:dyDescent="0.3">
      <c r="D109" s="98"/>
      <c r="E109" s="98"/>
    </row>
    <row r="110" spans="4:5" s="8" customFormat="1" x14ac:dyDescent="0.3">
      <c r="D110" s="98"/>
      <c r="E110" s="98"/>
    </row>
    <row r="111" spans="4:5" s="8" customFormat="1" x14ac:dyDescent="0.3">
      <c r="D111" s="98"/>
      <c r="E111" s="98"/>
    </row>
    <row r="112" spans="4:5" s="8" customFormat="1" x14ac:dyDescent="0.3">
      <c r="D112" s="98"/>
      <c r="E112" s="98"/>
    </row>
    <row r="113" spans="4:5" s="8" customFormat="1" x14ac:dyDescent="0.3">
      <c r="D113" s="98"/>
      <c r="E113" s="98"/>
    </row>
    <row r="114" spans="4:5" s="8" customFormat="1" x14ac:dyDescent="0.3">
      <c r="D114" s="98"/>
      <c r="E114" s="98"/>
    </row>
    <row r="115" spans="4:5" s="8" customFormat="1" x14ac:dyDescent="0.3">
      <c r="D115" s="98"/>
      <c r="E115" s="98"/>
    </row>
    <row r="116" spans="4:5" s="8" customFormat="1" x14ac:dyDescent="0.3">
      <c r="D116" s="98"/>
      <c r="E116" s="98"/>
    </row>
    <row r="117" spans="4:5" s="8" customFormat="1" x14ac:dyDescent="0.3">
      <c r="D117" s="98"/>
      <c r="E117" s="98"/>
    </row>
    <row r="118" spans="4:5" s="8" customFormat="1" x14ac:dyDescent="0.3">
      <c r="D118" s="98"/>
      <c r="E118" s="98"/>
    </row>
    <row r="119" spans="4:5" s="8" customFormat="1" x14ac:dyDescent="0.3">
      <c r="D119" s="98"/>
      <c r="E119" s="98"/>
    </row>
    <row r="120" spans="4:5" s="8" customFormat="1" x14ac:dyDescent="0.3">
      <c r="D120" s="98"/>
      <c r="E120" s="98"/>
    </row>
    <row r="121" spans="4:5" s="8" customFormat="1" x14ac:dyDescent="0.3">
      <c r="D121" s="98"/>
      <c r="E121" s="98"/>
    </row>
    <row r="122" spans="4:5" s="8" customFormat="1" x14ac:dyDescent="0.3">
      <c r="D122" s="98"/>
      <c r="E122" s="98"/>
    </row>
    <row r="123" spans="4:5" s="8" customFormat="1" x14ac:dyDescent="0.3">
      <c r="D123" s="98"/>
      <c r="E123" s="98"/>
    </row>
    <row r="124" spans="4:5" s="8" customFormat="1" x14ac:dyDescent="0.3">
      <c r="D124" s="98"/>
      <c r="E124" s="98"/>
    </row>
    <row r="125" spans="4:5" s="8" customFormat="1" x14ac:dyDescent="0.3">
      <c r="D125" s="98"/>
      <c r="E125" s="98"/>
    </row>
    <row r="126" spans="4:5" s="8" customFormat="1" x14ac:dyDescent="0.3">
      <c r="D126" s="98"/>
      <c r="E126" s="98"/>
    </row>
    <row r="127" spans="4:5" s="8" customFormat="1" x14ac:dyDescent="0.3">
      <c r="D127" s="98"/>
      <c r="E127" s="98"/>
    </row>
    <row r="128" spans="4:5" s="8" customFormat="1" x14ac:dyDescent="0.3">
      <c r="D128" s="98"/>
      <c r="E128" s="98"/>
    </row>
    <row r="129" spans="4:5" s="8" customFormat="1" x14ac:dyDescent="0.3">
      <c r="D129" s="98"/>
      <c r="E129" s="98"/>
    </row>
    <row r="130" spans="4:5" s="8" customFormat="1" x14ac:dyDescent="0.3">
      <c r="D130" s="98"/>
      <c r="E130" s="98"/>
    </row>
    <row r="131" spans="4:5" s="8" customFormat="1" x14ac:dyDescent="0.3">
      <c r="D131" s="98"/>
      <c r="E131" s="98"/>
    </row>
    <row r="132" spans="4:5" s="8" customFormat="1" x14ac:dyDescent="0.3">
      <c r="D132" s="98"/>
      <c r="E132" s="98"/>
    </row>
    <row r="133" spans="4:5" s="8" customFormat="1" x14ac:dyDescent="0.3">
      <c r="D133" s="98"/>
      <c r="E133" s="98"/>
    </row>
    <row r="134" spans="4:5" s="8" customFormat="1" x14ac:dyDescent="0.3">
      <c r="D134" s="98"/>
      <c r="E134" s="98"/>
    </row>
    <row r="135" spans="4:5" s="8" customFormat="1" x14ac:dyDescent="0.3">
      <c r="D135" s="98"/>
      <c r="E135" s="98"/>
    </row>
    <row r="136" spans="4:5" s="8" customFormat="1" x14ac:dyDescent="0.3">
      <c r="D136" s="98"/>
      <c r="E136" s="98"/>
    </row>
    <row r="137" spans="4:5" s="8" customFormat="1" x14ac:dyDescent="0.3">
      <c r="D137" s="98"/>
      <c r="E137" s="98"/>
    </row>
    <row r="138" spans="4:5" s="8" customFormat="1" x14ac:dyDescent="0.3">
      <c r="D138" s="98"/>
      <c r="E138" s="98"/>
    </row>
    <row r="139" spans="4:5" s="8" customFormat="1" x14ac:dyDescent="0.3">
      <c r="D139" s="98"/>
      <c r="E139" s="98"/>
    </row>
    <row r="140" spans="4:5" s="8" customFormat="1" x14ac:dyDescent="0.3">
      <c r="D140" s="98"/>
      <c r="E140" s="98"/>
    </row>
    <row r="141" spans="4:5" s="8" customFormat="1" x14ac:dyDescent="0.3">
      <c r="D141" s="98"/>
      <c r="E141" s="98"/>
    </row>
    <row r="142" spans="4:5" s="8" customFormat="1" x14ac:dyDescent="0.3">
      <c r="D142" s="98"/>
      <c r="E142" s="98"/>
    </row>
    <row r="143" spans="4:5" s="8" customFormat="1" x14ac:dyDescent="0.3">
      <c r="D143" s="98"/>
      <c r="E143" s="98"/>
    </row>
    <row r="144" spans="4:5" s="8" customFormat="1" x14ac:dyDescent="0.3">
      <c r="D144" s="98"/>
      <c r="E144" s="98"/>
    </row>
    <row r="145" spans="4:5" s="8" customFormat="1" x14ac:dyDescent="0.3">
      <c r="D145" s="98"/>
      <c r="E145" s="98"/>
    </row>
    <row r="146" spans="4:5" s="8" customFormat="1" x14ac:dyDescent="0.3">
      <c r="D146" s="98"/>
      <c r="E146" s="98"/>
    </row>
    <row r="147" spans="4:5" s="8" customFormat="1" x14ac:dyDescent="0.3">
      <c r="D147" s="98"/>
      <c r="E147" s="98"/>
    </row>
    <row r="148" spans="4:5" s="8" customFormat="1" x14ac:dyDescent="0.3">
      <c r="D148" s="98"/>
      <c r="E148" s="98"/>
    </row>
    <row r="149" spans="4:5" s="8" customFormat="1" x14ac:dyDescent="0.3">
      <c r="D149" s="98"/>
      <c r="E149" s="98"/>
    </row>
    <row r="150" spans="4:5" s="8" customFormat="1" x14ac:dyDescent="0.3">
      <c r="D150" s="98"/>
      <c r="E150" s="98"/>
    </row>
    <row r="151" spans="4:5" s="8" customFormat="1" x14ac:dyDescent="0.3">
      <c r="D151" s="98"/>
      <c r="E151" s="98"/>
    </row>
    <row r="152" spans="4:5" s="8" customFormat="1" x14ac:dyDescent="0.3">
      <c r="D152" s="98"/>
      <c r="E152" s="98"/>
    </row>
    <row r="153" spans="4:5" s="8" customFormat="1" x14ac:dyDescent="0.3">
      <c r="D153" s="98"/>
      <c r="E153" s="98"/>
    </row>
    <row r="154" spans="4:5" s="8" customFormat="1" x14ac:dyDescent="0.3">
      <c r="D154" s="98"/>
      <c r="E154" s="98"/>
    </row>
    <row r="155" spans="4:5" s="8" customFormat="1" x14ac:dyDescent="0.3">
      <c r="D155" s="98"/>
      <c r="E155" s="98"/>
    </row>
    <row r="156" spans="4:5" s="8" customFormat="1" x14ac:dyDescent="0.3">
      <c r="D156" s="98"/>
      <c r="E156" s="98"/>
    </row>
    <row r="157" spans="4:5" s="8" customFormat="1" x14ac:dyDescent="0.3">
      <c r="D157" s="98"/>
      <c r="E157" s="98"/>
    </row>
    <row r="158" spans="4:5" s="8" customFormat="1" x14ac:dyDescent="0.3">
      <c r="D158" s="98"/>
      <c r="E158" s="98"/>
    </row>
    <row r="159" spans="4:5" s="8" customFormat="1" x14ac:dyDescent="0.3">
      <c r="D159" s="98"/>
      <c r="E159" s="98"/>
    </row>
    <row r="160" spans="4:5" s="8" customFormat="1" x14ac:dyDescent="0.3">
      <c r="D160" s="98"/>
      <c r="E160" s="98"/>
    </row>
    <row r="161" spans="4:5" s="8" customFormat="1" x14ac:dyDescent="0.3">
      <c r="D161" s="98"/>
      <c r="E161" s="98"/>
    </row>
    <row r="162" spans="4:5" s="8" customFormat="1" x14ac:dyDescent="0.3">
      <c r="D162" s="98"/>
      <c r="E162" s="98"/>
    </row>
    <row r="163" spans="4:5" s="8" customFormat="1" x14ac:dyDescent="0.3">
      <c r="D163" s="98"/>
      <c r="E163" s="98"/>
    </row>
    <row r="164" spans="4:5" s="8" customFormat="1" x14ac:dyDescent="0.3">
      <c r="D164" s="98"/>
      <c r="E164" s="98"/>
    </row>
    <row r="165" spans="4:5" s="8" customFormat="1" x14ac:dyDescent="0.3">
      <c r="D165" s="98"/>
      <c r="E165" s="98"/>
    </row>
    <row r="166" spans="4:5" s="8" customFormat="1" x14ac:dyDescent="0.3">
      <c r="D166" s="98"/>
      <c r="E166" s="98"/>
    </row>
    <row r="167" spans="4:5" s="8" customFormat="1" x14ac:dyDescent="0.3">
      <c r="D167" s="98"/>
      <c r="E167" s="98"/>
    </row>
    <row r="168" spans="4:5" s="8" customFormat="1" x14ac:dyDescent="0.3">
      <c r="D168" s="98"/>
      <c r="E168" s="98"/>
    </row>
    <row r="169" spans="4:5" s="8" customFormat="1" x14ac:dyDescent="0.3">
      <c r="D169" s="98"/>
      <c r="E169" s="98"/>
    </row>
    <row r="170" spans="4:5" s="8" customFormat="1" x14ac:dyDescent="0.3">
      <c r="D170" s="98"/>
      <c r="E170" s="98"/>
    </row>
    <row r="171" spans="4:5" s="8" customFormat="1" x14ac:dyDescent="0.3">
      <c r="D171" s="98"/>
      <c r="E171" s="98"/>
    </row>
    <row r="172" spans="4:5" s="8" customFormat="1" x14ac:dyDescent="0.3">
      <c r="D172" s="98"/>
      <c r="E172" s="98"/>
    </row>
    <row r="173" spans="4:5" s="8" customFormat="1" x14ac:dyDescent="0.3">
      <c r="D173" s="98"/>
      <c r="E173" s="98"/>
    </row>
    <row r="174" spans="4:5" s="8" customFormat="1" x14ac:dyDescent="0.3">
      <c r="D174" s="98"/>
      <c r="E174" s="98"/>
    </row>
    <row r="175" spans="4:5" s="8" customFormat="1" x14ac:dyDescent="0.3">
      <c r="D175" s="98"/>
      <c r="E175" s="98"/>
    </row>
    <row r="176" spans="4:5" s="8" customFormat="1" x14ac:dyDescent="0.3">
      <c r="D176" s="98"/>
      <c r="E176" s="98"/>
    </row>
    <row r="177" spans="4:5" s="8" customFormat="1" x14ac:dyDescent="0.3">
      <c r="D177" s="98"/>
      <c r="E177" s="98"/>
    </row>
    <row r="178" spans="4:5" s="8" customFormat="1" x14ac:dyDescent="0.3">
      <c r="D178" s="98"/>
      <c r="E178" s="98"/>
    </row>
    <row r="179" spans="4:5" s="8" customFormat="1" x14ac:dyDescent="0.3">
      <c r="D179" s="98"/>
      <c r="E179" s="98"/>
    </row>
    <row r="180" spans="4:5" s="8" customFormat="1" x14ac:dyDescent="0.3">
      <c r="D180" s="98"/>
      <c r="E180" s="98"/>
    </row>
    <row r="181" spans="4:5" s="8" customFormat="1" x14ac:dyDescent="0.3">
      <c r="D181" s="98"/>
      <c r="E181" s="98"/>
    </row>
    <row r="182" spans="4:5" s="8" customFormat="1" x14ac:dyDescent="0.3">
      <c r="D182" s="98"/>
      <c r="E182" s="98"/>
    </row>
    <row r="183" spans="4:5" s="8" customFormat="1" x14ac:dyDescent="0.3">
      <c r="D183" s="98"/>
      <c r="E183" s="98"/>
    </row>
    <row r="184" spans="4:5" s="8" customFormat="1" x14ac:dyDescent="0.3">
      <c r="D184" s="98"/>
      <c r="E184" s="98"/>
    </row>
    <row r="185" spans="4:5" s="8" customFormat="1" x14ac:dyDescent="0.3">
      <c r="D185" s="98"/>
      <c r="E185" s="98"/>
    </row>
    <row r="186" spans="4:5" s="8" customFormat="1" x14ac:dyDescent="0.3">
      <c r="D186" s="98"/>
      <c r="E186" s="98"/>
    </row>
    <row r="187" spans="4:5" s="8" customFormat="1" x14ac:dyDescent="0.3">
      <c r="D187" s="98"/>
      <c r="E187" s="98"/>
    </row>
    <row r="188" spans="4:5" s="8" customFormat="1" x14ac:dyDescent="0.3">
      <c r="D188" s="98"/>
      <c r="E188" s="98"/>
    </row>
    <row r="189" spans="4:5" s="8" customFormat="1" x14ac:dyDescent="0.3">
      <c r="D189" s="98"/>
      <c r="E189" s="98"/>
    </row>
    <row r="190" spans="4:5" s="8" customFormat="1" x14ac:dyDescent="0.3">
      <c r="D190" s="98"/>
      <c r="E190" s="98"/>
    </row>
    <row r="191" spans="4:5" s="8" customFormat="1" x14ac:dyDescent="0.3">
      <c r="D191" s="98"/>
      <c r="E191" s="98"/>
    </row>
    <row r="192" spans="4:5" s="8" customFormat="1" x14ac:dyDescent="0.3">
      <c r="D192" s="98"/>
      <c r="E192" s="98"/>
    </row>
    <row r="193" spans="4:5" s="8" customFormat="1" x14ac:dyDescent="0.3">
      <c r="D193" s="98"/>
      <c r="E193" s="98"/>
    </row>
    <row r="194" spans="4:5" s="8" customFormat="1" x14ac:dyDescent="0.3">
      <c r="D194" s="98"/>
      <c r="E194" s="98"/>
    </row>
    <row r="195" spans="4:5" s="8" customFormat="1" x14ac:dyDescent="0.3">
      <c r="D195" s="98"/>
      <c r="E195" s="98"/>
    </row>
    <row r="196" spans="4:5" s="8" customFormat="1" x14ac:dyDescent="0.3">
      <c r="D196" s="98"/>
      <c r="E196" s="98"/>
    </row>
    <row r="197" spans="4:5" s="8" customFormat="1" x14ac:dyDescent="0.3">
      <c r="D197" s="98"/>
      <c r="E197" s="98"/>
    </row>
    <row r="198" spans="4:5" s="8" customFormat="1" x14ac:dyDescent="0.3">
      <c r="D198" s="98"/>
      <c r="E198" s="98"/>
    </row>
    <row r="199" spans="4:5" s="8" customFormat="1" x14ac:dyDescent="0.3">
      <c r="D199" s="98"/>
      <c r="E199" s="98"/>
    </row>
    <row r="200" spans="4:5" s="8" customFormat="1" x14ac:dyDescent="0.3">
      <c r="D200" s="98"/>
      <c r="E200" s="98"/>
    </row>
    <row r="201" spans="4:5" s="8" customFormat="1" x14ac:dyDescent="0.3">
      <c r="D201" s="98"/>
      <c r="E201" s="98"/>
    </row>
    <row r="202" spans="4:5" s="8" customFormat="1" x14ac:dyDescent="0.3">
      <c r="D202" s="98"/>
      <c r="E202" s="98"/>
    </row>
    <row r="203" spans="4:5" s="8" customFormat="1" x14ac:dyDescent="0.3">
      <c r="D203" s="98"/>
      <c r="E203" s="98"/>
    </row>
    <row r="204" spans="4:5" s="8" customFormat="1" x14ac:dyDescent="0.3">
      <c r="D204" s="98"/>
      <c r="E204" s="98"/>
    </row>
    <row r="205" spans="4:5" s="8" customFormat="1" x14ac:dyDescent="0.3">
      <c r="D205" s="98"/>
      <c r="E205" s="98"/>
    </row>
    <row r="206" spans="4:5" s="8" customFormat="1" x14ac:dyDescent="0.3">
      <c r="D206" s="98"/>
      <c r="E206" s="98"/>
    </row>
    <row r="207" spans="4:5" s="8" customFormat="1" x14ac:dyDescent="0.3">
      <c r="D207" s="98"/>
      <c r="E207" s="98"/>
    </row>
    <row r="208" spans="4:5" s="8" customFormat="1" x14ac:dyDescent="0.3">
      <c r="D208" s="98"/>
      <c r="E208" s="98"/>
    </row>
    <row r="209" spans="4:5" s="8" customFormat="1" x14ac:dyDescent="0.3">
      <c r="D209" s="98"/>
      <c r="E209" s="98"/>
    </row>
    <row r="210" spans="4:5" s="8" customFormat="1" x14ac:dyDescent="0.3">
      <c r="D210" s="98"/>
      <c r="E210" s="98"/>
    </row>
    <row r="211" spans="4:5" s="8" customFormat="1" x14ac:dyDescent="0.3">
      <c r="D211" s="98"/>
      <c r="E211" s="98"/>
    </row>
    <row r="212" spans="4:5" s="8" customFormat="1" x14ac:dyDescent="0.3">
      <c r="D212" s="98"/>
      <c r="E212" s="98"/>
    </row>
    <row r="213" spans="4:5" s="8" customFormat="1" x14ac:dyDescent="0.3">
      <c r="D213" s="98"/>
      <c r="E213" s="98"/>
    </row>
    <row r="214" spans="4:5" s="8" customFormat="1" x14ac:dyDescent="0.3">
      <c r="D214" s="98"/>
      <c r="E214" s="98"/>
    </row>
    <row r="215" spans="4:5" s="8" customFormat="1" x14ac:dyDescent="0.3">
      <c r="D215" s="98"/>
      <c r="E215" s="98"/>
    </row>
    <row r="216" spans="4:5" s="8" customFormat="1" x14ac:dyDescent="0.3">
      <c r="D216" s="98"/>
      <c r="E216" s="98"/>
    </row>
  </sheetData>
  <mergeCells count="17">
    <mergeCell ref="C11:J11"/>
    <mergeCell ref="F1:J1"/>
    <mergeCell ref="F2:J2"/>
    <mergeCell ref="F4:J4"/>
    <mergeCell ref="A5:J5"/>
    <mergeCell ref="A6:J6"/>
    <mergeCell ref="A7:J7"/>
    <mergeCell ref="C8:I8"/>
    <mergeCell ref="C9:D9"/>
    <mergeCell ref="F9:G9"/>
    <mergeCell ref="H9:I9"/>
    <mergeCell ref="C10:J10"/>
    <mergeCell ref="B42:J42"/>
    <mergeCell ref="B43:J43"/>
    <mergeCell ref="C45:E45"/>
    <mergeCell ref="F45:J45"/>
    <mergeCell ref="C51:E51"/>
  </mergeCells>
  <printOptions horizontalCentered="1"/>
  <pageMargins left="0.11811023622047245" right="0.11811023622047245" top="0.19685039370078741" bottom="0.19685039370078741" header="0.19685039370078741" footer="0.19685039370078741"/>
  <pageSetup paperSize="9" scale="89" orientation="landscape" r:id="rId1"/>
  <headerFooter alignWithMargins="0">
    <oddFooter>Page &amp;P</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AD032-2E23-4176-ADD0-4A33C7B85391}">
  <sheetPr>
    <tabColor rgb="FFFFFF00"/>
  </sheetPr>
  <dimension ref="A1:K222"/>
  <sheetViews>
    <sheetView view="pageBreakPreview" topLeftCell="A6" zoomScaleSheetLayoutView="100" workbookViewId="0">
      <selection activeCell="J9" sqref="J9"/>
    </sheetView>
  </sheetViews>
  <sheetFormatPr defaultColWidth="9.109375" defaultRowHeight="15.6" x14ac:dyDescent="0.3"/>
  <cols>
    <col min="1" max="1" width="7.109375" style="4" customWidth="1"/>
    <col min="2" max="2" width="68.33203125" style="8" customWidth="1"/>
    <col min="3" max="3" width="6.88671875" style="6" customWidth="1"/>
    <col min="4" max="4" width="9.109375" style="7"/>
    <col min="5" max="5" width="14.44140625" style="6" bestFit="1" customWidth="1"/>
    <col min="6" max="6" width="11.33203125" style="108" customWidth="1"/>
    <col min="7" max="7" width="7" style="109" customWidth="1"/>
    <col min="8" max="8" width="6.109375" style="98" bestFit="1" customWidth="1"/>
    <col min="9" max="9" width="16.88671875" style="108" bestFit="1" customWidth="1"/>
    <col min="10" max="10" width="14.5546875" style="6" bestFit="1" customWidth="1"/>
    <col min="11" max="11" width="19.5546875" style="8" customWidth="1"/>
    <col min="12" max="16384" width="9.109375" style="8"/>
  </cols>
  <sheetData>
    <row r="1" spans="1:11" x14ac:dyDescent="0.3">
      <c r="B1" s="5" t="s">
        <v>4884</v>
      </c>
      <c r="F1" s="497" t="s">
        <v>4723</v>
      </c>
      <c r="G1" s="497"/>
      <c r="H1" s="497"/>
      <c r="I1" s="497"/>
      <c r="J1" s="497"/>
    </row>
    <row r="2" spans="1:11" x14ac:dyDescent="0.3">
      <c r="B2" s="9" t="s">
        <v>4885</v>
      </c>
      <c r="F2" s="498" t="s">
        <v>4724</v>
      </c>
      <c r="G2" s="498"/>
      <c r="H2" s="498"/>
      <c r="I2" s="498"/>
      <c r="J2" s="498"/>
    </row>
    <row r="4" spans="1:11" x14ac:dyDescent="0.3">
      <c r="A4" s="11"/>
      <c r="B4" s="12"/>
      <c r="C4" s="13"/>
      <c r="D4" s="14"/>
      <c r="E4" s="15"/>
      <c r="F4" s="499" t="s">
        <v>4933</v>
      </c>
      <c r="G4" s="499"/>
      <c r="H4" s="499"/>
      <c r="I4" s="499"/>
      <c r="J4" s="499"/>
    </row>
    <row r="5" spans="1:11" x14ac:dyDescent="0.3">
      <c r="A5" s="498" t="s">
        <v>4729</v>
      </c>
      <c r="B5" s="498"/>
      <c r="C5" s="498"/>
      <c r="D5" s="498"/>
      <c r="E5" s="498"/>
      <c r="F5" s="498"/>
      <c r="G5" s="498"/>
      <c r="H5" s="498"/>
      <c r="I5" s="498"/>
      <c r="J5" s="498"/>
    </row>
    <row r="6" spans="1:11" ht="15.75" customHeight="1" x14ac:dyDescent="0.3">
      <c r="A6" s="500" t="s">
        <v>4931</v>
      </c>
      <c r="B6" s="498"/>
      <c r="C6" s="498"/>
      <c r="D6" s="498"/>
      <c r="E6" s="498"/>
      <c r="F6" s="498"/>
      <c r="G6" s="498"/>
      <c r="H6" s="498"/>
      <c r="I6" s="498"/>
      <c r="J6" s="498"/>
    </row>
    <row r="7" spans="1:11" ht="15.75" customHeight="1" x14ac:dyDescent="0.3">
      <c r="A7" s="498" t="s">
        <v>4932</v>
      </c>
      <c r="B7" s="498"/>
      <c r="C7" s="498"/>
      <c r="D7" s="498"/>
      <c r="E7" s="498"/>
      <c r="F7" s="498"/>
      <c r="G7" s="498"/>
      <c r="H7" s="498"/>
      <c r="I7" s="498"/>
      <c r="J7" s="498"/>
    </row>
    <row r="8" spans="1:11" ht="16.8" x14ac:dyDescent="0.3">
      <c r="A8" s="16"/>
      <c r="B8" s="17" t="s">
        <v>4730</v>
      </c>
      <c r="C8" s="507" t="s">
        <v>5095</v>
      </c>
      <c r="D8" s="507"/>
      <c r="E8" s="507"/>
      <c r="F8" s="507"/>
      <c r="G8" s="507"/>
      <c r="H8" s="507"/>
      <c r="I8" s="507"/>
      <c r="J8" s="18"/>
    </row>
    <row r="9" spans="1:11" ht="15" customHeight="1" x14ac:dyDescent="0.3">
      <c r="A9" s="19"/>
      <c r="B9" s="17" t="s">
        <v>4731</v>
      </c>
      <c r="C9" s="548" t="s">
        <v>5096</v>
      </c>
      <c r="D9" s="508"/>
      <c r="E9" s="20" t="s">
        <v>4732</v>
      </c>
      <c r="F9" s="549" t="s">
        <v>5043</v>
      </c>
      <c r="G9" s="509"/>
      <c r="H9" s="511" t="s">
        <v>4733</v>
      </c>
      <c r="I9" s="511"/>
      <c r="J9" s="162" t="s">
        <v>5097</v>
      </c>
    </row>
    <row r="10" spans="1:11" x14ac:dyDescent="0.3">
      <c r="A10" s="21"/>
      <c r="B10" s="17" t="s">
        <v>4734</v>
      </c>
      <c r="C10" s="510" t="s">
        <v>4897</v>
      </c>
      <c r="D10" s="510"/>
      <c r="E10" s="510"/>
      <c r="F10" s="510"/>
      <c r="G10" s="510"/>
      <c r="H10" s="510"/>
      <c r="I10" s="510"/>
      <c r="J10" s="510"/>
    </row>
    <row r="11" spans="1:11" x14ac:dyDescent="0.3">
      <c r="A11" s="22"/>
      <c r="B11" s="17" t="s">
        <v>4735</v>
      </c>
      <c r="C11" s="547" t="s">
        <v>4897</v>
      </c>
      <c r="D11" s="512"/>
      <c r="E11" s="512"/>
      <c r="F11" s="512"/>
      <c r="G11" s="512"/>
      <c r="H11" s="512"/>
      <c r="I11" s="512"/>
      <c r="J11" s="512"/>
    </row>
    <row r="12" spans="1:11" ht="30.6" x14ac:dyDescent="0.3">
      <c r="A12" s="23" t="s">
        <v>0</v>
      </c>
      <c r="B12" s="24" t="s">
        <v>4736</v>
      </c>
      <c r="C12" s="24" t="s">
        <v>4737</v>
      </c>
      <c r="D12" s="25" t="s">
        <v>4738</v>
      </c>
      <c r="E12" s="24" t="s">
        <v>4739</v>
      </c>
      <c r="F12" s="26" t="s">
        <v>4740</v>
      </c>
      <c r="G12" s="27" t="s">
        <v>4741</v>
      </c>
      <c r="H12" s="28" t="s">
        <v>4742</v>
      </c>
      <c r="I12" s="26" t="s">
        <v>4743</v>
      </c>
      <c r="J12" s="29" t="s">
        <v>4726</v>
      </c>
      <c r="K12" s="269" t="str">
        <f ca="1">HYPERLINK("#" &amp; CELL("address",TH!A9),"Link tới sheet: " &amp; REPLACE(CELL("filename",TH!A9),1,FIND("]",CELL("filename",TH!A9)),""))</f>
        <v>Link tới sheet: TH</v>
      </c>
    </row>
    <row r="13" spans="1:11" s="34" customFormat="1" ht="13.8" x14ac:dyDescent="0.3">
      <c r="A13" s="30">
        <v>1</v>
      </c>
      <c r="B13" s="31" t="s">
        <v>4744</v>
      </c>
      <c r="C13" s="32"/>
      <c r="D13" s="32"/>
      <c r="E13" s="32"/>
      <c r="F13" s="32"/>
      <c r="G13" s="32"/>
      <c r="H13" s="174"/>
      <c r="I13" s="32"/>
      <c r="J13" s="33"/>
    </row>
    <row r="14" spans="1:11" s="40" customFormat="1" ht="13.8" x14ac:dyDescent="0.3">
      <c r="A14" s="35"/>
      <c r="B14" s="36" t="s">
        <v>4745</v>
      </c>
      <c r="C14" s="37" t="s">
        <v>1726</v>
      </c>
      <c r="D14" s="317">
        <f>SUBTOTAL(9,D15:D23)</f>
        <v>1123.7</v>
      </c>
      <c r="E14" s="37"/>
      <c r="F14" s="38"/>
      <c r="G14" s="39"/>
      <c r="H14" s="175"/>
      <c r="I14" s="110">
        <f>SUBTOTAL(9,I15:I23)</f>
        <v>146081000</v>
      </c>
      <c r="J14" s="37"/>
    </row>
    <row r="15" spans="1:11" s="40" customFormat="1" ht="13.8" x14ac:dyDescent="0.3">
      <c r="A15" s="41" t="s">
        <v>4746</v>
      </c>
      <c r="B15" s="42" t="s">
        <v>5470</v>
      </c>
      <c r="C15" s="43"/>
      <c r="D15" s="318"/>
      <c r="E15" s="43"/>
      <c r="F15" s="44"/>
      <c r="G15" s="45"/>
      <c r="H15" s="176"/>
      <c r="I15" s="44"/>
      <c r="J15" s="43"/>
    </row>
    <row r="16" spans="1:11" s="40" customFormat="1" ht="27.6" x14ac:dyDescent="0.3">
      <c r="A16" s="41"/>
      <c r="B16" s="46" t="s">
        <v>5101</v>
      </c>
      <c r="C16" s="43"/>
      <c r="D16" s="318"/>
      <c r="E16" s="43"/>
      <c r="F16" s="44"/>
      <c r="G16" s="45"/>
      <c r="H16" s="176"/>
      <c r="I16" s="44"/>
      <c r="J16" s="47"/>
    </row>
    <row r="17" spans="1:10" s="40" customFormat="1" ht="40.5" customHeight="1" x14ac:dyDescent="0.3">
      <c r="A17" s="41" t="s">
        <v>4747</v>
      </c>
      <c r="B17" s="163" t="s">
        <v>4887</v>
      </c>
      <c r="C17" s="43" t="s">
        <v>1726</v>
      </c>
      <c r="D17" s="318">
        <v>1123.7</v>
      </c>
      <c r="E17" s="43"/>
      <c r="F17" s="44">
        <v>130000</v>
      </c>
      <c r="G17" s="45"/>
      <c r="H17" s="176">
        <v>1</v>
      </c>
      <c r="I17" s="44">
        <f>ROUND(D17*H17*F17,0)</f>
        <v>146081000</v>
      </c>
      <c r="J17" s="48"/>
    </row>
    <row r="18" spans="1:10" s="40" customFormat="1" ht="41.4" x14ac:dyDescent="0.3">
      <c r="A18" s="49" t="s">
        <v>4748</v>
      </c>
      <c r="B18" s="157" t="s">
        <v>4888</v>
      </c>
      <c r="C18" s="50" t="s">
        <v>1726</v>
      </c>
      <c r="D18" s="319"/>
      <c r="E18" s="50"/>
      <c r="F18" s="3"/>
      <c r="G18" s="51"/>
      <c r="H18" s="177">
        <v>1</v>
      </c>
      <c r="I18" s="3">
        <f t="shared" ref="I18:I23" si="0">ROUND(D18*H18*F18,0)</f>
        <v>0</v>
      </c>
      <c r="J18" s="52"/>
    </row>
    <row r="19" spans="1:10" s="40" customFormat="1" ht="41.4" x14ac:dyDescent="0.3">
      <c r="A19" s="49" t="s">
        <v>4749</v>
      </c>
      <c r="B19" s="158" t="s">
        <v>4889</v>
      </c>
      <c r="C19" s="50" t="s">
        <v>1726</v>
      </c>
      <c r="D19" s="319"/>
      <c r="E19" s="50"/>
      <c r="F19" s="3"/>
      <c r="G19" s="51"/>
      <c r="H19" s="177">
        <v>1</v>
      </c>
      <c r="I19" s="3">
        <f t="shared" si="0"/>
        <v>0</v>
      </c>
      <c r="J19" s="52"/>
    </row>
    <row r="20" spans="1:10" s="40" customFormat="1" ht="41.4" x14ac:dyDescent="0.3">
      <c r="A20" s="49" t="s">
        <v>4750</v>
      </c>
      <c r="B20" s="158" t="s">
        <v>4890</v>
      </c>
      <c r="C20" s="50" t="s">
        <v>1726</v>
      </c>
      <c r="D20" s="319"/>
      <c r="E20" s="50"/>
      <c r="F20" s="3"/>
      <c r="G20" s="51"/>
      <c r="H20" s="177">
        <v>1</v>
      </c>
      <c r="I20" s="3">
        <f t="shared" si="0"/>
        <v>0</v>
      </c>
      <c r="J20" s="52"/>
    </row>
    <row r="21" spans="1:10" s="40" customFormat="1" ht="35.1" customHeight="1" x14ac:dyDescent="0.3">
      <c r="A21" s="49" t="s">
        <v>4751</v>
      </c>
      <c r="B21" s="159" t="s">
        <v>4787</v>
      </c>
      <c r="C21" s="43" t="s">
        <v>1726</v>
      </c>
      <c r="D21" s="318"/>
      <c r="E21" s="43"/>
      <c r="F21" s="44"/>
      <c r="G21" s="45"/>
      <c r="H21" s="176">
        <v>1</v>
      </c>
      <c r="I21" s="44">
        <f t="shared" si="0"/>
        <v>0</v>
      </c>
      <c r="J21" s="47"/>
    </row>
    <row r="22" spans="1:10" s="40" customFormat="1" ht="35.1" customHeight="1" x14ac:dyDescent="0.3">
      <c r="A22" s="49" t="s">
        <v>4752</v>
      </c>
      <c r="B22" s="159" t="s">
        <v>4788</v>
      </c>
      <c r="C22" s="43" t="s">
        <v>1726</v>
      </c>
      <c r="D22" s="319"/>
      <c r="E22" s="50"/>
      <c r="F22" s="3"/>
      <c r="G22" s="51"/>
      <c r="H22" s="177">
        <v>1</v>
      </c>
      <c r="I22" s="3">
        <f t="shared" si="0"/>
        <v>0</v>
      </c>
      <c r="J22" s="52"/>
    </row>
    <row r="23" spans="1:10" s="40" customFormat="1" ht="13.8" x14ac:dyDescent="0.3">
      <c r="A23" s="49" t="s">
        <v>4753</v>
      </c>
      <c r="B23" s="160" t="s">
        <v>4754</v>
      </c>
      <c r="C23" s="53" t="s">
        <v>1726</v>
      </c>
      <c r="D23" s="320"/>
      <c r="E23" s="53"/>
      <c r="F23" s="54"/>
      <c r="G23" s="55"/>
      <c r="H23" s="178">
        <v>0</v>
      </c>
      <c r="I23" s="54">
        <f t="shared" si="0"/>
        <v>0</v>
      </c>
      <c r="J23" s="56"/>
    </row>
    <row r="24" spans="1:10" s="117" customFormat="1" ht="13.8" x14ac:dyDescent="0.3">
      <c r="A24" s="111" t="s">
        <v>2304</v>
      </c>
      <c r="B24" s="112" t="s">
        <v>4755</v>
      </c>
      <c r="C24" s="113"/>
      <c r="D24" s="321"/>
      <c r="E24" s="113"/>
      <c r="F24" s="114"/>
      <c r="G24" s="115"/>
      <c r="H24" s="179"/>
      <c r="I24" s="116">
        <f>SUBTOTAL(9, I25:I32)</f>
        <v>0</v>
      </c>
      <c r="J24" s="113"/>
    </row>
    <row r="25" spans="1:10" s="117" customFormat="1" ht="13.8" x14ac:dyDescent="0.3">
      <c r="A25" s="118" t="s">
        <v>4756</v>
      </c>
      <c r="B25" s="119" t="s">
        <v>4757</v>
      </c>
      <c r="C25" s="120"/>
      <c r="D25" s="322"/>
      <c r="E25" s="120"/>
      <c r="F25" s="121"/>
      <c r="G25" s="122"/>
      <c r="H25" s="180"/>
      <c r="I25" s="123">
        <f>SUBTOTAL(9, I26:I32)</f>
        <v>0</v>
      </c>
      <c r="J25" s="120"/>
    </row>
    <row r="26" spans="1:10" s="117" customFormat="1" ht="13.8" x14ac:dyDescent="0.3">
      <c r="A26" s="118"/>
      <c r="B26" s="335" t="s">
        <v>5471</v>
      </c>
      <c r="C26" s="120"/>
      <c r="D26" s="322"/>
      <c r="E26" s="120"/>
      <c r="F26" s="121"/>
      <c r="G26" s="122"/>
      <c r="H26" s="180"/>
      <c r="I26" s="336">
        <f>SUBTOTAL(9, I27:I27)</f>
        <v>0</v>
      </c>
      <c r="J26" s="120"/>
    </row>
    <row r="27" spans="1:10" s="117" customFormat="1" ht="13.8" x14ac:dyDescent="0.3">
      <c r="A27" s="118"/>
      <c r="B27" s="342" t="s">
        <v>5311</v>
      </c>
      <c r="C27" s="337"/>
      <c r="D27" s="338">
        <v>0</v>
      </c>
      <c r="E27" s="337"/>
      <c r="F27" s="339">
        <v>0</v>
      </c>
      <c r="G27" s="340"/>
      <c r="H27" s="341">
        <v>0</v>
      </c>
      <c r="I27" s="343">
        <f>ROUND(D27*H27*F27,0)</f>
        <v>0</v>
      </c>
      <c r="J27" s="120"/>
    </row>
    <row r="28" spans="1:10" s="117" customFormat="1" ht="13.8" x14ac:dyDescent="0.3">
      <c r="A28" s="118"/>
      <c r="B28" s="335" t="s">
        <v>5472</v>
      </c>
      <c r="C28" s="337"/>
      <c r="D28" s="338"/>
      <c r="E28" s="337"/>
      <c r="F28" s="339"/>
      <c r="G28" s="340"/>
      <c r="H28" s="341"/>
      <c r="I28" s="336">
        <f>SUBTOTAL(9, I29:I29)</f>
        <v>0</v>
      </c>
      <c r="J28" s="120"/>
    </row>
    <row r="29" spans="1:10" s="117" customFormat="1" ht="13.8" x14ac:dyDescent="0.3">
      <c r="A29" s="118"/>
      <c r="B29" s="342" t="s">
        <v>5311</v>
      </c>
      <c r="C29" s="337"/>
      <c r="D29" s="338">
        <v>0</v>
      </c>
      <c r="E29" s="337"/>
      <c r="F29" s="339">
        <v>0</v>
      </c>
      <c r="G29" s="340"/>
      <c r="H29" s="341">
        <v>0</v>
      </c>
      <c r="I29" s="343">
        <f>ROUND(D29*H29*F29,0)</f>
        <v>0</v>
      </c>
      <c r="J29" s="120"/>
    </row>
    <row r="30" spans="1:10" s="117" customFormat="1" ht="13.8" x14ac:dyDescent="0.3">
      <c r="A30" s="118"/>
      <c r="B30" s="335" t="s">
        <v>5473</v>
      </c>
      <c r="C30" s="337"/>
      <c r="D30" s="338"/>
      <c r="E30" s="337"/>
      <c r="F30" s="339"/>
      <c r="G30" s="340"/>
      <c r="H30" s="341"/>
      <c r="I30" s="336">
        <f>SUBTOTAL(9, I31:I31)</f>
        <v>0</v>
      </c>
      <c r="J30" s="120"/>
    </row>
    <row r="31" spans="1:10" s="117" customFormat="1" ht="13.8" x14ac:dyDescent="0.3">
      <c r="A31" s="118"/>
      <c r="B31" s="342" t="s">
        <v>5311</v>
      </c>
      <c r="C31" s="337"/>
      <c r="D31" s="338">
        <v>0</v>
      </c>
      <c r="E31" s="337"/>
      <c r="F31" s="339">
        <v>0</v>
      </c>
      <c r="G31" s="340"/>
      <c r="H31" s="341">
        <v>0</v>
      </c>
      <c r="I31" s="343">
        <f>ROUND(D31*H31*F31,0)</f>
        <v>0</v>
      </c>
      <c r="J31" s="120"/>
    </row>
    <row r="32" spans="1:10" s="127" customFormat="1" ht="13.8" x14ac:dyDescent="0.3">
      <c r="A32" s="128"/>
      <c r="B32" s="171"/>
      <c r="C32" s="125"/>
      <c r="D32" s="323"/>
      <c r="E32" s="125"/>
      <c r="F32" s="172"/>
      <c r="G32" s="173"/>
      <c r="H32" s="181"/>
      <c r="I32" s="126"/>
      <c r="J32" s="125"/>
    </row>
    <row r="33" spans="1:10" s="40" customFormat="1" ht="13.8" x14ac:dyDescent="0.3">
      <c r="A33" s="61" t="s">
        <v>4758</v>
      </c>
      <c r="B33" s="62" t="s">
        <v>4759</v>
      </c>
      <c r="C33" s="63"/>
      <c r="D33" s="324"/>
      <c r="E33" s="63"/>
      <c r="F33" s="64"/>
      <c r="G33" s="65"/>
      <c r="H33" s="182"/>
      <c r="I33" s="66">
        <f>(I34)</f>
        <v>0</v>
      </c>
      <c r="J33" s="63"/>
    </row>
    <row r="34" spans="1:10" s="67" customFormat="1" ht="13.8" x14ac:dyDescent="0.3">
      <c r="A34" s="49"/>
      <c r="B34" s="68"/>
      <c r="C34" s="69"/>
      <c r="D34" s="325"/>
      <c r="E34" s="69"/>
      <c r="F34" s="70"/>
      <c r="G34" s="71"/>
      <c r="H34" s="183"/>
      <c r="I34" s="70"/>
      <c r="J34" s="69"/>
    </row>
    <row r="35" spans="1:10" s="117" customFormat="1" ht="13.8" x14ac:dyDescent="0.3">
      <c r="A35" s="111" t="s">
        <v>2307</v>
      </c>
      <c r="B35" s="132" t="s">
        <v>4760</v>
      </c>
      <c r="C35" s="113"/>
      <c r="D35" s="326"/>
      <c r="E35" s="113"/>
      <c r="F35" s="133"/>
      <c r="G35" s="134"/>
      <c r="H35" s="184"/>
      <c r="I35" s="116">
        <f>SUBTOTAL(9,I36:I45)</f>
        <v>780304300</v>
      </c>
      <c r="J35" s="161"/>
    </row>
    <row r="36" spans="1:10" s="40" customFormat="1" ht="41.4" x14ac:dyDescent="0.3">
      <c r="A36" s="124" t="s">
        <v>4762</v>
      </c>
      <c r="B36" s="135" t="s">
        <v>4761</v>
      </c>
      <c r="C36" s="124"/>
      <c r="D36" s="327"/>
      <c r="E36" s="129"/>
      <c r="F36" s="137"/>
      <c r="G36" s="136"/>
      <c r="H36" s="185"/>
      <c r="I36" s="130">
        <f>SUBTOTAL(9,I37:I41)</f>
        <v>780304300</v>
      </c>
      <c r="J36" s="43"/>
    </row>
    <row r="37" spans="1:10" s="40" customFormat="1" ht="13.8" x14ac:dyDescent="0.3">
      <c r="A37" s="72" t="s">
        <v>4790</v>
      </c>
      <c r="B37" s="73" t="s">
        <v>4763</v>
      </c>
      <c r="C37" s="43" t="s">
        <v>4764</v>
      </c>
      <c r="D37" s="328">
        <v>3</v>
      </c>
      <c r="E37" s="43"/>
      <c r="F37" s="74">
        <v>2025000</v>
      </c>
      <c r="G37" s="75"/>
      <c r="H37" s="186">
        <v>1</v>
      </c>
      <c r="I37" s="2">
        <f>ROUND(D37*F37*H37,0)</f>
        <v>6075000</v>
      </c>
      <c r="J37" s="43"/>
    </row>
    <row r="38" spans="1:10" s="131" customFormat="1" ht="13.8" x14ac:dyDescent="0.3">
      <c r="A38" s="76"/>
      <c r="B38" s="138" t="s">
        <v>11</v>
      </c>
      <c r="C38" s="43"/>
      <c r="D38" s="328"/>
      <c r="E38" s="43"/>
      <c r="F38" s="74"/>
      <c r="G38" s="75"/>
      <c r="H38" s="186"/>
      <c r="I38" s="2"/>
      <c r="J38" s="129"/>
    </row>
    <row r="39" spans="1:10" s="96" customFormat="1" ht="27.6" x14ac:dyDescent="0.3">
      <c r="A39" s="164" t="s">
        <v>4791</v>
      </c>
      <c r="B39" s="165" t="s">
        <v>4789</v>
      </c>
      <c r="C39" s="166" t="s">
        <v>1726</v>
      </c>
      <c r="D39" s="329">
        <v>1123.7</v>
      </c>
      <c r="E39" s="166"/>
      <c r="F39" s="167">
        <v>130000</v>
      </c>
      <c r="G39" s="168"/>
      <c r="H39" s="187">
        <v>0.3</v>
      </c>
      <c r="I39" s="169">
        <f t="shared" ref="I39" si="1">ROUND(D39*H39*F39,0)</f>
        <v>43824300</v>
      </c>
      <c r="J39" s="170"/>
    </row>
    <row r="40" spans="1:10" s="40" customFormat="1" ht="27.6" x14ac:dyDescent="0.3">
      <c r="A40" s="76" t="s">
        <v>4792</v>
      </c>
      <c r="B40" s="77" t="s">
        <v>4768</v>
      </c>
      <c r="C40" s="76" t="s">
        <v>1726</v>
      </c>
      <c r="D40" s="328">
        <v>1123.7</v>
      </c>
      <c r="E40" s="43"/>
      <c r="F40" s="74">
        <v>130000</v>
      </c>
      <c r="G40" s="75"/>
      <c r="H40" s="332">
        <v>5</v>
      </c>
      <c r="I40" s="2">
        <f>D40*F40*H40</f>
        <v>730405000</v>
      </c>
      <c r="J40" s="43"/>
    </row>
    <row r="41" spans="1:10" s="40" customFormat="1" ht="55.2" x14ac:dyDescent="0.3">
      <c r="A41" s="76"/>
      <c r="B41" s="191" t="s">
        <v>4793</v>
      </c>
      <c r="C41" s="76"/>
      <c r="D41" s="328"/>
      <c r="E41" s="43"/>
      <c r="F41" s="74"/>
      <c r="G41" s="75"/>
      <c r="H41" s="186"/>
      <c r="I41" s="2"/>
      <c r="J41" s="43"/>
    </row>
    <row r="42" spans="1:10" s="145" customFormat="1" ht="41.4" x14ac:dyDescent="0.3">
      <c r="A42" s="139" t="s">
        <v>4765</v>
      </c>
      <c r="B42" s="140" t="s">
        <v>4769</v>
      </c>
      <c r="C42" s="139"/>
      <c r="D42" s="330"/>
      <c r="E42" s="142"/>
      <c r="F42" s="143"/>
      <c r="G42" s="141"/>
      <c r="H42" s="188"/>
      <c r="I42" s="144">
        <f>SUBTOTAL(9,I43:I45)</f>
        <v>0</v>
      </c>
      <c r="J42" s="142"/>
    </row>
    <row r="43" spans="1:10" s="40" customFormat="1" ht="27.6" x14ac:dyDescent="0.3">
      <c r="A43" s="76" t="s">
        <v>4766</v>
      </c>
      <c r="B43" s="79" t="s">
        <v>4789</v>
      </c>
      <c r="C43" s="76" t="s">
        <v>1726</v>
      </c>
      <c r="D43" s="328">
        <v>0</v>
      </c>
      <c r="E43" s="43"/>
      <c r="F43" s="74">
        <v>130000</v>
      </c>
      <c r="G43" s="75"/>
      <c r="H43" s="186">
        <v>0.3</v>
      </c>
      <c r="I43" s="2">
        <f t="shared" ref="I43:I44" si="2">ROUND(D43*H43*F43,0)</f>
        <v>0</v>
      </c>
      <c r="J43" s="78"/>
    </row>
    <row r="44" spans="1:10" s="40" customFormat="1" ht="27.6" x14ac:dyDescent="0.3">
      <c r="A44" s="76" t="s">
        <v>4767</v>
      </c>
      <c r="B44" s="77" t="s">
        <v>4768</v>
      </c>
      <c r="C44" s="76" t="s">
        <v>1726</v>
      </c>
      <c r="D44" s="328">
        <v>0</v>
      </c>
      <c r="E44" s="43"/>
      <c r="F44" s="74">
        <v>130000</v>
      </c>
      <c r="G44" s="75"/>
      <c r="H44" s="332">
        <v>5</v>
      </c>
      <c r="I44" s="2">
        <f t="shared" si="2"/>
        <v>0</v>
      </c>
      <c r="J44" s="43"/>
    </row>
    <row r="45" spans="1:10" s="40" customFormat="1" ht="55.2" x14ac:dyDescent="0.3">
      <c r="A45" s="80"/>
      <c r="B45" s="192" t="s">
        <v>4793</v>
      </c>
      <c r="C45" s="80"/>
      <c r="D45" s="331"/>
      <c r="E45" s="50"/>
      <c r="F45" s="81"/>
      <c r="G45" s="82"/>
      <c r="H45" s="189"/>
      <c r="I45" s="83"/>
      <c r="J45" s="50"/>
    </row>
    <row r="46" spans="1:10" s="40" customFormat="1" ht="13.8" x14ac:dyDescent="0.3">
      <c r="A46" s="57" t="s">
        <v>2310</v>
      </c>
      <c r="B46" s="58" t="s">
        <v>4770</v>
      </c>
      <c r="C46" s="59"/>
      <c r="D46" s="333"/>
      <c r="E46" s="59"/>
      <c r="F46" s="60"/>
      <c r="G46" s="59"/>
      <c r="H46" s="190"/>
      <c r="I46" s="59"/>
      <c r="J46" s="84"/>
    </row>
    <row r="47" spans="1:10" s="117" customFormat="1" ht="13.8" x14ac:dyDescent="0.3">
      <c r="A47" s="146"/>
      <c r="B47" s="147" t="s">
        <v>4771</v>
      </c>
      <c r="C47" s="148"/>
      <c r="D47" s="334"/>
      <c r="E47" s="148"/>
      <c r="F47" s="149"/>
      <c r="G47" s="150"/>
      <c r="H47" s="148"/>
      <c r="I47" s="110">
        <f>SUBTOTAL(9,I14:I45)</f>
        <v>926385300</v>
      </c>
      <c r="J47" s="148"/>
    </row>
    <row r="48" spans="1:10" s="40" customFormat="1" ht="14.4" x14ac:dyDescent="0.3">
      <c r="A48" s="85"/>
      <c r="B48" s="501" t="s">
        <v>5474</v>
      </c>
      <c r="C48" s="502"/>
      <c r="D48" s="502"/>
      <c r="E48" s="502"/>
      <c r="F48" s="502"/>
      <c r="G48" s="502"/>
      <c r="H48" s="502"/>
      <c r="I48" s="502"/>
      <c r="J48" s="503"/>
    </row>
    <row r="49" spans="1:10" s="40" customFormat="1" ht="14.4" x14ac:dyDescent="0.3">
      <c r="A49" s="86"/>
      <c r="B49" s="506"/>
      <c r="C49" s="506"/>
      <c r="D49" s="506"/>
      <c r="E49" s="506"/>
      <c r="F49" s="506"/>
      <c r="G49" s="506"/>
      <c r="H49" s="506"/>
      <c r="I49" s="506"/>
      <c r="J49" s="506"/>
    </row>
    <row r="50" spans="1:10" s="89" customFormat="1" x14ac:dyDescent="0.3">
      <c r="A50" s="87"/>
      <c r="B50" s="88"/>
      <c r="C50" s="88"/>
      <c r="D50" s="88"/>
      <c r="E50" s="88"/>
      <c r="F50" s="88"/>
      <c r="G50" s="88"/>
      <c r="H50" s="88"/>
      <c r="I50" s="88"/>
      <c r="J50" s="88"/>
    </row>
    <row r="51" spans="1:10" s="89" customFormat="1" x14ac:dyDescent="0.3">
      <c r="A51" s="90"/>
      <c r="B51" s="90"/>
      <c r="C51" s="504" t="s">
        <v>4773</v>
      </c>
      <c r="D51" s="504"/>
      <c r="E51" s="504"/>
      <c r="F51" s="504" t="s">
        <v>4885</v>
      </c>
      <c r="G51" s="504"/>
      <c r="H51" s="504"/>
      <c r="I51" s="504"/>
      <c r="J51" s="504"/>
    </row>
    <row r="52" spans="1:10" s="96" customFormat="1" x14ac:dyDescent="0.3">
      <c r="A52" s="91"/>
      <c r="B52" s="93"/>
      <c r="C52" s="94"/>
      <c r="D52" s="92"/>
      <c r="E52" s="91"/>
      <c r="F52" s="95"/>
      <c r="G52" s="91"/>
      <c r="H52" s="91"/>
      <c r="I52" s="95"/>
    </row>
    <row r="53" spans="1:10" s="96" customFormat="1" x14ac:dyDescent="0.3">
      <c r="A53" s="91"/>
      <c r="B53" s="93"/>
      <c r="C53" s="94"/>
      <c r="D53" s="92"/>
      <c r="E53" s="91"/>
      <c r="F53" s="95"/>
      <c r="G53" s="91"/>
      <c r="H53" s="91"/>
      <c r="I53" s="91"/>
    </row>
    <row r="54" spans="1:10" s="96" customFormat="1" x14ac:dyDescent="0.3">
      <c r="A54" s="91"/>
      <c r="B54" s="93"/>
      <c r="C54" s="94"/>
      <c r="D54" s="92"/>
      <c r="E54" s="91"/>
      <c r="F54" s="95"/>
      <c r="G54" s="91"/>
      <c r="H54" s="91"/>
      <c r="I54" s="95"/>
    </row>
    <row r="55" spans="1:10" s="96" customFormat="1" x14ac:dyDescent="0.3">
      <c r="A55" s="91"/>
      <c r="B55" s="93"/>
      <c r="C55" s="94"/>
      <c r="D55" s="92"/>
      <c r="E55" s="91"/>
      <c r="F55" s="95"/>
      <c r="G55" s="91"/>
      <c r="H55" s="91"/>
      <c r="I55" s="91"/>
    </row>
    <row r="56" spans="1:10" s="96" customFormat="1" x14ac:dyDescent="0.3">
      <c r="A56" s="91"/>
      <c r="B56" s="93"/>
      <c r="C56" s="94"/>
      <c r="D56" s="92"/>
      <c r="E56" s="91"/>
      <c r="F56" s="95"/>
      <c r="G56" s="91"/>
      <c r="H56" s="91"/>
      <c r="I56" s="91"/>
    </row>
    <row r="57" spans="1:10" s="89" customFormat="1" x14ac:dyDescent="0.3">
      <c r="A57" s="91"/>
      <c r="C57" s="505" t="s">
        <v>4886</v>
      </c>
      <c r="D57" s="505"/>
      <c r="E57" s="505"/>
      <c r="F57" s="316"/>
      <c r="G57" s="91"/>
      <c r="H57" s="91"/>
      <c r="I57" s="91"/>
    </row>
    <row r="58" spans="1:10" x14ac:dyDescent="0.3">
      <c r="A58" s="97"/>
      <c r="C58" s="98"/>
      <c r="D58" s="99"/>
      <c r="E58" s="10"/>
      <c r="F58" s="100"/>
      <c r="G58" s="97"/>
      <c r="H58" s="10"/>
      <c r="I58" s="100"/>
      <c r="J58" s="97"/>
    </row>
    <row r="59" spans="1:10" ht="47.1" customHeight="1" x14ac:dyDescent="0.3">
      <c r="A59" s="101"/>
      <c r="B59" s="102" t="s">
        <v>4703</v>
      </c>
      <c r="D59" s="103"/>
      <c r="F59" s="104"/>
      <c r="G59" s="105"/>
      <c r="H59" s="106"/>
      <c r="I59" s="107"/>
    </row>
    <row r="60" spans="1:10" ht="47.1" customHeight="1" x14ac:dyDescent="0.3">
      <c r="A60" s="101"/>
      <c r="B60" s="102" t="s">
        <v>4704</v>
      </c>
      <c r="D60" s="103"/>
      <c r="F60" s="104"/>
      <c r="G60" s="105"/>
      <c r="H60" s="106"/>
      <c r="I60" s="107"/>
    </row>
    <row r="61" spans="1:10" ht="61.5" customHeight="1" x14ac:dyDescent="0.3">
      <c r="A61" s="101"/>
      <c r="B61" s="102" t="s">
        <v>4705</v>
      </c>
      <c r="D61" s="103"/>
      <c r="F61" s="104"/>
      <c r="G61" s="105"/>
      <c r="H61" s="106"/>
      <c r="I61" s="107"/>
    </row>
    <row r="62" spans="1:10" x14ac:dyDescent="0.3">
      <c r="A62" s="97"/>
      <c r="C62" s="98"/>
      <c r="D62" s="99"/>
      <c r="E62" s="10"/>
      <c r="F62" s="100"/>
      <c r="G62" s="97"/>
      <c r="H62" s="10"/>
      <c r="I62" s="100"/>
      <c r="J62" s="97"/>
    </row>
    <row r="63" spans="1:10" x14ac:dyDescent="0.3">
      <c r="A63" s="97"/>
      <c r="C63" s="98"/>
      <c r="D63" s="99"/>
      <c r="E63" s="10"/>
      <c r="F63" s="100"/>
      <c r="G63" s="97"/>
      <c r="H63" s="10"/>
      <c r="I63" s="100"/>
      <c r="J63" s="97"/>
    </row>
    <row r="66" spans="4:5" s="8" customFormat="1" x14ac:dyDescent="0.3">
      <c r="D66" s="98"/>
      <c r="E66" s="98"/>
    </row>
    <row r="67" spans="4:5" s="8" customFormat="1" x14ac:dyDescent="0.3">
      <c r="D67" s="98"/>
      <c r="E67" s="98"/>
    </row>
    <row r="68" spans="4:5" s="8" customFormat="1" x14ac:dyDescent="0.3">
      <c r="D68" s="98"/>
      <c r="E68" s="98"/>
    </row>
    <row r="69" spans="4:5" s="8" customFormat="1" x14ac:dyDescent="0.3">
      <c r="D69" s="98"/>
      <c r="E69" s="98"/>
    </row>
    <row r="70" spans="4:5" s="8" customFormat="1" x14ac:dyDescent="0.3">
      <c r="D70" s="98"/>
      <c r="E70" s="98"/>
    </row>
    <row r="71" spans="4:5" s="8" customFormat="1" x14ac:dyDescent="0.3">
      <c r="D71" s="98"/>
      <c r="E71" s="98"/>
    </row>
    <row r="72" spans="4:5" s="8" customFormat="1" x14ac:dyDescent="0.3">
      <c r="D72" s="98"/>
      <c r="E72" s="98"/>
    </row>
    <row r="73" spans="4:5" s="8" customFormat="1" x14ac:dyDescent="0.3">
      <c r="D73" s="98"/>
      <c r="E73" s="98"/>
    </row>
    <row r="74" spans="4:5" s="8" customFormat="1" x14ac:dyDescent="0.3">
      <c r="D74" s="98"/>
      <c r="E74" s="98"/>
    </row>
    <row r="75" spans="4:5" s="8" customFormat="1" x14ac:dyDescent="0.3">
      <c r="D75" s="98"/>
      <c r="E75" s="98"/>
    </row>
    <row r="76" spans="4:5" s="8" customFormat="1" x14ac:dyDescent="0.3">
      <c r="D76" s="98"/>
      <c r="E76" s="98"/>
    </row>
    <row r="77" spans="4:5" s="8" customFormat="1" x14ac:dyDescent="0.3">
      <c r="D77" s="98"/>
      <c r="E77" s="98"/>
    </row>
    <row r="78" spans="4:5" s="8" customFormat="1" x14ac:dyDescent="0.3">
      <c r="D78" s="98"/>
      <c r="E78" s="98"/>
    </row>
    <row r="79" spans="4:5" s="8" customFormat="1" x14ac:dyDescent="0.3">
      <c r="D79" s="98"/>
      <c r="E79" s="98"/>
    </row>
    <row r="80" spans="4:5" s="40" customFormat="1" ht="13.8" x14ac:dyDescent="0.3">
      <c r="D80" s="5"/>
      <c r="E80" s="5"/>
    </row>
    <row r="81" spans="4:5" s="40" customFormat="1" ht="13.8" x14ac:dyDescent="0.3">
      <c r="D81" s="5"/>
      <c r="E81" s="5"/>
    </row>
    <row r="82" spans="4:5" s="8" customFormat="1" x14ac:dyDescent="0.3">
      <c r="D82" s="98"/>
      <c r="E82" s="98"/>
    </row>
    <row r="83" spans="4:5" s="8" customFormat="1" x14ac:dyDescent="0.3">
      <c r="D83" s="98"/>
      <c r="E83" s="98"/>
    </row>
    <row r="84" spans="4:5" s="8" customFormat="1" x14ac:dyDescent="0.3">
      <c r="D84" s="98"/>
      <c r="E84" s="98"/>
    </row>
    <row r="85" spans="4:5" s="40" customFormat="1" ht="13.8" x14ac:dyDescent="0.3">
      <c r="D85" s="5"/>
      <c r="E85" s="5"/>
    </row>
    <row r="86" spans="4:5" s="8" customFormat="1" x14ac:dyDescent="0.3">
      <c r="D86" s="98"/>
      <c r="E86" s="98"/>
    </row>
    <row r="87" spans="4:5" s="8" customFormat="1" x14ac:dyDescent="0.3">
      <c r="D87" s="98"/>
      <c r="E87" s="98"/>
    </row>
    <row r="88" spans="4:5" s="40" customFormat="1" ht="13.8" x14ac:dyDescent="0.3">
      <c r="D88" s="5"/>
      <c r="E88" s="5"/>
    </row>
    <row r="89" spans="4:5" s="8" customFormat="1" x14ac:dyDescent="0.3">
      <c r="D89" s="98"/>
      <c r="E89" s="98"/>
    </row>
    <row r="90" spans="4:5" s="8" customFormat="1" x14ac:dyDescent="0.3">
      <c r="D90" s="98"/>
      <c r="E90" s="98"/>
    </row>
    <row r="91" spans="4:5" s="8" customFormat="1" x14ac:dyDescent="0.3">
      <c r="D91" s="98"/>
      <c r="E91" s="98"/>
    </row>
    <row r="92" spans="4:5" s="8" customFormat="1" x14ac:dyDescent="0.3">
      <c r="D92" s="98"/>
      <c r="E92" s="98"/>
    </row>
    <row r="93" spans="4:5" s="8" customFormat="1" x14ac:dyDescent="0.3">
      <c r="D93" s="98"/>
      <c r="E93" s="98"/>
    </row>
    <row r="94" spans="4:5" s="8" customFormat="1" x14ac:dyDescent="0.3">
      <c r="D94" s="98"/>
      <c r="E94" s="98"/>
    </row>
    <row r="95" spans="4:5" s="8" customFormat="1" x14ac:dyDescent="0.3">
      <c r="D95" s="98"/>
      <c r="E95" s="98"/>
    </row>
    <row r="96" spans="4:5" s="8" customFormat="1" x14ac:dyDescent="0.3">
      <c r="D96" s="98"/>
      <c r="E96" s="98"/>
    </row>
    <row r="97" spans="4:5" s="8" customFormat="1" x14ac:dyDescent="0.3">
      <c r="D97" s="98"/>
      <c r="E97" s="98"/>
    </row>
    <row r="98" spans="4:5" s="8" customFormat="1" x14ac:dyDescent="0.3">
      <c r="D98" s="98"/>
      <c r="E98" s="98"/>
    </row>
    <row r="99" spans="4:5" s="8" customFormat="1" x14ac:dyDescent="0.3">
      <c r="D99" s="98"/>
      <c r="E99" s="98"/>
    </row>
    <row r="100" spans="4:5" s="8" customFormat="1" x14ac:dyDescent="0.3">
      <c r="D100" s="98"/>
      <c r="E100" s="98"/>
    </row>
    <row r="101" spans="4:5" s="8" customFormat="1" x14ac:dyDescent="0.3">
      <c r="D101" s="98"/>
      <c r="E101" s="98"/>
    </row>
    <row r="102" spans="4:5" s="8" customFormat="1" x14ac:dyDescent="0.3">
      <c r="D102" s="98"/>
      <c r="E102" s="98"/>
    </row>
    <row r="103" spans="4:5" s="8" customFormat="1" x14ac:dyDescent="0.3">
      <c r="D103" s="98"/>
      <c r="E103" s="98"/>
    </row>
    <row r="104" spans="4:5" s="8" customFormat="1" x14ac:dyDescent="0.3">
      <c r="D104" s="98"/>
      <c r="E104" s="98"/>
    </row>
    <row r="105" spans="4:5" s="8" customFormat="1" x14ac:dyDescent="0.3">
      <c r="D105" s="98"/>
      <c r="E105" s="98"/>
    </row>
    <row r="106" spans="4:5" s="8" customFormat="1" x14ac:dyDescent="0.3">
      <c r="D106" s="98"/>
      <c r="E106" s="98"/>
    </row>
    <row r="107" spans="4:5" s="8" customFormat="1" x14ac:dyDescent="0.3">
      <c r="D107" s="98"/>
      <c r="E107" s="98"/>
    </row>
    <row r="108" spans="4:5" s="8" customFormat="1" x14ac:dyDescent="0.3">
      <c r="D108" s="98"/>
      <c r="E108" s="98"/>
    </row>
    <row r="109" spans="4:5" s="8" customFormat="1" x14ac:dyDescent="0.3">
      <c r="D109" s="98"/>
      <c r="E109" s="98"/>
    </row>
    <row r="110" spans="4:5" s="8" customFormat="1" x14ac:dyDescent="0.3">
      <c r="D110" s="98"/>
      <c r="E110" s="98"/>
    </row>
    <row r="111" spans="4:5" s="8" customFormat="1" x14ac:dyDescent="0.3">
      <c r="D111" s="98"/>
      <c r="E111" s="98"/>
    </row>
    <row r="112" spans="4:5" s="8" customFormat="1" x14ac:dyDescent="0.3">
      <c r="D112" s="98"/>
      <c r="E112" s="98"/>
    </row>
    <row r="113" spans="4:5" s="8" customFormat="1" x14ac:dyDescent="0.3">
      <c r="D113" s="98"/>
      <c r="E113" s="98"/>
    </row>
    <row r="114" spans="4:5" s="8" customFormat="1" x14ac:dyDescent="0.3">
      <c r="D114" s="98"/>
      <c r="E114" s="98"/>
    </row>
    <row r="115" spans="4:5" s="8" customFormat="1" x14ac:dyDescent="0.3">
      <c r="D115" s="98"/>
      <c r="E115" s="98"/>
    </row>
    <row r="116" spans="4:5" s="8" customFormat="1" x14ac:dyDescent="0.3">
      <c r="D116" s="98"/>
      <c r="E116" s="98"/>
    </row>
    <row r="117" spans="4:5" s="8" customFormat="1" x14ac:dyDescent="0.3">
      <c r="D117" s="98"/>
      <c r="E117" s="98"/>
    </row>
    <row r="118" spans="4:5" s="8" customFormat="1" x14ac:dyDescent="0.3">
      <c r="D118" s="98"/>
      <c r="E118" s="98"/>
    </row>
    <row r="119" spans="4:5" s="8" customFormat="1" x14ac:dyDescent="0.3">
      <c r="D119" s="98"/>
      <c r="E119" s="98"/>
    </row>
    <row r="120" spans="4:5" s="8" customFormat="1" x14ac:dyDescent="0.3">
      <c r="D120" s="98"/>
      <c r="E120" s="98"/>
    </row>
    <row r="121" spans="4:5" s="8" customFormat="1" x14ac:dyDescent="0.3">
      <c r="D121" s="98"/>
      <c r="E121" s="98"/>
    </row>
    <row r="122" spans="4:5" s="8" customFormat="1" x14ac:dyDescent="0.3">
      <c r="D122" s="98"/>
      <c r="E122" s="98"/>
    </row>
    <row r="123" spans="4:5" s="8" customFormat="1" x14ac:dyDescent="0.3">
      <c r="D123" s="98"/>
      <c r="E123" s="98"/>
    </row>
    <row r="124" spans="4:5" s="8" customFormat="1" x14ac:dyDescent="0.3">
      <c r="D124" s="98"/>
      <c r="E124" s="98"/>
    </row>
    <row r="125" spans="4:5" s="8" customFormat="1" x14ac:dyDescent="0.3">
      <c r="D125" s="98"/>
      <c r="E125" s="98"/>
    </row>
    <row r="126" spans="4:5" s="8" customFormat="1" x14ac:dyDescent="0.3">
      <c r="D126" s="98"/>
      <c r="E126" s="98"/>
    </row>
    <row r="127" spans="4:5" s="8" customFormat="1" x14ac:dyDescent="0.3">
      <c r="D127" s="98"/>
      <c r="E127" s="98"/>
    </row>
    <row r="128" spans="4:5" s="8" customFormat="1" x14ac:dyDescent="0.3">
      <c r="D128" s="98"/>
      <c r="E128" s="98"/>
    </row>
    <row r="129" spans="4:5" s="8" customFormat="1" x14ac:dyDescent="0.3">
      <c r="D129" s="98"/>
      <c r="E129" s="98"/>
    </row>
    <row r="130" spans="4:5" s="8" customFormat="1" x14ac:dyDescent="0.3">
      <c r="D130" s="98"/>
      <c r="E130" s="98"/>
    </row>
    <row r="131" spans="4:5" s="8" customFormat="1" x14ac:dyDescent="0.3">
      <c r="D131" s="98"/>
      <c r="E131" s="98"/>
    </row>
    <row r="132" spans="4:5" s="8" customFormat="1" x14ac:dyDescent="0.3">
      <c r="D132" s="98"/>
      <c r="E132" s="98"/>
    </row>
    <row r="133" spans="4:5" s="8" customFormat="1" x14ac:dyDescent="0.3">
      <c r="D133" s="98"/>
      <c r="E133" s="98"/>
    </row>
    <row r="134" spans="4:5" s="8" customFormat="1" x14ac:dyDescent="0.3">
      <c r="D134" s="98"/>
      <c r="E134" s="98"/>
    </row>
    <row r="135" spans="4:5" s="8" customFormat="1" x14ac:dyDescent="0.3">
      <c r="D135" s="98"/>
      <c r="E135" s="98"/>
    </row>
    <row r="136" spans="4:5" s="8" customFormat="1" x14ac:dyDescent="0.3">
      <c r="D136" s="98"/>
      <c r="E136" s="98"/>
    </row>
    <row r="137" spans="4:5" s="8" customFormat="1" x14ac:dyDescent="0.3">
      <c r="D137" s="98"/>
      <c r="E137" s="98"/>
    </row>
    <row r="138" spans="4:5" s="8" customFormat="1" x14ac:dyDescent="0.3">
      <c r="D138" s="98"/>
      <c r="E138" s="98"/>
    </row>
    <row r="139" spans="4:5" s="8" customFormat="1" x14ac:dyDescent="0.3">
      <c r="D139" s="98"/>
      <c r="E139" s="98"/>
    </row>
    <row r="140" spans="4:5" s="8" customFormat="1" x14ac:dyDescent="0.3">
      <c r="D140" s="98"/>
      <c r="E140" s="98"/>
    </row>
    <row r="141" spans="4:5" s="8" customFormat="1" x14ac:dyDescent="0.3">
      <c r="D141" s="98"/>
      <c r="E141" s="98"/>
    </row>
    <row r="142" spans="4:5" s="8" customFormat="1" x14ac:dyDescent="0.3">
      <c r="D142" s="98"/>
      <c r="E142" s="98"/>
    </row>
    <row r="143" spans="4:5" s="8" customFormat="1" x14ac:dyDescent="0.3">
      <c r="D143" s="98"/>
      <c r="E143" s="98"/>
    </row>
    <row r="144" spans="4:5" s="8" customFormat="1" x14ac:dyDescent="0.3">
      <c r="D144" s="98"/>
      <c r="E144" s="98"/>
    </row>
    <row r="145" spans="4:5" s="8" customFormat="1" x14ac:dyDescent="0.3">
      <c r="D145" s="98"/>
      <c r="E145" s="98"/>
    </row>
    <row r="146" spans="4:5" s="8" customFormat="1" x14ac:dyDescent="0.3">
      <c r="D146" s="98"/>
      <c r="E146" s="98"/>
    </row>
    <row r="147" spans="4:5" s="8" customFormat="1" x14ac:dyDescent="0.3">
      <c r="D147" s="98"/>
      <c r="E147" s="98"/>
    </row>
    <row r="148" spans="4:5" s="8" customFormat="1" x14ac:dyDescent="0.3">
      <c r="D148" s="98"/>
      <c r="E148" s="98"/>
    </row>
    <row r="149" spans="4:5" s="8" customFormat="1" x14ac:dyDescent="0.3">
      <c r="D149" s="98"/>
      <c r="E149" s="98"/>
    </row>
    <row r="150" spans="4:5" s="8" customFormat="1" x14ac:dyDescent="0.3">
      <c r="D150" s="98"/>
      <c r="E150" s="98"/>
    </row>
    <row r="151" spans="4:5" s="8" customFormat="1" x14ac:dyDescent="0.3">
      <c r="D151" s="98"/>
      <c r="E151" s="98"/>
    </row>
    <row r="152" spans="4:5" s="8" customFormat="1" x14ac:dyDescent="0.3">
      <c r="D152" s="98"/>
      <c r="E152" s="98"/>
    </row>
    <row r="153" spans="4:5" s="8" customFormat="1" x14ac:dyDescent="0.3">
      <c r="D153" s="98"/>
      <c r="E153" s="98"/>
    </row>
    <row r="154" spans="4:5" s="8" customFormat="1" x14ac:dyDescent="0.3">
      <c r="D154" s="98"/>
      <c r="E154" s="98"/>
    </row>
    <row r="155" spans="4:5" s="8" customFormat="1" x14ac:dyDescent="0.3">
      <c r="D155" s="98"/>
      <c r="E155" s="98"/>
    </row>
    <row r="156" spans="4:5" s="8" customFormat="1" x14ac:dyDescent="0.3">
      <c r="D156" s="98"/>
      <c r="E156" s="98"/>
    </row>
    <row r="157" spans="4:5" s="8" customFormat="1" x14ac:dyDescent="0.3">
      <c r="D157" s="98"/>
      <c r="E157" s="98"/>
    </row>
    <row r="158" spans="4:5" s="8" customFormat="1" x14ac:dyDescent="0.3">
      <c r="D158" s="98"/>
      <c r="E158" s="98"/>
    </row>
    <row r="159" spans="4:5" s="8" customFormat="1" x14ac:dyDescent="0.3">
      <c r="D159" s="98"/>
      <c r="E159" s="98"/>
    </row>
    <row r="160" spans="4:5" s="8" customFormat="1" x14ac:dyDescent="0.3">
      <c r="D160" s="98"/>
      <c r="E160" s="98"/>
    </row>
    <row r="161" spans="4:5" s="8" customFormat="1" x14ac:dyDescent="0.3">
      <c r="D161" s="98"/>
      <c r="E161" s="98"/>
    </row>
    <row r="162" spans="4:5" s="8" customFormat="1" x14ac:dyDescent="0.3">
      <c r="D162" s="98"/>
      <c r="E162" s="98"/>
    </row>
    <row r="163" spans="4:5" s="8" customFormat="1" x14ac:dyDescent="0.3">
      <c r="D163" s="98"/>
      <c r="E163" s="98"/>
    </row>
    <row r="164" spans="4:5" s="8" customFormat="1" x14ac:dyDescent="0.3">
      <c r="D164" s="98"/>
      <c r="E164" s="98"/>
    </row>
    <row r="165" spans="4:5" s="8" customFormat="1" x14ac:dyDescent="0.3">
      <c r="D165" s="98"/>
      <c r="E165" s="98"/>
    </row>
    <row r="166" spans="4:5" s="8" customFormat="1" x14ac:dyDescent="0.3">
      <c r="D166" s="98"/>
      <c r="E166" s="98"/>
    </row>
    <row r="167" spans="4:5" s="8" customFormat="1" x14ac:dyDescent="0.3">
      <c r="D167" s="98"/>
      <c r="E167" s="98"/>
    </row>
    <row r="168" spans="4:5" s="8" customFormat="1" x14ac:dyDescent="0.3">
      <c r="D168" s="98"/>
      <c r="E168" s="98"/>
    </row>
    <row r="169" spans="4:5" s="8" customFormat="1" x14ac:dyDescent="0.3">
      <c r="D169" s="98"/>
      <c r="E169" s="98"/>
    </row>
    <row r="170" spans="4:5" s="8" customFormat="1" x14ac:dyDescent="0.3">
      <c r="D170" s="98"/>
      <c r="E170" s="98"/>
    </row>
    <row r="171" spans="4:5" s="8" customFormat="1" x14ac:dyDescent="0.3">
      <c r="D171" s="98"/>
      <c r="E171" s="98"/>
    </row>
    <row r="172" spans="4:5" s="8" customFormat="1" x14ac:dyDescent="0.3">
      <c r="D172" s="98"/>
      <c r="E172" s="98"/>
    </row>
    <row r="173" spans="4:5" s="8" customFormat="1" x14ac:dyDescent="0.3">
      <c r="D173" s="98"/>
      <c r="E173" s="98"/>
    </row>
    <row r="174" spans="4:5" s="8" customFormat="1" x14ac:dyDescent="0.3">
      <c r="D174" s="98"/>
      <c r="E174" s="98"/>
    </row>
    <row r="175" spans="4:5" s="8" customFormat="1" x14ac:dyDescent="0.3">
      <c r="D175" s="98"/>
      <c r="E175" s="98"/>
    </row>
    <row r="176" spans="4:5" s="8" customFormat="1" x14ac:dyDescent="0.3">
      <c r="D176" s="98"/>
      <c r="E176" s="98"/>
    </row>
    <row r="177" spans="4:5" s="8" customFormat="1" x14ac:dyDescent="0.3">
      <c r="D177" s="98"/>
      <c r="E177" s="98"/>
    </row>
    <row r="178" spans="4:5" s="8" customFormat="1" x14ac:dyDescent="0.3">
      <c r="D178" s="98"/>
      <c r="E178" s="98"/>
    </row>
    <row r="179" spans="4:5" s="8" customFormat="1" x14ac:dyDescent="0.3">
      <c r="D179" s="98"/>
      <c r="E179" s="98"/>
    </row>
    <row r="180" spans="4:5" s="8" customFormat="1" x14ac:dyDescent="0.3">
      <c r="D180" s="98"/>
      <c r="E180" s="98"/>
    </row>
    <row r="181" spans="4:5" s="8" customFormat="1" x14ac:dyDescent="0.3">
      <c r="D181" s="98"/>
      <c r="E181" s="98"/>
    </row>
    <row r="182" spans="4:5" s="8" customFormat="1" x14ac:dyDescent="0.3">
      <c r="D182" s="98"/>
      <c r="E182" s="98"/>
    </row>
    <row r="183" spans="4:5" s="8" customFormat="1" x14ac:dyDescent="0.3">
      <c r="D183" s="98"/>
      <c r="E183" s="98"/>
    </row>
    <row r="184" spans="4:5" s="8" customFormat="1" x14ac:dyDescent="0.3">
      <c r="D184" s="98"/>
      <c r="E184" s="98"/>
    </row>
    <row r="185" spans="4:5" s="8" customFormat="1" x14ac:dyDescent="0.3">
      <c r="D185" s="98"/>
      <c r="E185" s="98"/>
    </row>
    <row r="186" spans="4:5" s="8" customFormat="1" x14ac:dyDescent="0.3">
      <c r="D186" s="98"/>
      <c r="E186" s="98"/>
    </row>
    <row r="187" spans="4:5" s="8" customFormat="1" x14ac:dyDescent="0.3">
      <c r="D187" s="98"/>
      <c r="E187" s="98"/>
    </row>
    <row r="188" spans="4:5" s="8" customFormat="1" x14ac:dyDescent="0.3">
      <c r="D188" s="98"/>
      <c r="E188" s="98"/>
    </row>
    <row r="189" spans="4:5" s="8" customFormat="1" x14ac:dyDescent="0.3">
      <c r="D189" s="98"/>
      <c r="E189" s="98"/>
    </row>
    <row r="190" spans="4:5" s="8" customFormat="1" x14ac:dyDescent="0.3">
      <c r="D190" s="98"/>
      <c r="E190" s="98"/>
    </row>
    <row r="191" spans="4:5" s="8" customFormat="1" x14ac:dyDescent="0.3">
      <c r="D191" s="98"/>
      <c r="E191" s="98"/>
    </row>
    <row r="192" spans="4:5" s="8" customFormat="1" x14ac:dyDescent="0.3">
      <c r="D192" s="98"/>
      <c r="E192" s="98"/>
    </row>
    <row r="193" spans="4:5" s="8" customFormat="1" x14ac:dyDescent="0.3">
      <c r="D193" s="98"/>
      <c r="E193" s="98"/>
    </row>
    <row r="194" spans="4:5" s="8" customFormat="1" x14ac:dyDescent="0.3">
      <c r="D194" s="98"/>
      <c r="E194" s="98"/>
    </row>
    <row r="195" spans="4:5" s="8" customFormat="1" x14ac:dyDescent="0.3">
      <c r="D195" s="98"/>
      <c r="E195" s="98"/>
    </row>
    <row r="196" spans="4:5" s="8" customFormat="1" x14ac:dyDescent="0.3">
      <c r="D196" s="98"/>
      <c r="E196" s="98"/>
    </row>
    <row r="197" spans="4:5" s="8" customFormat="1" x14ac:dyDescent="0.3">
      <c r="D197" s="98"/>
      <c r="E197" s="98"/>
    </row>
    <row r="198" spans="4:5" s="8" customFormat="1" x14ac:dyDescent="0.3">
      <c r="D198" s="98"/>
      <c r="E198" s="98"/>
    </row>
    <row r="199" spans="4:5" s="8" customFormat="1" x14ac:dyDescent="0.3">
      <c r="D199" s="98"/>
      <c r="E199" s="98"/>
    </row>
    <row r="200" spans="4:5" s="8" customFormat="1" x14ac:dyDescent="0.3">
      <c r="D200" s="98"/>
      <c r="E200" s="98"/>
    </row>
    <row r="201" spans="4:5" s="8" customFormat="1" x14ac:dyDescent="0.3">
      <c r="D201" s="98"/>
      <c r="E201" s="98"/>
    </row>
    <row r="202" spans="4:5" s="8" customFormat="1" x14ac:dyDescent="0.3">
      <c r="D202" s="98"/>
      <c r="E202" s="98"/>
    </row>
    <row r="203" spans="4:5" s="8" customFormat="1" x14ac:dyDescent="0.3">
      <c r="D203" s="98"/>
      <c r="E203" s="98"/>
    </row>
    <row r="204" spans="4:5" s="8" customFormat="1" x14ac:dyDescent="0.3">
      <c r="D204" s="98"/>
      <c r="E204" s="98"/>
    </row>
    <row r="205" spans="4:5" s="8" customFormat="1" x14ac:dyDescent="0.3">
      <c r="D205" s="98"/>
      <c r="E205" s="98"/>
    </row>
    <row r="206" spans="4:5" s="8" customFormat="1" x14ac:dyDescent="0.3">
      <c r="D206" s="98"/>
      <c r="E206" s="98"/>
    </row>
    <row r="207" spans="4:5" s="8" customFormat="1" x14ac:dyDescent="0.3">
      <c r="D207" s="98"/>
      <c r="E207" s="98"/>
    </row>
    <row r="208" spans="4:5" s="8" customFormat="1" x14ac:dyDescent="0.3">
      <c r="D208" s="98"/>
      <c r="E208" s="98"/>
    </row>
    <row r="209" spans="4:5" s="8" customFormat="1" x14ac:dyDescent="0.3">
      <c r="D209" s="98"/>
      <c r="E209" s="98"/>
    </row>
    <row r="210" spans="4:5" s="8" customFormat="1" x14ac:dyDescent="0.3">
      <c r="D210" s="98"/>
      <c r="E210" s="98"/>
    </row>
    <row r="211" spans="4:5" s="8" customFormat="1" x14ac:dyDescent="0.3">
      <c r="D211" s="98"/>
      <c r="E211" s="98"/>
    </row>
    <row r="212" spans="4:5" s="8" customFormat="1" x14ac:dyDescent="0.3">
      <c r="D212" s="98"/>
      <c r="E212" s="98"/>
    </row>
    <row r="213" spans="4:5" s="8" customFormat="1" x14ac:dyDescent="0.3">
      <c r="D213" s="98"/>
      <c r="E213" s="98"/>
    </row>
    <row r="214" spans="4:5" s="8" customFormat="1" x14ac:dyDescent="0.3">
      <c r="D214" s="98"/>
      <c r="E214" s="98"/>
    </row>
    <row r="215" spans="4:5" s="8" customFormat="1" x14ac:dyDescent="0.3">
      <c r="D215" s="98"/>
      <c r="E215" s="98"/>
    </row>
    <row r="216" spans="4:5" s="8" customFormat="1" x14ac:dyDescent="0.3">
      <c r="D216" s="98"/>
      <c r="E216" s="98"/>
    </row>
    <row r="217" spans="4:5" s="8" customFormat="1" x14ac:dyDescent="0.3">
      <c r="D217" s="98"/>
      <c r="E217" s="98"/>
    </row>
    <row r="218" spans="4:5" s="8" customFormat="1" x14ac:dyDescent="0.3">
      <c r="D218" s="98"/>
      <c r="E218" s="98"/>
    </row>
    <row r="219" spans="4:5" s="8" customFormat="1" x14ac:dyDescent="0.3">
      <c r="D219" s="98"/>
      <c r="E219" s="98"/>
    </row>
    <row r="220" spans="4:5" s="8" customFormat="1" x14ac:dyDescent="0.3">
      <c r="D220" s="98"/>
      <c r="E220" s="98"/>
    </row>
    <row r="221" spans="4:5" s="8" customFormat="1" x14ac:dyDescent="0.3">
      <c r="D221" s="98"/>
      <c r="E221" s="98"/>
    </row>
    <row r="222" spans="4:5" s="8" customFormat="1" x14ac:dyDescent="0.3">
      <c r="D222" s="98"/>
      <c r="E222" s="98"/>
    </row>
  </sheetData>
  <mergeCells count="17">
    <mergeCell ref="C11:J11"/>
    <mergeCell ref="F1:J1"/>
    <mergeCell ref="F2:J2"/>
    <mergeCell ref="F4:J4"/>
    <mergeCell ref="A5:J5"/>
    <mergeCell ref="A6:J6"/>
    <mergeCell ref="A7:J7"/>
    <mergeCell ref="C8:I8"/>
    <mergeCell ref="C9:D9"/>
    <mergeCell ref="F9:G9"/>
    <mergeCell ref="H9:I9"/>
    <mergeCell ref="C10:J10"/>
    <mergeCell ref="B48:J48"/>
    <mergeCell ref="B49:J49"/>
    <mergeCell ref="C51:E51"/>
    <mergeCell ref="F51:J51"/>
    <mergeCell ref="C57:E57"/>
  </mergeCells>
  <printOptions horizontalCentered="1"/>
  <pageMargins left="0.11811023622047245" right="0.11811023622047245" top="0.19685039370078741" bottom="0.19685039370078741" header="0.19685039370078741" footer="0.19685039370078741"/>
  <pageSetup paperSize="9" scale="89" orientation="landscape" r:id="rId1"/>
  <headerFooter alignWithMargins="0">
    <oddFooter>Page &amp;P</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64775-50D2-4DE3-9A64-3829DCC56FC7}">
  <sheetPr>
    <tabColor rgb="FFFFFF00"/>
  </sheetPr>
  <dimension ref="A1:K218"/>
  <sheetViews>
    <sheetView view="pageBreakPreview" topLeftCell="A19" zoomScaleSheetLayoutView="100" workbookViewId="0">
      <selection activeCell="D14" sqref="D14:D41"/>
    </sheetView>
  </sheetViews>
  <sheetFormatPr defaultColWidth="9.109375" defaultRowHeight="15.6" x14ac:dyDescent="0.3"/>
  <cols>
    <col min="1" max="1" width="7.109375" style="4" customWidth="1"/>
    <col min="2" max="2" width="68.33203125" style="8" customWidth="1"/>
    <col min="3" max="3" width="6.88671875" style="6" customWidth="1"/>
    <col min="4" max="4" width="9.109375" style="7"/>
    <col min="5" max="5" width="14.44140625" style="6" bestFit="1" customWidth="1"/>
    <col min="6" max="6" width="11.33203125" style="108" customWidth="1"/>
    <col min="7" max="7" width="7" style="109" customWidth="1"/>
    <col min="8" max="8" width="6.109375" style="98" bestFit="1" customWidth="1"/>
    <col min="9" max="9" width="16.88671875" style="108" bestFit="1" customWidth="1"/>
    <col min="10" max="10" width="14.5546875" style="6" bestFit="1" customWidth="1"/>
    <col min="11" max="11" width="19.5546875" style="8" customWidth="1"/>
    <col min="12" max="16384" width="9.109375" style="8"/>
  </cols>
  <sheetData>
    <row r="1" spans="1:11" x14ac:dyDescent="0.3">
      <c r="B1" s="5" t="s">
        <v>4884</v>
      </c>
      <c r="F1" s="497" t="s">
        <v>4723</v>
      </c>
      <c r="G1" s="497"/>
      <c r="H1" s="497"/>
      <c r="I1" s="497"/>
      <c r="J1" s="497"/>
    </row>
    <row r="2" spans="1:11" x14ac:dyDescent="0.3">
      <c r="B2" s="9" t="s">
        <v>4885</v>
      </c>
      <c r="F2" s="498" t="s">
        <v>4724</v>
      </c>
      <c r="G2" s="498"/>
      <c r="H2" s="498"/>
      <c r="I2" s="498"/>
      <c r="J2" s="498"/>
    </row>
    <row r="4" spans="1:11" x14ac:dyDescent="0.3">
      <c r="A4" s="11"/>
      <c r="B4" s="12"/>
      <c r="C4" s="13"/>
      <c r="D4" s="14"/>
      <c r="E4" s="15"/>
      <c r="F4" s="499" t="s">
        <v>4933</v>
      </c>
      <c r="G4" s="499"/>
      <c r="H4" s="499"/>
      <c r="I4" s="499"/>
      <c r="J4" s="499"/>
    </row>
    <row r="5" spans="1:11" x14ac:dyDescent="0.3">
      <c r="A5" s="498" t="s">
        <v>4729</v>
      </c>
      <c r="B5" s="498"/>
      <c r="C5" s="498"/>
      <c r="D5" s="498"/>
      <c r="E5" s="498"/>
      <c r="F5" s="498"/>
      <c r="G5" s="498"/>
      <c r="H5" s="498"/>
      <c r="I5" s="498"/>
      <c r="J5" s="498"/>
    </row>
    <row r="6" spans="1:11" ht="15.75" customHeight="1" x14ac:dyDescent="0.3">
      <c r="A6" s="500" t="s">
        <v>4931</v>
      </c>
      <c r="B6" s="498"/>
      <c r="C6" s="498"/>
      <c r="D6" s="498"/>
      <c r="E6" s="498"/>
      <c r="F6" s="498"/>
      <c r="G6" s="498"/>
      <c r="H6" s="498"/>
      <c r="I6" s="498"/>
      <c r="J6" s="498"/>
    </row>
    <row r="7" spans="1:11" ht="15.75" customHeight="1" x14ac:dyDescent="0.3">
      <c r="A7" s="498" t="s">
        <v>4932</v>
      </c>
      <c r="B7" s="498"/>
      <c r="C7" s="498"/>
      <c r="D7" s="498"/>
      <c r="E7" s="498"/>
      <c r="F7" s="498"/>
      <c r="G7" s="498"/>
      <c r="H7" s="498"/>
      <c r="I7" s="498"/>
      <c r="J7" s="498"/>
    </row>
    <row r="8" spans="1:11" ht="16.8" x14ac:dyDescent="0.3">
      <c r="A8" s="16"/>
      <c r="B8" s="17" t="s">
        <v>4730</v>
      </c>
      <c r="C8" s="507" t="s">
        <v>5272</v>
      </c>
      <c r="D8" s="507"/>
      <c r="E8" s="507"/>
      <c r="F8" s="507"/>
      <c r="G8" s="507"/>
      <c r="H8" s="507"/>
      <c r="I8" s="507"/>
      <c r="J8" s="18"/>
    </row>
    <row r="9" spans="1:11" ht="15" customHeight="1" x14ac:dyDescent="0.3">
      <c r="A9" s="19"/>
      <c r="B9" s="17" t="s">
        <v>4731</v>
      </c>
      <c r="C9" s="548" t="s">
        <v>5112</v>
      </c>
      <c r="D9" s="508"/>
      <c r="E9" s="20" t="s">
        <v>4732</v>
      </c>
      <c r="F9" s="549" t="s">
        <v>4995</v>
      </c>
      <c r="G9" s="509"/>
      <c r="H9" s="511" t="s">
        <v>4733</v>
      </c>
      <c r="I9" s="511"/>
      <c r="J9" s="162" t="s">
        <v>5113</v>
      </c>
    </row>
    <row r="10" spans="1:11" x14ac:dyDescent="0.3">
      <c r="A10" s="21"/>
      <c r="B10" s="17" t="s">
        <v>4734</v>
      </c>
      <c r="C10" s="510" t="s">
        <v>4897</v>
      </c>
      <c r="D10" s="510"/>
      <c r="E10" s="510"/>
      <c r="F10" s="510"/>
      <c r="G10" s="510"/>
      <c r="H10" s="510"/>
      <c r="I10" s="510"/>
      <c r="J10" s="510"/>
    </row>
    <row r="11" spans="1:11" x14ac:dyDescent="0.3">
      <c r="A11" s="22"/>
      <c r="B11" s="17" t="s">
        <v>4735</v>
      </c>
      <c r="C11" s="547" t="s">
        <v>4897</v>
      </c>
      <c r="D11" s="512"/>
      <c r="E11" s="512"/>
      <c r="F11" s="512"/>
      <c r="G11" s="512"/>
      <c r="H11" s="512"/>
      <c r="I11" s="512"/>
      <c r="J11" s="512"/>
    </row>
    <row r="12" spans="1:11" ht="30.6" x14ac:dyDescent="0.3">
      <c r="A12" s="23" t="s">
        <v>0</v>
      </c>
      <c r="B12" s="24" t="s">
        <v>4736</v>
      </c>
      <c r="C12" s="24" t="s">
        <v>4737</v>
      </c>
      <c r="D12" s="25" t="s">
        <v>4738</v>
      </c>
      <c r="E12" s="24" t="s">
        <v>4739</v>
      </c>
      <c r="F12" s="26" t="s">
        <v>4740</v>
      </c>
      <c r="G12" s="27" t="s">
        <v>4741</v>
      </c>
      <c r="H12" s="28" t="s">
        <v>4742</v>
      </c>
      <c r="I12" s="26" t="s">
        <v>4743</v>
      </c>
      <c r="J12" s="29" t="s">
        <v>4726</v>
      </c>
      <c r="K12" s="269" t="str">
        <f ca="1">HYPERLINK("#" &amp; CELL("address",TH!A9),"Link tới sheet: " &amp; REPLACE(CELL("filename",TH!A9),1,FIND("]",CELL("filename",TH!A9)),""))</f>
        <v>Link tới sheet: TH</v>
      </c>
    </row>
    <row r="13" spans="1:11" s="34" customFormat="1" ht="13.8" x14ac:dyDescent="0.3">
      <c r="A13" s="30">
        <v>1</v>
      </c>
      <c r="B13" s="31" t="s">
        <v>4744</v>
      </c>
      <c r="C13" s="32"/>
      <c r="D13" s="32"/>
      <c r="E13" s="32"/>
      <c r="F13" s="32"/>
      <c r="G13" s="32"/>
      <c r="H13" s="174"/>
      <c r="I13" s="32"/>
      <c r="J13" s="33"/>
    </row>
    <row r="14" spans="1:11" s="40" customFormat="1" ht="13.8" x14ac:dyDescent="0.3">
      <c r="A14" s="35"/>
      <c r="B14" s="36" t="s">
        <v>4745</v>
      </c>
      <c r="C14" s="37" t="s">
        <v>1726</v>
      </c>
      <c r="D14" s="317">
        <f>SUBTOTAL(9,D15:D23)</f>
        <v>1208.4000000000001</v>
      </c>
      <c r="E14" s="37"/>
      <c r="F14" s="38"/>
      <c r="G14" s="39"/>
      <c r="H14" s="175"/>
      <c r="I14" s="110">
        <f>SUBTOTAL(9,I15:I23)</f>
        <v>152880000</v>
      </c>
      <c r="J14" s="37"/>
    </row>
    <row r="15" spans="1:11" s="40" customFormat="1" ht="13.8" x14ac:dyDescent="0.3">
      <c r="A15" s="41" t="s">
        <v>4746</v>
      </c>
      <c r="B15" s="42" t="s">
        <v>5475</v>
      </c>
      <c r="C15" s="43"/>
      <c r="D15" s="318"/>
      <c r="E15" s="43"/>
      <c r="F15" s="44"/>
      <c r="G15" s="45"/>
      <c r="H15" s="176"/>
      <c r="I15" s="44"/>
      <c r="J15" s="43"/>
    </row>
    <row r="16" spans="1:11" s="40" customFormat="1" ht="27.6" x14ac:dyDescent="0.3">
      <c r="A16" s="41"/>
      <c r="B16" s="46" t="s">
        <v>5275</v>
      </c>
      <c r="C16" s="43"/>
      <c r="D16" s="318"/>
      <c r="E16" s="43"/>
      <c r="F16" s="44"/>
      <c r="G16" s="45"/>
      <c r="H16" s="176"/>
      <c r="I16" s="44"/>
      <c r="J16" s="47"/>
    </row>
    <row r="17" spans="1:10" s="40" customFormat="1" ht="40.5" customHeight="1" x14ac:dyDescent="0.3">
      <c r="A17" s="41" t="s">
        <v>4747</v>
      </c>
      <c r="B17" s="163" t="s">
        <v>4887</v>
      </c>
      <c r="C17" s="43" t="s">
        <v>1726</v>
      </c>
      <c r="D17" s="318">
        <v>1176</v>
      </c>
      <c r="E17" s="43"/>
      <c r="F17" s="44">
        <v>130000</v>
      </c>
      <c r="G17" s="45"/>
      <c r="H17" s="176">
        <v>1</v>
      </c>
      <c r="I17" s="44">
        <f>ROUND(D17*H17*F17,0)</f>
        <v>152880000</v>
      </c>
      <c r="J17" s="48"/>
    </row>
    <row r="18" spans="1:10" s="40" customFormat="1" ht="41.4" x14ac:dyDescent="0.3">
      <c r="A18" s="49" t="s">
        <v>4748</v>
      </c>
      <c r="B18" s="157" t="s">
        <v>4888</v>
      </c>
      <c r="C18" s="50" t="s">
        <v>1726</v>
      </c>
      <c r="D18" s="319"/>
      <c r="E18" s="50"/>
      <c r="F18" s="3"/>
      <c r="G18" s="51"/>
      <c r="H18" s="177">
        <v>1</v>
      </c>
      <c r="I18" s="3">
        <f t="shared" ref="I18:I23" si="0">ROUND(D18*H18*F18,0)</f>
        <v>0</v>
      </c>
      <c r="J18" s="52"/>
    </row>
    <row r="19" spans="1:10" s="40" customFormat="1" ht="41.4" x14ac:dyDescent="0.3">
      <c r="A19" s="49" t="s">
        <v>4749</v>
      </c>
      <c r="B19" s="158" t="s">
        <v>4889</v>
      </c>
      <c r="C19" s="50" t="s">
        <v>1726</v>
      </c>
      <c r="D19" s="319"/>
      <c r="E19" s="50"/>
      <c r="F19" s="3"/>
      <c r="G19" s="51"/>
      <c r="H19" s="177">
        <v>1</v>
      </c>
      <c r="I19" s="3">
        <f t="shared" si="0"/>
        <v>0</v>
      </c>
      <c r="J19" s="52"/>
    </row>
    <row r="20" spans="1:10" s="40" customFormat="1" ht="41.4" x14ac:dyDescent="0.3">
      <c r="A20" s="49" t="s">
        <v>4750</v>
      </c>
      <c r="B20" s="158" t="s">
        <v>4890</v>
      </c>
      <c r="C20" s="50" t="s">
        <v>1726</v>
      </c>
      <c r="D20" s="319"/>
      <c r="E20" s="50"/>
      <c r="F20" s="3"/>
      <c r="G20" s="51"/>
      <c r="H20" s="177">
        <v>1</v>
      </c>
      <c r="I20" s="3">
        <f t="shared" si="0"/>
        <v>0</v>
      </c>
      <c r="J20" s="52"/>
    </row>
    <row r="21" spans="1:10" s="40" customFormat="1" ht="35.1" customHeight="1" x14ac:dyDescent="0.3">
      <c r="A21" s="49" t="s">
        <v>4751</v>
      </c>
      <c r="B21" s="159" t="s">
        <v>4787</v>
      </c>
      <c r="C21" s="43" t="s">
        <v>1726</v>
      </c>
      <c r="D21" s="318"/>
      <c r="E21" s="43"/>
      <c r="F21" s="44"/>
      <c r="G21" s="45"/>
      <c r="H21" s="176">
        <v>1</v>
      </c>
      <c r="I21" s="44">
        <f t="shared" si="0"/>
        <v>0</v>
      </c>
      <c r="J21" s="47"/>
    </row>
    <row r="22" spans="1:10" s="40" customFormat="1" ht="35.1" customHeight="1" x14ac:dyDescent="0.3">
      <c r="A22" s="49" t="s">
        <v>4752</v>
      </c>
      <c r="B22" s="159" t="s">
        <v>4788</v>
      </c>
      <c r="C22" s="43" t="s">
        <v>1726</v>
      </c>
      <c r="D22" s="319"/>
      <c r="E22" s="50"/>
      <c r="F22" s="3"/>
      <c r="G22" s="51"/>
      <c r="H22" s="177">
        <v>1</v>
      </c>
      <c r="I22" s="3">
        <f t="shared" si="0"/>
        <v>0</v>
      </c>
      <c r="J22" s="52"/>
    </row>
    <row r="23" spans="1:10" s="40" customFormat="1" ht="13.8" x14ac:dyDescent="0.3">
      <c r="A23" s="49" t="s">
        <v>4753</v>
      </c>
      <c r="B23" s="160" t="s">
        <v>4754</v>
      </c>
      <c r="C23" s="53" t="s">
        <v>1726</v>
      </c>
      <c r="D23" s="320">
        <v>32.4</v>
      </c>
      <c r="E23" s="53"/>
      <c r="F23" s="54">
        <v>130000</v>
      </c>
      <c r="G23" s="55"/>
      <c r="H23" s="178">
        <v>0</v>
      </c>
      <c r="I23" s="54">
        <f t="shared" si="0"/>
        <v>0</v>
      </c>
      <c r="J23" s="56"/>
    </row>
    <row r="24" spans="1:10" s="117" customFormat="1" ht="13.8" x14ac:dyDescent="0.3">
      <c r="A24" s="111" t="s">
        <v>2304</v>
      </c>
      <c r="B24" s="112" t="s">
        <v>4755</v>
      </c>
      <c r="C24" s="113"/>
      <c r="D24" s="321"/>
      <c r="E24" s="113"/>
      <c r="F24" s="114"/>
      <c r="G24" s="115"/>
      <c r="H24" s="179"/>
      <c r="I24" s="116">
        <f>SUBTOTAL(9, I25:I28)</f>
        <v>0</v>
      </c>
      <c r="J24" s="113"/>
    </row>
    <row r="25" spans="1:10" s="117" customFormat="1" ht="13.8" x14ac:dyDescent="0.3">
      <c r="A25" s="118" t="s">
        <v>4756</v>
      </c>
      <c r="B25" s="119" t="s">
        <v>4757</v>
      </c>
      <c r="C25" s="120"/>
      <c r="D25" s="322"/>
      <c r="E25" s="120"/>
      <c r="F25" s="121"/>
      <c r="G25" s="122"/>
      <c r="H25" s="180"/>
      <c r="I25" s="123">
        <f>SUBTOTAL(9, I26:I28)</f>
        <v>0</v>
      </c>
      <c r="J25" s="120"/>
    </row>
    <row r="26" spans="1:10" s="117" customFormat="1" ht="13.8" x14ac:dyDescent="0.3">
      <c r="A26" s="118"/>
      <c r="B26" s="335" t="s">
        <v>5476</v>
      </c>
      <c r="C26" s="120"/>
      <c r="D26" s="322"/>
      <c r="E26" s="120"/>
      <c r="F26" s="121"/>
      <c r="G26" s="122"/>
      <c r="H26" s="180"/>
      <c r="I26" s="336">
        <f>SUBTOTAL(9, I27:I27)</f>
        <v>0</v>
      </c>
      <c r="J26" s="120"/>
    </row>
    <row r="27" spans="1:10" s="117" customFormat="1" ht="13.8" x14ac:dyDescent="0.3">
      <c r="A27" s="118"/>
      <c r="B27" s="342" t="s">
        <v>4926</v>
      </c>
      <c r="C27" s="337" t="s">
        <v>1726</v>
      </c>
      <c r="D27" s="338">
        <v>0</v>
      </c>
      <c r="E27" s="337"/>
      <c r="F27" s="339">
        <v>9300</v>
      </c>
      <c r="G27" s="340"/>
      <c r="H27" s="341">
        <v>1</v>
      </c>
      <c r="I27" s="343">
        <f>ROUND(D27*H27*F27,0)</f>
        <v>0</v>
      </c>
      <c r="J27" s="120"/>
    </row>
    <row r="28" spans="1:10" s="127" customFormat="1" ht="13.8" x14ac:dyDescent="0.3">
      <c r="A28" s="128"/>
      <c r="B28" s="171"/>
      <c r="C28" s="125"/>
      <c r="D28" s="323"/>
      <c r="E28" s="125"/>
      <c r="F28" s="172"/>
      <c r="G28" s="173"/>
      <c r="H28" s="181"/>
      <c r="I28" s="126"/>
      <c r="J28" s="125"/>
    </row>
    <row r="29" spans="1:10" s="40" customFormat="1" ht="13.8" x14ac:dyDescent="0.3">
      <c r="A29" s="61" t="s">
        <v>4758</v>
      </c>
      <c r="B29" s="62" t="s">
        <v>4759</v>
      </c>
      <c r="C29" s="63"/>
      <c r="D29" s="324"/>
      <c r="E29" s="63"/>
      <c r="F29" s="64"/>
      <c r="G29" s="65"/>
      <c r="H29" s="182"/>
      <c r="I29" s="66">
        <f>(I30)</f>
        <v>0</v>
      </c>
      <c r="J29" s="63"/>
    </row>
    <row r="30" spans="1:10" s="67" customFormat="1" ht="13.8" x14ac:dyDescent="0.3">
      <c r="A30" s="49"/>
      <c r="B30" s="68"/>
      <c r="C30" s="69"/>
      <c r="D30" s="325"/>
      <c r="E30" s="69"/>
      <c r="F30" s="70"/>
      <c r="G30" s="71"/>
      <c r="H30" s="183"/>
      <c r="I30" s="70"/>
      <c r="J30" s="69"/>
    </row>
    <row r="31" spans="1:10" s="117" customFormat="1" ht="13.8" x14ac:dyDescent="0.3">
      <c r="A31" s="111" t="s">
        <v>2307</v>
      </c>
      <c r="B31" s="132" t="s">
        <v>4760</v>
      </c>
      <c r="C31" s="113"/>
      <c r="D31" s="326"/>
      <c r="E31" s="113"/>
      <c r="F31" s="133"/>
      <c r="G31" s="134"/>
      <c r="H31" s="184"/>
      <c r="I31" s="116">
        <f>SUBTOTAL(9,I32:I41)</f>
        <v>842664000</v>
      </c>
      <c r="J31" s="161"/>
    </row>
    <row r="32" spans="1:10" s="40" customFormat="1" ht="41.4" x14ac:dyDescent="0.3">
      <c r="A32" s="124" t="s">
        <v>4762</v>
      </c>
      <c r="B32" s="135" t="s">
        <v>4761</v>
      </c>
      <c r="C32" s="124"/>
      <c r="D32" s="327"/>
      <c r="E32" s="129"/>
      <c r="F32" s="137"/>
      <c r="G32" s="136"/>
      <c r="H32" s="185"/>
      <c r="I32" s="130">
        <f>SUBTOTAL(9,I33:I37)</f>
        <v>842664000</v>
      </c>
      <c r="J32" s="43"/>
    </row>
    <row r="33" spans="1:10" s="40" customFormat="1" ht="13.8" x14ac:dyDescent="0.3">
      <c r="A33" s="72" t="s">
        <v>4790</v>
      </c>
      <c r="B33" s="73" t="s">
        <v>4763</v>
      </c>
      <c r="C33" s="43" t="s">
        <v>4764</v>
      </c>
      <c r="D33" s="328">
        <v>8</v>
      </c>
      <c r="E33" s="43"/>
      <c r="F33" s="74">
        <v>4050000</v>
      </c>
      <c r="G33" s="75"/>
      <c r="H33" s="186">
        <v>1</v>
      </c>
      <c r="I33" s="2">
        <f>ROUND(D33*F33*H33,0)</f>
        <v>32400000</v>
      </c>
      <c r="J33" s="43"/>
    </row>
    <row r="34" spans="1:10" s="131" customFormat="1" ht="13.8" x14ac:dyDescent="0.3">
      <c r="A34" s="76"/>
      <c r="B34" s="138" t="s">
        <v>11</v>
      </c>
      <c r="C34" s="43"/>
      <c r="D34" s="328"/>
      <c r="E34" s="43"/>
      <c r="F34" s="74"/>
      <c r="G34" s="75"/>
      <c r="H34" s="186"/>
      <c r="I34" s="2"/>
      <c r="J34" s="129"/>
    </row>
    <row r="35" spans="1:10" s="96" customFormat="1" ht="27.6" x14ac:dyDescent="0.3">
      <c r="A35" s="164" t="s">
        <v>4791</v>
      </c>
      <c r="B35" s="165" t="s">
        <v>4789</v>
      </c>
      <c r="C35" s="166" t="s">
        <v>1726</v>
      </c>
      <c r="D35" s="329">
        <v>1176</v>
      </c>
      <c r="E35" s="166"/>
      <c r="F35" s="167">
        <v>130000</v>
      </c>
      <c r="G35" s="168"/>
      <c r="H35" s="187">
        <v>0.3</v>
      </c>
      <c r="I35" s="169">
        <f t="shared" ref="I35" si="1">ROUND(D35*H35*F35,0)</f>
        <v>45864000</v>
      </c>
      <c r="J35" s="170"/>
    </row>
    <row r="36" spans="1:10" s="40" customFormat="1" ht="27.6" x14ac:dyDescent="0.3">
      <c r="A36" s="76" t="s">
        <v>4792</v>
      </c>
      <c r="B36" s="77" t="s">
        <v>4768</v>
      </c>
      <c r="C36" s="76" t="s">
        <v>1726</v>
      </c>
      <c r="D36" s="328">
        <v>1176</v>
      </c>
      <c r="E36" s="43"/>
      <c r="F36" s="74">
        <v>130000</v>
      </c>
      <c r="G36" s="75"/>
      <c r="H36" s="332">
        <v>5</v>
      </c>
      <c r="I36" s="2">
        <f>D36*F36*H36</f>
        <v>764400000</v>
      </c>
      <c r="J36" s="43"/>
    </row>
    <row r="37" spans="1:10" s="40" customFormat="1" ht="55.2" x14ac:dyDescent="0.3">
      <c r="A37" s="76"/>
      <c r="B37" s="191" t="s">
        <v>4793</v>
      </c>
      <c r="C37" s="76"/>
      <c r="D37" s="328"/>
      <c r="E37" s="43"/>
      <c r="F37" s="74"/>
      <c r="G37" s="75"/>
      <c r="H37" s="186"/>
      <c r="I37" s="2"/>
      <c r="J37" s="43"/>
    </row>
    <row r="38" spans="1:10" s="145" customFormat="1" ht="41.4" x14ac:dyDescent="0.3">
      <c r="A38" s="139" t="s">
        <v>4765</v>
      </c>
      <c r="B38" s="140" t="s">
        <v>4769</v>
      </c>
      <c r="C38" s="139"/>
      <c r="D38" s="330"/>
      <c r="E38" s="142"/>
      <c r="F38" s="143"/>
      <c r="G38" s="141"/>
      <c r="H38" s="188"/>
      <c r="I38" s="144">
        <f>SUBTOTAL(9,I39:I41)</f>
        <v>0</v>
      </c>
      <c r="J38" s="142"/>
    </row>
    <row r="39" spans="1:10" s="40" customFormat="1" ht="27.6" x14ac:dyDescent="0.3">
      <c r="A39" s="76" t="s">
        <v>4766</v>
      </c>
      <c r="B39" s="79" t="s">
        <v>4789</v>
      </c>
      <c r="C39" s="76" t="s">
        <v>1726</v>
      </c>
      <c r="D39" s="328">
        <v>0</v>
      </c>
      <c r="E39" s="43"/>
      <c r="F39" s="74">
        <v>130000</v>
      </c>
      <c r="G39" s="75"/>
      <c r="H39" s="186">
        <v>0.3</v>
      </c>
      <c r="I39" s="2">
        <f t="shared" ref="I39:I40" si="2">ROUND(D39*H39*F39,0)</f>
        <v>0</v>
      </c>
      <c r="J39" s="78"/>
    </row>
    <row r="40" spans="1:10" s="40" customFormat="1" ht="27.6" x14ac:dyDescent="0.3">
      <c r="A40" s="76" t="s">
        <v>4767</v>
      </c>
      <c r="B40" s="77" t="s">
        <v>4768</v>
      </c>
      <c r="C40" s="76" t="s">
        <v>1726</v>
      </c>
      <c r="D40" s="328">
        <v>0</v>
      </c>
      <c r="E40" s="43"/>
      <c r="F40" s="74">
        <v>130000</v>
      </c>
      <c r="G40" s="75"/>
      <c r="H40" s="332">
        <v>5</v>
      </c>
      <c r="I40" s="2">
        <f t="shared" si="2"/>
        <v>0</v>
      </c>
      <c r="J40" s="43"/>
    </row>
    <row r="41" spans="1:10" s="40" customFormat="1" ht="55.2" x14ac:dyDescent="0.3">
      <c r="A41" s="80"/>
      <c r="B41" s="192" t="s">
        <v>4793</v>
      </c>
      <c r="C41" s="80"/>
      <c r="D41" s="331"/>
      <c r="E41" s="50"/>
      <c r="F41" s="81"/>
      <c r="G41" s="82"/>
      <c r="H41" s="189"/>
      <c r="I41" s="83"/>
      <c r="J41" s="50"/>
    </row>
    <row r="42" spans="1:10" s="40" customFormat="1" ht="13.8" x14ac:dyDescent="0.3">
      <c r="A42" s="57" t="s">
        <v>2310</v>
      </c>
      <c r="B42" s="58" t="s">
        <v>4770</v>
      </c>
      <c r="C42" s="59"/>
      <c r="D42" s="333"/>
      <c r="E42" s="59"/>
      <c r="F42" s="60"/>
      <c r="G42" s="59"/>
      <c r="H42" s="190"/>
      <c r="I42" s="59"/>
      <c r="J42" s="84"/>
    </row>
    <row r="43" spans="1:10" s="117" customFormat="1" ht="13.8" x14ac:dyDescent="0.3">
      <c r="A43" s="146"/>
      <c r="B43" s="147" t="s">
        <v>4771</v>
      </c>
      <c r="C43" s="148"/>
      <c r="D43" s="334"/>
      <c r="E43" s="148"/>
      <c r="F43" s="149"/>
      <c r="G43" s="150"/>
      <c r="H43" s="148"/>
      <c r="I43" s="110">
        <f>SUBTOTAL(9,I14:I41)</f>
        <v>995544000</v>
      </c>
      <c r="J43" s="148"/>
    </row>
    <row r="44" spans="1:10" s="40" customFormat="1" ht="14.4" x14ac:dyDescent="0.3">
      <c r="A44" s="85"/>
      <c r="B44" s="501" t="s">
        <v>5477</v>
      </c>
      <c r="C44" s="502"/>
      <c r="D44" s="502"/>
      <c r="E44" s="502"/>
      <c r="F44" s="502"/>
      <c r="G44" s="502"/>
      <c r="H44" s="502"/>
      <c r="I44" s="502"/>
      <c r="J44" s="503"/>
    </row>
    <row r="45" spans="1:10" s="40" customFormat="1" ht="14.4" x14ac:dyDescent="0.3">
      <c r="A45" s="86"/>
      <c r="B45" s="506"/>
      <c r="C45" s="506"/>
      <c r="D45" s="506"/>
      <c r="E45" s="506"/>
      <c r="F45" s="506"/>
      <c r="G45" s="506"/>
      <c r="H45" s="506"/>
      <c r="I45" s="506"/>
      <c r="J45" s="506"/>
    </row>
    <row r="46" spans="1:10" s="89" customFormat="1" x14ac:dyDescent="0.3">
      <c r="A46" s="87"/>
      <c r="B46" s="88"/>
      <c r="C46" s="88"/>
      <c r="D46" s="88"/>
      <c r="E46" s="88"/>
      <c r="F46" s="88"/>
      <c r="G46" s="88"/>
      <c r="H46" s="88"/>
      <c r="I46" s="88"/>
      <c r="J46" s="88"/>
    </row>
    <row r="47" spans="1:10" s="89" customFormat="1" x14ac:dyDescent="0.3">
      <c r="A47" s="90"/>
      <c r="B47" s="90"/>
      <c r="C47" s="504" t="s">
        <v>4773</v>
      </c>
      <c r="D47" s="504"/>
      <c r="E47" s="504"/>
      <c r="F47" s="504" t="s">
        <v>4885</v>
      </c>
      <c r="G47" s="504"/>
      <c r="H47" s="504"/>
      <c r="I47" s="504"/>
      <c r="J47" s="504"/>
    </row>
    <row r="48" spans="1:10" s="96" customFormat="1" x14ac:dyDescent="0.3">
      <c r="A48" s="91"/>
      <c r="B48" s="93"/>
      <c r="C48" s="94"/>
      <c r="D48" s="92"/>
      <c r="E48" s="91"/>
      <c r="F48" s="95"/>
      <c r="G48" s="91"/>
      <c r="H48" s="91"/>
      <c r="I48" s="95"/>
    </row>
    <row r="49" spans="1:10" s="96" customFormat="1" x14ac:dyDescent="0.3">
      <c r="A49" s="91"/>
      <c r="B49" s="93"/>
      <c r="C49" s="94"/>
      <c r="D49" s="92"/>
      <c r="E49" s="91"/>
      <c r="F49" s="95"/>
      <c r="G49" s="91"/>
      <c r="H49" s="91"/>
      <c r="I49" s="91"/>
    </row>
    <row r="50" spans="1:10" s="96" customFormat="1" x14ac:dyDescent="0.3">
      <c r="A50" s="91"/>
      <c r="B50" s="93"/>
      <c r="C50" s="94"/>
      <c r="D50" s="92"/>
      <c r="E50" s="91"/>
      <c r="F50" s="95"/>
      <c r="G50" s="91"/>
      <c r="H50" s="91"/>
      <c r="I50" s="95"/>
    </row>
    <row r="51" spans="1:10" s="96" customFormat="1" x14ac:dyDescent="0.3">
      <c r="A51" s="91"/>
      <c r="B51" s="93"/>
      <c r="C51" s="94"/>
      <c r="D51" s="92"/>
      <c r="E51" s="91"/>
      <c r="F51" s="95"/>
      <c r="G51" s="91"/>
      <c r="H51" s="91"/>
      <c r="I51" s="91"/>
    </row>
    <row r="52" spans="1:10" s="96" customFormat="1" x14ac:dyDescent="0.3">
      <c r="A52" s="91"/>
      <c r="B52" s="93"/>
      <c r="C52" s="94"/>
      <c r="D52" s="92"/>
      <c r="E52" s="91"/>
      <c r="F52" s="95"/>
      <c r="G52" s="91"/>
      <c r="H52" s="91"/>
      <c r="I52" s="91"/>
    </row>
    <row r="53" spans="1:10" s="89" customFormat="1" x14ac:dyDescent="0.3">
      <c r="A53" s="91"/>
      <c r="C53" s="505" t="s">
        <v>4886</v>
      </c>
      <c r="D53" s="505"/>
      <c r="E53" s="505"/>
      <c r="F53" s="316"/>
      <c r="G53" s="91"/>
      <c r="H53" s="91"/>
      <c r="I53" s="91"/>
    </row>
    <row r="54" spans="1:10" x14ac:dyDescent="0.3">
      <c r="A54" s="97"/>
      <c r="C54" s="98"/>
      <c r="D54" s="99"/>
      <c r="E54" s="10"/>
      <c r="F54" s="100"/>
      <c r="G54" s="97"/>
      <c r="H54" s="10"/>
      <c r="I54" s="100"/>
      <c r="J54" s="97"/>
    </row>
    <row r="55" spans="1:10" ht="47.1" customHeight="1" x14ac:dyDescent="0.3">
      <c r="A55" s="101"/>
      <c r="B55" s="102" t="s">
        <v>4703</v>
      </c>
      <c r="D55" s="103"/>
      <c r="F55" s="104"/>
      <c r="G55" s="105"/>
      <c r="H55" s="106"/>
      <c r="I55" s="107"/>
    </row>
    <row r="56" spans="1:10" ht="47.1" customHeight="1" x14ac:dyDescent="0.3">
      <c r="A56" s="101"/>
      <c r="B56" s="102" t="s">
        <v>4704</v>
      </c>
      <c r="D56" s="103"/>
      <c r="F56" s="104"/>
      <c r="G56" s="105"/>
      <c r="H56" s="106"/>
      <c r="I56" s="107"/>
    </row>
    <row r="57" spans="1:10" ht="61.5" customHeight="1" x14ac:dyDescent="0.3">
      <c r="A57" s="101"/>
      <c r="B57" s="102" t="s">
        <v>4705</v>
      </c>
      <c r="D57" s="103"/>
      <c r="F57" s="104"/>
      <c r="G57" s="105"/>
      <c r="H57" s="106"/>
      <c r="I57" s="107"/>
    </row>
    <row r="58" spans="1:10" x14ac:dyDescent="0.3">
      <c r="A58" s="97"/>
      <c r="C58" s="98"/>
      <c r="D58" s="99"/>
      <c r="E58" s="10"/>
      <c r="F58" s="100"/>
      <c r="G58" s="97"/>
      <c r="H58" s="10"/>
      <c r="I58" s="100"/>
      <c r="J58" s="97"/>
    </row>
    <row r="59" spans="1:10" x14ac:dyDescent="0.3">
      <c r="A59" s="97"/>
      <c r="C59" s="98"/>
      <c r="D59" s="99"/>
      <c r="E59" s="10"/>
      <c r="F59" s="100"/>
      <c r="G59" s="97"/>
      <c r="H59" s="10"/>
      <c r="I59" s="100"/>
      <c r="J59" s="97"/>
    </row>
    <row r="62" spans="1:10" x14ac:dyDescent="0.3">
      <c r="A62" s="8"/>
      <c r="C62" s="8"/>
      <c r="D62" s="98"/>
      <c r="E62" s="98"/>
      <c r="F62" s="8"/>
      <c r="G62" s="8"/>
      <c r="H62" s="8"/>
      <c r="I62" s="8"/>
      <c r="J62" s="8"/>
    </row>
    <row r="63" spans="1:10" x14ac:dyDescent="0.3">
      <c r="A63" s="8"/>
      <c r="C63" s="8"/>
      <c r="D63" s="98"/>
      <c r="E63" s="98"/>
      <c r="F63" s="8"/>
      <c r="G63" s="8"/>
      <c r="H63" s="8"/>
      <c r="I63" s="8"/>
      <c r="J63" s="8"/>
    </row>
    <row r="64" spans="1:10" x14ac:dyDescent="0.3">
      <c r="A64" s="8"/>
      <c r="C64" s="8"/>
      <c r="D64" s="98"/>
      <c r="E64" s="98"/>
      <c r="F64" s="8"/>
      <c r="G64" s="8"/>
      <c r="H64" s="8"/>
      <c r="I64" s="8"/>
      <c r="J64" s="8"/>
    </row>
    <row r="65" spans="4:5" s="8" customFormat="1" x14ac:dyDescent="0.3">
      <c r="D65" s="98"/>
      <c r="E65" s="98"/>
    </row>
    <row r="66" spans="4:5" s="8" customFormat="1" x14ac:dyDescent="0.3">
      <c r="D66" s="98"/>
      <c r="E66" s="98"/>
    </row>
    <row r="67" spans="4:5" s="8" customFormat="1" x14ac:dyDescent="0.3">
      <c r="D67" s="98"/>
      <c r="E67" s="98"/>
    </row>
    <row r="68" spans="4:5" s="8" customFormat="1" x14ac:dyDescent="0.3">
      <c r="D68" s="98"/>
      <c r="E68" s="98"/>
    </row>
    <row r="69" spans="4:5" s="8" customFormat="1" x14ac:dyDescent="0.3">
      <c r="D69" s="98"/>
      <c r="E69" s="98"/>
    </row>
    <row r="70" spans="4:5" s="8" customFormat="1" x14ac:dyDescent="0.3">
      <c r="D70" s="98"/>
      <c r="E70" s="98"/>
    </row>
    <row r="71" spans="4:5" s="8" customFormat="1" x14ac:dyDescent="0.3">
      <c r="D71" s="98"/>
      <c r="E71" s="98"/>
    </row>
    <row r="72" spans="4:5" s="8" customFormat="1" x14ac:dyDescent="0.3">
      <c r="D72" s="98"/>
      <c r="E72" s="98"/>
    </row>
    <row r="73" spans="4:5" s="8" customFormat="1" x14ac:dyDescent="0.3">
      <c r="D73" s="98"/>
      <c r="E73" s="98"/>
    </row>
    <row r="74" spans="4:5" s="8" customFormat="1" x14ac:dyDescent="0.3">
      <c r="D74" s="98"/>
      <c r="E74" s="98"/>
    </row>
    <row r="75" spans="4:5" s="8" customFormat="1" x14ac:dyDescent="0.3">
      <c r="D75" s="98"/>
      <c r="E75" s="98"/>
    </row>
    <row r="76" spans="4:5" s="40" customFormat="1" ht="13.8" x14ac:dyDescent="0.3">
      <c r="D76" s="5"/>
      <c r="E76" s="5"/>
    </row>
    <row r="77" spans="4:5" s="40" customFormat="1" ht="13.8" x14ac:dyDescent="0.3">
      <c r="D77" s="5"/>
      <c r="E77" s="5"/>
    </row>
    <row r="78" spans="4:5" s="8" customFormat="1" x14ac:dyDescent="0.3">
      <c r="D78" s="98"/>
      <c r="E78" s="98"/>
    </row>
    <row r="79" spans="4:5" s="8" customFormat="1" x14ac:dyDescent="0.3">
      <c r="D79" s="98"/>
      <c r="E79" s="98"/>
    </row>
    <row r="80" spans="4:5" s="8" customFormat="1" x14ac:dyDescent="0.3">
      <c r="D80" s="98"/>
      <c r="E80" s="98"/>
    </row>
    <row r="81" spans="4:5" s="40" customFormat="1" ht="13.8" x14ac:dyDescent="0.3">
      <c r="D81" s="5"/>
      <c r="E81" s="5"/>
    </row>
    <row r="82" spans="4:5" s="8" customFormat="1" x14ac:dyDescent="0.3">
      <c r="D82" s="98"/>
      <c r="E82" s="98"/>
    </row>
    <row r="83" spans="4:5" s="8" customFormat="1" x14ac:dyDescent="0.3">
      <c r="D83" s="98"/>
      <c r="E83" s="98"/>
    </row>
    <row r="84" spans="4:5" s="40" customFormat="1" ht="13.8" x14ac:dyDescent="0.3">
      <c r="D84" s="5"/>
      <c r="E84" s="5"/>
    </row>
    <row r="85" spans="4:5" s="8" customFormat="1" x14ac:dyDescent="0.3">
      <c r="D85" s="98"/>
      <c r="E85" s="98"/>
    </row>
    <row r="86" spans="4:5" s="8" customFormat="1" x14ac:dyDescent="0.3">
      <c r="D86" s="98"/>
      <c r="E86" s="98"/>
    </row>
    <row r="87" spans="4:5" s="8" customFormat="1" x14ac:dyDescent="0.3">
      <c r="D87" s="98"/>
      <c r="E87" s="98"/>
    </row>
    <row r="88" spans="4:5" s="8" customFormat="1" x14ac:dyDescent="0.3">
      <c r="D88" s="98"/>
      <c r="E88" s="98"/>
    </row>
    <row r="89" spans="4:5" s="8" customFormat="1" x14ac:dyDescent="0.3">
      <c r="D89" s="98"/>
      <c r="E89" s="98"/>
    </row>
    <row r="90" spans="4:5" s="8" customFormat="1" x14ac:dyDescent="0.3">
      <c r="D90" s="98"/>
      <c r="E90" s="98"/>
    </row>
    <row r="91" spans="4:5" s="8" customFormat="1" x14ac:dyDescent="0.3">
      <c r="D91" s="98"/>
      <c r="E91" s="98"/>
    </row>
    <row r="92" spans="4:5" s="8" customFormat="1" x14ac:dyDescent="0.3">
      <c r="D92" s="98"/>
      <c r="E92" s="98"/>
    </row>
    <row r="93" spans="4:5" s="8" customFormat="1" x14ac:dyDescent="0.3">
      <c r="D93" s="98"/>
      <c r="E93" s="98"/>
    </row>
    <row r="94" spans="4:5" s="8" customFormat="1" x14ac:dyDescent="0.3">
      <c r="D94" s="98"/>
      <c r="E94" s="98"/>
    </row>
    <row r="95" spans="4:5" s="8" customFormat="1" x14ac:dyDescent="0.3">
      <c r="D95" s="98"/>
      <c r="E95" s="98"/>
    </row>
    <row r="96" spans="4:5" s="8" customFormat="1" x14ac:dyDescent="0.3">
      <c r="D96" s="98"/>
      <c r="E96" s="98"/>
    </row>
    <row r="97" spans="4:5" s="8" customFormat="1" x14ac:dyDescent="0.3">
      <c r="D97" s="98"/>
      <c r="E97" s="98"/>
    </row>
    <row r="98" spans="4:5" s="8" customFormat="1" x14ac:dyDescent="0.3">
      <c r="D98" s="98"/>
      <c r="E98" s="98"/>
    </row>
    <row r="99" spans="4:5" s="8" customFormat="1" x14ac:dyDescent="0.3">
      <c r="D99" s="98"/>
      <c r="E99" s="98"/>
    </row>
    <row r="100" spans="4:5" s="8" customFormat="1" x14ac:dyDescent="0.3">
      <c r="D100" s="98"/>
      <c r="E100" s="98"/>
    </row>
    <row r="101" spans="4:5" s="8" customFormat="1" x14ac:dyDescent="0.3">
      <c r="D101" s="98"/>
      <c r="E101" s="98"/>
    </row>
    <row r="102" spans="4:5" s="8" customFormat="1" x14ac:dyDescent="0.3">
      <c r="D102" s="98"/>
      <c r="E102" s="98"/>
    </row>
    <row r="103" spans="4:5" s="8" customFormat="1" x14ac:dyDescent="0.3">
      <c r="D103" s="98"/>
      <c r="E103" s="98"/>
    </row>
    <row r="104" spans="4:5" s="8" customFormat="1" x14ac:dyDescent="0.3">
      <c r="D104" s="98"/>
      <c r="E104" s="98"/>
    </row>
    <row r="105" spans="4:5" s="8" customFormat="1" x14ac:dyDescent="0.3">
      <c r="D105" s="98"/>
      <c r="E105" s="98"/>
    </row>
    <row r="106" spans="4:5" s="8" customFormat="1" x14ac:dyDescent="0.3">
      <c r="D106" s="98"/>
      <c r="E106" s="98"/>
    </row>
    <row r="107" spans="4:5" s="8" customFormat="1" x14ac:dyDescent="0.3">
      <c r="D107" s="98"/>
      <c r="E107" s="98"/>
    </row>
    <row r="108" spans="4:5" s="8" customFormat="1" x14ac:dyDescent="0.3">
      <c r="D108" s="98"/>
      <c r="E108" s="98"/>
    </row>
    <row r="109" spans="4:5" s="8" customFormat="1" x14ac:dyDescent="0.3">
      <c r="D109" s="98"/>
      <c r="E109" s="98"/>
    </row>
    <row r="110" spans="4:5" s="8" customFormat="1" x14ac:dyDescent="0.3">
      <c r="D110" s="98"/>
      <c r="E110" s="98"/>
    </row>
    <row r="111" spans="4:5" s="8" customFormat="1" x14ac:dyDescent="0.3">
      <c r="D111" s="98"/>
      <c r="E111" s="98"/>
    </row>
    <row r="112" spans="4:5" s="8" customFormat="1" x14ac:dyDescent="0.3">
      <c r="D112" s="98"/>
      <c r="E112" s="98"/>
    </row>
    <row r="113" spans="4:5" s="8" customFormat="1" x14ac:dyDescent="0.3">
      <c r="D113" s="98"/>
      <c r="E113" s="98"/>
    </row>
    <row r="114" spans="4:5" s="8" customFormat="1" x14ac:dyDescent="0.3">
      <c r="D114" s="98"/>
      <c r="E114" s="98"/>
    </row>
    <row r="115" spans="4:5" s="8" customFormat="1" x14ac:dyDescent="0.3">
      <c r="D115" s="98"/>
      <c r="E115" s="98"/>
    </row>
    <row r="116" spans="4:5" s="8" customFormat="1" x14ac:dyDescent="0.3">
      <c r="D116" s="98"/>
      <c r="E116" s="98"/>
    </row>
    <row r="117" spans="4:5" s="8" customFormat="1" x14ac:dyDescent="0.3">
      <c r="D117" s="98"/>
      <c r="E117" s="98"/>
    </row>
    <row r="118" spans="4:5" s="8" customFormat="1" x14ac:dyDescent="0.3">
      <c r="D118" s="98"/>
      <c r="E118" s="98"/>
    </row>
    <row r="119" spans="4:5" s="8" customFormat="1" x14ac:dyDescent="0.3">
      <c r="D119" s="98"/>
      <c r="E119" s="98"/>
    </row>
    <row r="120" spans="4:5" s="8" customFormat="1" x14ac:dyDescent="0.3">
      <c r="D120" s="98"/>
      <c r="E120" s="98"/>
    </row>
    <row r="121" spans="4:5" s="8" customFormat="1" x14ac:dyDescent="0.3">
      <c r="D121" s="98"/>
      <c r="E121" s="98"/>
    </row>
    <row r="122" spans="4:5" s="8" customFormat="1" x14ac:dyDescent="0.3">
      <c r="D122" s="98"/>
      <c r="E122" s="98"/>
    </row>
    <row r="123" spans="4:5" s="8" customFormat="1" x14ac:dyDescent="0.3">
      <c r="D123" s="98"/>
      <c r="E123" s="98"/>
    </row>
    <row r="124" spans="4:5" s="8" customFormat="1" x14ac:dyDescent="0.3">
      <c r="D124" s="98"/>
      <c r="E124" s="98"/>
    </row>
    <row r="125" spans="4:5" s="8" customFormat="1" x14ac:dyDescent="0.3">
      <c r="D125" s="98"/>
      <c r="E125" s="98"/>
    </row>
    <row r="126" spans="4:5" s="8" customFormat="1" x14ac:dyDescent="0.3">
      <c r="D126" s="98"/>
      <c r="E126" s="98"/>
    </row>
    <row r="127" spans="4:5" s="8" customFormat="1" x14ac:dyDescent="0.3">
      <c r="D127" s="98"/>
      <c r="E127" s="98"/>
    </row>
    <row r="128" spans="4:5" s="8" customFormat="1" x14ac:dyDescent="0.3">
      <c r="D128" s="98"/>
      <c r="E128" s="98"/>
    </row>
    <row r="129" spans="4:5" s="8" customFormat="1" x14ac:dyDescent="0.3">
      <c r="D129" s="98"/>
      <c r="E129" s="98"/>
    </row>
    <row r="130" spans="4:5" s="8" customFormat="1" x14ac:dyDescent="0.3">
      <c r="D130" s="98"/>
      <c r="E130" s="98"/>
    </row>
    <row r="131" spans="4:5" s="8" customFormat="1" x14ac:dyDescent="0.3">
      <c r="D131" s="98"/>
      <c r="E131" s="98"/>
    </row>
    <row r="132" spans="4:5" s="8" customFormat="1" x14ac:dyDescent="0.3">
      <c r="D132" s="98"/>
      <c r="E132" s="98"/>
    </row>
    <row r="133" spans="4:5" s="8" customFormat="1" x14ac:dyDescent="0.3">
      <c r="D133" s="98"/>
      <c r="E133" s="98"/>
    </row>
    <row r="134" spans="4:5" s="8" customFormat="1" x14ac:dyDescent="0.3">
      <c r="D134" s="98"/>
      <c r="E134" s="98"/>
    </row>
    <row r="135" spans="4:5" s="8" customFormat="1" x14ac:dyDescent="0.3">
      <c r="D135" s="98"/>
      <c r="E135" s="98"/>
    </row>
    <row r="136" spans="4:5" s="8" customFormat="1" x14ac:dyDescent="0.3">
      <c r="D136" s="98"/>
      <c r="E136" s="98"/>
    </row>
    <row r="137" spans="4:5" s="8" customFormat="1" x14ac:dyDescent="0.3">
      <c r="D137" s="98"/>
      <c r="E137" s="98"/>
    </row>
    <row r="138" spans="4:5" s="8" customFormat="1" x14ac:dyDescent="0.3">
      <c r="D138" s="98"/>
      <c r="E138" s="98"/>
    </row>
    <row r="139" spans="4:5" s="8" customFormat="1" x14ac:dyDescent="0.3">
      <c r="D139" s="98"/>
      <c r="E139" s="98"/>
    </row>
    <row r="140" spans="4:5" s="8" customFormat="1" x14ac:dyDescent="0.3">
      <c r="D140" s="98"/>
      <c r="E140" s="98"/>
    </row>
    <row r="141" spans="4:5" s="8" customFormat="1" x14ac:dyDescent="0.3">
      <c r="D141" s="98"/>
      <c r="E141" s="98"/>
    </row>
    <row r="142" spans="4:5" s="8" customFormat="1" x14ac:dyDescent="0.3">
      <c r="D142" s="98"/>
      <c r="E142" s="98"/>
    </row>
    <row r="143" spans="4:5" s="8" customFormat="1" x14ac:dyDescent="0.3">
      <c r="D143" s="98"/>
      <c r="E143" s="98"/>
    </row>
    <row r="144" spans="4:5" s="8" customFormat="1" x14ac:dyDescent="0.3">
      <c r="D144" s="98"/>
      <c r="E144" s="98"/>
    </row>
    <row r="145" spans="4:5" s="8" customFormat="1" x14ac:dyDescent="0.3">
      <c r="D145" s="98"/>
      <c r="E145" s="98"/>
    </row>
    <row r="146" spans="4:5" s="8" customFormat="1" x14ac:dyDescent="0.3">
      <c r="D146" s="98"/>
      <c r="E146" s="98"/>
    </row>
    <row r="147" spans="4:5" s="8" customFormat="1" x14ac:dyDescent="0.3">
      <c r="D147" s="98"/>
      <c r="E147" s="98"/>
    </row>
    <row r="148" spans="4:5" s="8" customFormat="1" x14ac:dyDescent="0.3">
      <c r="D148" s="98"/>
      <c r="E148" s="98"/>
    </row>
    <row r="149" spans="4:5" s="8" customFormat="1" x14ac:dyDescent="0.3">
      <c r="D149" s="98"/>
      <c r="E149" s="98"/>
    </row>
    <row r="150" spans="4:5" s="8" customFormat="1" x14ac:dyDescent="0.3">
      <c r="D150" s="98"/>
      <c r="E150" s="98"/>
    </row>
    <row r="151" spans="4:5" s="8" customFormat="1" x14ac:dyDescent="0.3">
      <c r="D151" s="98"/>
      <c r="E151" s="98"/>
    </row>
    <row r="152" spans="4:5" s="8" customFormat="1" x14ac:dyDescent="0.3">
      <c r="D152" s="98"/>
      <c r="E152" s="98"/>
    </row>
    <row r="153" spans="4:5" s="8" customFormat="1" x14ac:dyDescent="0.3">
      <c r="D153" s="98"/>
      <c r="E153" s="98"/>
    </row>
    <row r="154" spans="4:5" s="8" customFormat="1" x14ac:dyDescent="0.3">
      <c r="D154" s="98"/>
      <c r="E154" s="98"/>
    </row>
    <row r="155" spans="4:5" s="8" customFormat="1" x14ac:dyDescent="0.3">
      <c r="D155" s="98"/>
      <c r="E155" s="98"/>
    </row>
    <row r="156" spans="4:5" s="8" customFormat="1" x14ac:dyDescent="0.3">
      <c r="D156" s="98"/>
      <c r="E156" s="98"/>
    </row>
    <row r="157" spans="4:5" s="8" customFormat="1" x14ac:dyDescent="0.3">
      <c r="D157" s="98"/>
      <c r="E157" s="98"/>
    </row>
    <row r="158" spans="4:5" s="8" customFormat="1" x14ac:dyDescent="0.3">
      <c r="D158" s="98"/>
      <c r="E158" s="98"/>
    </row>
    <row r="159" spans="4:5" s="8" customFormat="1" x14ac:dyDescent="0.3">
      <c r="D159" s="98"/>
      <c r="E159" s="98"/>
    </row>
    <row r="160" spans="4:5" s="8" customFormat="1" x14ac:dyDescent="0.3">
      <c r="D160" s="98"/>
      <c r="E160" s="98"/>
    </row>
    <row r="161" spans="4:5" s="8" customFormat="1" x14ac:dyDescent="0.3">
      <c r="D161" s="98"/>
      <c r="E161" s="98"/>
    </row>
    <row r="162" spans="4:5" s="8" customFormat="1" x14ac:dyDescent="0.3">
      <c r="D162" s="98"/>
      <c r="E162" s="98"/>
    </row>
    <row r="163" spans="4:5" s="8" customFormat="1" x14ac:dyDescent="0.3">
      <c r="D163" s="98"/>
      <c r="E163" s="98"/>
    </row>
    <row r="164" spans="4:5" s="8" customFormat="1" x14ac:dyDescent="0.3">
      <c r="D164" s="98"/>
      <c r="E164" s="98"/>
    </row>
    <row r="165" spans="4:5" s="8" customFormat="1" x14ac:dyDescent="0.3">
      <c r="D165" s="98"/>
      <c r="E165" s="98"/>
    </row>
    <row r="166" spans="4:5" s="8" customFormat="1" x14ac:dyDescent="0.3">
      <c r="D166" s="98"/>
      <c r="E166" s="98"/>
    </row>
    <row r="167" spans="4:5" s="8" customFormat="1" x14ac:dyDescent="0.3">
      <c r="D167" s="98"/>
      <c r="E167" s="98"/>
    </row>
    <row r="168" spans="4:5" s="8" customFormat="1" x14ac:dyDescent="0.3">
      <c r="D168" s="98"/>
      <c r="E168" s="98"/>
    </row>
    <row r="169" spans="4:5" s="8" customFormat="1" x14ac:dyDescent="0.3">
      <c r="D169" s="98"/>
      <c r="E169" s="98"/>
    </row>
    <row r="170" spans="4:5" s="8" customFormat="1" x14ac:dyDescent="0.3">
      <c r="D170" s="98"/>
      <c r="E170" s="98"/>
    </row>
    <row r="171" spans="4:5" s="8" customFormat="1" x14ac:dyDescent="0.3">
      <c r="D171" s="98"/>
      <c r="E171" s="98"/>
    </row>
    <row r="172" spans="4:5" s="8" customFormat="1" x14ac:dyDescent="0.3">
      <c r="D172" s="98"/>
      <c r="E172" s="98"/>
    </row>
    <row r="173" spans="4:5" s="8" customFormat="1" x14ac:dyDescent="0.3">
      <c r="D173" s="98"/>
      <c r="E173" s="98"/>
    </row>
    <row r="174" spans="4:5" s="8" customFormat="1" x14ac:dyDescent="0.3">
      <c r="D174" s="98"/>
      <c r="E174" s="98"/>
    </row>
    <row r="175" spans="4:5" s="8" customFormat="1" x14ac:dyDescent="0.3">
      <c r="D175" s="98"/>
      <c r="E175" s="98"/>
    </row>
    <row r="176" spans="4:5" s="8" customFormat="1" x14ac:dyDescent="0.3">
      <c r="D176" s="98"/>
      <c r="E176" s="98"/>
    </row>
    <row r="177" spans="4:5" s="8" customFormat="1" x14ac:dyDescent="0.3">
      <c r="D177" s="98"/>
      <c r="E177" s="98"/>
    </row>
    <row r="178" spans="4:5" s="8" customFormat="1" x14ac:dyDescent="0.3">
      <c r="D178" s="98"/>
      <c r="E178" s="98"/>
    </row>
    <row r="179" spans="4:5" s="8" customFormat="1" x14ac:dyDescent="0.3">
      <c r="D179" s="98"/>
      <c r="E179" s="98"/>
    </row>
    <row r="180" spans="4:5" s="8" customFormat="1" x14ac:dyDescent="0.3">
      <c r="D180" s="98"/>
      <c r="E180" s="98"/>
    </row>
    <row r="181" spans="4:5" s="8" customFormat="1" x14ac:dyDescent="0.3">
      <c r="D181" s="98"/>
      <c r="E181" s="98"/>
    </row>
    <row r="182" spans="4:5" s="8" customFormat="1" x14ac:dyDescent="0.3">
      <c r="D182" s="98"/>
      <c r="E182" s="98"/>
    </row>
    <row r="183" spans="4:5" s="8" customFormat="1" x14ac:dyDescent="0.3">
      <c r="D183" s="98"/>
      <c r="E183" s="98"/>
    </row>
    <row r="184" spans="4:5" s="8" customFormat="1" x14ac:dyDescent="0.3">
      <c r="D184" s="98"/>
      <c r="E184" s="98"/>
    </row>
    <row r="185" spans="4:5" s="8" customFormat="1" x14ac:dyDescent="0.3">
      <c r="D185" s="98"/>
      <c r="E185" s="98"/>
    </row>
    <row r="186" spans="4:5" s="8" customFormat="1" x14ac:dyDescent="0.3">
      <c r="D186" s="98"/>
      <c r="E186" s="98"/>
    </row>
    <row r="187" spans="4:5" s="8" customFormat="1" x14ac:dyDescent="0.3">
      <c r="D187" s="98"/>
      <c r="E187" s="98"/>
    </row>
    <row r="188" spans="4:5" s="8" customFormat="1" x14ac:dyDescent="0.3">
      <c r="D188" s="98"/>
      <c r="E188" s="98"/>
    </row>
    <row r="189" spans="4:5" s="8" customFormat="1" x14ac:dyDescent="0.3">
      <c r="D189" s="98"/>
      <c r="E189" s="98"/>
    </row>
    <row r="190" spans="4:5" s="8" customFormat="1" x14ac:dyDescent="0.3">
      <c r="D190" s="98"/>
      <c r="E190" s="98"/>
    </row>
    <row r="191" spans="4:5" s="8" customFormat="1" x14ac:dyDescent="0.3">
      <c r="D191" s="98"/>
      <c r="E191" s="98"/>
    </row>
    <row r="192" spans="4:5" s="8" customFormat="1" x14ac:dyDescent="0.3">
      <c r="D192" s="98"/>
      <c r="E192" s="98"/>
    </row>
    <row r="193" spans="4:5" s="8" customFormat="1" x14ac:dyDescent="0.3">
      <c r="D193" s="98"/>
      <c r="E193" s="98"/>
    </row>
    <row r="194" spans="4:5" s="8" customFormat="1" x14ac:dyDescent="0.3">
      <c r="D194" s="98"/>
      <c r="E194" s="98"/>
    </row>
    <row r="195" spans="4:5" s="8" customFormat="1" x14ac:dyDescent="0.3">
      <c r="D195" s="98"/>
      <c r="E195" s="98"/>
    </row>
    <row r="196" spans="4:5" s="8" customFormat="1" x14ac:dyDescent="0.3">
      <c r="D196" s="98"/>
      <c r="E196" s="98"/>
    </row>
    <row r="197" spans="4:5" s="8" customFormat="1" x14ac:dyDescent="0.3">
      <c r="D197" s="98"/>
      <c r="E197" s="98"/>
    </row>
    <row r="198" spans="4:5" s="8" customFormat="1" x14ac:dyDescent="0.3">
      <c r="D198" s="98"/>
      <c r="E198" s="98"/>
    </row>
    <row r="199" spans="4:5" s="8" customFormat="1" x14ac:dyDescent="0.3">
      <c r="D199" s="98"/>
      <c r="E199" s="98"/>
    </row>
    <row r="200" spans="4:5" s="8" customFormat="1" x14ac:dyDescent="0.3">
      <c r="D200" s="98"/>
      <c r="E200" s="98"/>
    </row>
    <row r="201" spans="4:5" s="8" customFormat="1" x14ac:dyDescent="0.3">
      <c r="D201" s="98"/>
      <c r="E201" s="98"/>
    </row>
    <row r="202" spans="4:5" s="8" customFormat="1" x14ac:dyDescent="0.3">
      <c r="D202" s="98"/>
      <c r="E202" s="98"/>
    </row>
    <row r="203" spans="4:5" s="8" customFormat="1" x14ac:dyDescent="0.3">
      <c r="D203" s="98"/>
      <c r="E203" s="98"/>
    </row>
    <row r="204" spans="4:5" s="8" customFormat="1" x14ac:dyDescent="0.3">
      <c r="D204" s="98"/>
      <c r="E204" s="98"/>
    </row>
    <row r="205" spans="4:5" s="8" customFormat="1" x14ac:dyDescent="0.3">
      <c r="D205" s="98"/>
      <c r="E205" s="98"/>
    </row>
    <row r="206" spans="4:5" s="8" customFormat="1" x14ac:dyDescent="0.3">
      <c r="D206" s="98"/>
      <c r="E206" s="98"/>
    </row>
    <row r="207" spans="4:5" s="8" customFormat="1" x14ac:dyDescent="0.3">
      <c r="D207" s="98"/>
      <c r="E207" s="98"/>
    </row>
    <row r="208" spans="4:5" s="8" customFormat="1" x14ac:dyDescent="0.3">
      <c r="D208" s="98"/>
      <c r="E208" s="98"/>
    </row>
    <row r="209" spans="4:5" s="8" customFormat="1" x14ac:dyDescent="0.3">
      <c r="D209" s="98"/>
      <c r="E209" s="98"/>
    </row>
    <row r="210" spans="4:5" s="8" customFormat="1" x14ac:dyDescent="0.3">
      <c r="D210" s="98"/>
      <c r="E210" s="98"/>
    </row>
    <row r="211" spans="4:5" s="8" customFormat="1" x14ac:dyDescent="0.3">
      <c r="D211" s="98"/>
      <c r="E211" s="98"/>
    </row>
    <row r="212" spans="4:5" s="8" customFormat="1" x14ac:dyDescent="0.3">
      <c r="D212" s="98"/>
      <c r="E212" s="98"/>
    </row>
    <row r="213" spans="4:5" s="8" customFormat="1" x14ac:dyDescent="0.3">
      <c r="D213" s="98"/>
      <c r="E213" s="98"/>
    </row>
    <row r="214" spans="4:5" s="8" customFormat="1" x14ac:dyDescent="0.3">
      <c r="D214" s="98"/>
      <c r="E214" s="98"/>
    </row>
    <row r="215" spans="4:5" s="8" customFormat="1" x14ac:dyDescent="0.3">
      <c r="D215" s="98"/>
      <c r="E215" s="98"/>
    </row>
    <row r="216" spans="4:5" s="8" customFormat="1" x14ac:dyDescent="0.3">
      <c r="D216" s="98"/>
      <c r="E216" s="98"/>
    </row>
    <row r="217" spans="4:5" s="8" customFormat="1" x14ac:dyDescent="0.3">
      <c r="D217" s="98"/>
      <c r="E217" s="98"/>
    </row>
    <row r="218" spans="4:5" s="8" customFormat="1" x14ac:dyDescent="0.3">
      <c r="D218" s="98"/>
      <c r="E218" s="98"/>
    </row>
  </sheetData>
  <mergeCells count="17">
    <mergeCell ref="C11:J11"/>
    <mergeCell ref="F1:J1"/>
    <mergeCell ref="F2:J2"/>
    <mergeCell ref="F4:J4"/>
    <mergeCell ref="A5:J5"/>
    <mergeCell ref="A6:J6"/>
    <mergeCell ref="A7:J7"/>
    <mergeCell ref="C8:I8"/>
    <mergeCell ref="C9:D9"/>
    <mergeCell ref="F9:G9"/>
    <mergeCell ref="H9:I9"/>
    <mergeCell ref="C10:J10"/>
    <mergeCell ref="B44:J44"/>
    <mergeCell ref="B45:J45"/>
    <mergeCell ref="C47:E47"/>
    <mergeCell ref="F47:J47"/>
    <mergeCell ref="C53:E53"/>
  </mergeCells>
  <printOptions horizontalCentered="1"/>
  <pageMargins left="0.11811023622047245" right="0.11811023622047245" top="0.19685039370078741" bottom="0.19685039370078741" header="0.19685039370078741" footer="0.19685039370078741"/>
  <pageSetup paperSize="9" scale="89" orientation="landscape" r:id="rId1"/>
  <headerFooter alignWithMargins="0">
    <oddFooter>Page &amp;P</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1F0A4-781C-4EBB-9101-7F7D0161EE7A}">
  <sheetPr>
    <tabColor rgb="FFFFFF00"/>
  </sheetPr>
  <dimension ref="A1:K218"/>
  <sheetViews>
    <sheetView view="pageBreakPreview" topLeftCell="A19" zoomScaleSheetLayoutView="100" workbookViewId="0">
      <selection activeCell="D14" sqref="D14:D41"/>
    </sheetView>
  </sheetViews>
  <sheetFormatPr defaultColWidth="9.109375" defaultRowHeight="15.6" x14ac:dyDescent="0.3"/>
  <cols>
    <col min="1" max="1" width="7.109375" style="4" customWidth="1"/>
    <col min="2" max="2" width="68.33203125" style="8" customWidth="1"/>
    <col min="3" max="3" width="6.88671875" style="6" customWidth="1"/>
    <col min="4" max="4" width="9.109375" style="7"/>
    <col min="5" max="5" width="14.44140625" style="6" bestFit="1" customWidth="1"/>
    <col min="6" max="6" width="11.33203125" style="108" customWidth="1"/>
    <col min="7" max="7" width="7" style="109" customWidth="1"/>
    <col min="8" max="8" width="6.109375" style="98" bestFit="1" customWidth="1"/>
    <col min="9" max="9" width="16.88671875" style="108" bestFit="1" customWidth="1"/>
    <col min="10" max="10" width="14.5546875" style="6" bestFit="1" customWidth="1"/>
    <col min="11" max="11" width="19.5546875" style="8" customWidth="1"/>
    <col min="12" max="16384" width="9.109375" style="8"/>
  </cols>
  <sheetData>
    <row r="1" spans="1:11" x14ac:dyDescent="0.3">
      <c r="B1" s="5" t="s">
        <v>4884</v>
      </c>
      <c r="F1" s="497" t="s">
        <v>4723</v>
      </c>
      <c r="G1" s="497"/>
      <c r="H1" s="497"/>
      <c r="I1" s="497"/>
      <c r="J1" s="497"/>
    </row>
    <row r="2" spans="1:11" x14ac:dyDescent="0.3">
      <c r="B2" s="9" t="s">
        <v>4885</v>
      </c>
      <c r="F2" s="498" t="s">
        <v>4724</v>
      </c>
      <c r="G2" s="498"/>
      <c r="H2" s="498"/>
      <c r="I2" s="498"/>
      <c r="J2" s="498"/>
    </row>
    <row r="4" spans="1:11" x14ac:dyDescent="0.3">
      <c r="A4" s="11"/>
      <c r="B4" s="12"/>
      <c r="C4" s="13"/>
      <c r="D4" s="14"/>
      <c r="E4" s="15"/>
      <c r="F4" s="499" t="s">
        <v>4933</v>
      </c>
      <c r="G4" s="499"/>
      <c r="H4" s="499"/>
      <c r="I4" s="499"/>
      <c r="J4" s="499"/>
    </row>
    <row r="5" spans="1:11" x14ac:dyDescent="0.3">
      <c r="A5" s="498" t="s">
        <v>4729</v>
      </c>
      <c r="B5" s="498"/>
      <c r="C5" s="498"/>
      <c r="D5" s="498"/>
      <c r="E5" s="498"/>
      <c r="F5" s="498"/>
      <c r="G5" s="498"/>
      <c r="H5" s="498"/>
      <c r="I5" s="498"/>
      <c r="J5" s="498"/>
    </row>
    <row r="6" spans="1:11" ht="15.75" customHeight="1" x14ac:dyDescent="0.3">
      <c r="A6" s="500" t="s">
        <v>4931</v>
      </c>
      <c r="B6" s="498"/>
      <c r="C6" s="498"/>
      <c r="D6" s="498"/>
      <c r="E6" s="498"/>
      <c r="F6" s="498"/>
      <c r="G6" s="498"/>
      <c r="H6" s="498"/>
      <c r="I6" s="498"/>
      <c r="J6" s="498"/>
    </row>
    <row r="7" spans="1:11" ht="15.75" customHeight="1" x14ac:dyDescent="0.3">
      <c r="A7" s="498" t="s">
        <v>4932</v>
      </c>
      <c r="B7" s="498"/>
      <c r="C7" s="498"/>
      <c r="D7" s="498"/>
      <c r="E7" s="498"/>
      <c r="F7" s="498"/>
      <c r="G7" s="498"/>
      <c r="H7" s="498"/>
      <c r="I7" s="498"/>
      <c r="J7" s="498"/>
    </row>
    <row r="8" spans="1:11" ht="16.8" x14ac:dyDescent="0.3">
      <c r="A8" s="16"/>
      <c r="B8" s="17" t="s">
        <v>4730</v>
      </c>
      <c r="C8" s="507" t="s">
        <v>5111</v>
      </c>
      <c r="D8" s="507"/>
      <c r="E8" s="507"/>
      <c r="F8" s="507"/>
      <c r="G8" s="507"/>
      <c r="H8" s="507"/>
      <c r="I8" s="507"/>
      <c r="J8" s="18"/>
    </row>
    <row r="9" spans="1:11" ht="15" customHeight="1" x14ac:dyDescent="0.3">
      <c r="A9" s="19"/>
      <c r="B9" s="17" t="s">
        <v>4731</v>
      </c>
      <c r="C9" s="548" t="s">
        <v>5112</v>
      </c>
      <c r="D9" s="508"/>
      <c r="E9" s="20" t="s">
        <v>4732</v>
      </c>
      <c r="F9" s="549" t="s">
        <v>4995</v>
      </c>
      <c r="G9" s="509"/>
      <c r="H9" s="511" t="s">
        <v>4733</v>
      </c>
      <c r="I9" s="511"/>
      <c r="J9" s="162" t="s">
        <v>5113</v>
      </c>
    </row>
    <row r="10" spans="1:11" x14ac:dyDescent="0.3">
      <c r="A10" s="21"/>
      <c r="B10" s="17" t="s">
        <v>4734</v>
      </c>
      <c r="C10" s="510" t="s">
        <v>4897</v>
      </c>
      <c r="D10" s="510"/>
      <c r="E10" s="510"/>
      <c r="F10" s="510"/>
      <c r="G10" s="510"/>
      <c r="H10" s="510"/>
      <c r="I10" s="510"/>
      <c r="J10" s="510"/>
    </row>
    <row r="11" spans="1:11" x14ac:dyDescent="0.3">
      <c r="A11" s="22"/>
      <c r="B11" s="17" t="s">
        <v>4735</v>
      </c>
      <c r="C11" s="547" t="s">
        <v>4897</v>
      </c>
      <c r="D11" s="512"/>
      <c r="E11" s="512"/>
      <c r="F11" s="512"/>
      <c r="G11" s="512"/>
      <c r="H11" s="512"/>
      <c r="I11" s="512"/>
      <c r="J11" s="512"/>
    </row>
    <row r="12" spans="1:11" ht="30.6" x14ac:dyDescent="0.3">
      <c r="A12" s="23" t="s">
        <v>0</v>
      </c>
      <c r="B12" s="24" t="s">
        <v>4736</v>
      </c>
      <c r="C12" s="24" t="s">
        <v>4737</v>
      </c>
      <c r="D12" s="25" t="s">
        <v>4738</v>
      </c>
      <c r="E12" s="24" t="s">
        <v>4739</v>
      </c>
      <c r="F12" s="26" t="s">
        <v>4740</v>
      </c>
      <c r="G12" s="27" t="s">
        <v>4741</v>
      </c>
      <c r="H12" s="28" t="s">
        <v>4742</v>
      </c>
      <c r="I12" s="26" t="s">
        <v>4743</v>
      </c>
      <c r="J12" s="29" t="s">
        <v>4726</v>
      </c>
      <c r="K12" s="269" t="str">
        <f ca="1">HYPERLINK("#" &amp; CELL("address",TH!A9),"Link tới sheet: " &amp; REPLACE(CELL("filename",TH!A9),1,FIND("]",CELL("filename",TH!A9)),""))</f>
        <v>Link tới sheet: TH</v>
      </c>
    </row>
    <row r="13" spans="1:11" s="34" customFormat="1" ht="13.8" x14ac:dyDescent="0.3">
      <c r="A13" s="30">
        <v>1</v>
      </c>
      <c r="B13" s="31" t="s">
        <v>4744</v>
      </c>
      <c r="C13" s="32"/>
      <c r="D13" s="32"/>
      <c r="E13" s="32"/>
      <c r="F13" s="32"/>
      <c r="G13" s="32"/>
      <c r="H13" s="174"/>
      <c r="I13" s="32"/>
      <c r="J13" s="33"/>
    </row>
    <row r="14" spans="1:11" s="40" customFormat="1" ht="13.8" x14ac:dyDescent="0.3">
      <c r="A14" s="35"/>
      <c r="B14" s="36" t="s">
        <v>4745</v>
      </c>
      <c r="C14" s="37" t="s">
        <v>1726</v>
      </c>
      <c r="D14" s="317">
        <f>SUBTOTAL(9,D15:D23)</f>
        <v>14.8</v>
      </c>
      <c r="E14" s="37"/>
      <c r="F14" s="38"/>
      <c r="G14" s="39"/>
      <c r="H14" s="175"/>
      <c r="I14" s="110">
        <f>SUBTOTAL(9,I15:I23)</f>
        <v>1924000</v>
      </c>
      <c r="J14" s="37"/>
    </row>
    <row r="15" spans="1:11" s="40" customFormat="1" ht="13.8" x14ac:dyDescent="0.3">
      <c r="A15" s="41" t="s">
        <v>4746</v>
      </c>
      <c r="B15" s="42" t="s">
        <v>5478</v>
      </c>
      <c r="C15" s="43"/>
      <c r="D15" s="318"/>
      <c r="E15" s="43"/>
      <c r="F15" s="44"/>
      <c r="G15" s="45"/>
      <c r="H15" s="176"/>
      <c r="I15" s="44"/>
      <c r="J15" s="43"/>
    </row>
    <row r="16" spans="1:11" s="40" customFormat="1" ht="27.6" x14ac:dyDescent="0.3">
      <c r="A16" s="41"/>
      <c r="B16" s="46" t="s">
        <v>5116</v>
      </c>
      <c r="C16" s="43"/>
      <c r="D16" s="318"/>
      <c r="E16" s="43"/>
      <c r="F16" s="44"/>
      <c r="G16" s="45"/>
      <c r="H16" s="176"/>
      <c r="I16" s="44"/>
      <c r="J16" s="47"/>
    </row>
    <row r="17" spans="1:10" s="40" customFormat="1" ht="40.5" customHeight="1" x14ac:dyDescent="0.3">
      <c r="A17" s="41" t="s">
        <v>4747</v>
      </c>
      <c r="B17" s="163" t="s">
        <v>4887</v>
      </c>
      <c r="C17" s="43" t="s">
        <v>1726</v>
      </c>
      <c r="D17" s="318">
        <v>14.8</v>
      </c>
      <c r="E17" s="43"/>
      <c r="F17" s="44">
        <v>130000</v>
      </c>
      <c r="G17" s="45"/>
      <c r="H17" s="176">
        <v>1</v>
      </c>
      <c r="I17" s="44">
        <f>ROUND(D17*H17*F17,0)</f>
        <v>1924000</v>
      </c>
      <c r="J17" s="48"/>
    </row>
    <row r="18" spans="1:10" s="40" customFormat="1" ht="41.4" x14ac:dyDescent="0.3">
      <c r="A18" s="49" t="s">
        <v>4748</v>
      </c>
      <c r="B18" s="157" t="s">
        <v>4888</v>
      </c>
      <c r="C18" s="50" t="s">
        <v>1726</v>
      </c>
      <c r="D18" s="319"/>
      <c r="E18" s="50"/>
      <c r="F18" s="3"/>
      <c r="G18" s="51"/>
      <c r="H18" s="177">
        <v>1</v>
      </c>
      <c r="I18" s="3">
        <f t="shared" ref="I18:I23" si="0">ROUND(D18*H18*F18,0)</f>
        <v>0</v>
      </c>
      <c r="J18" s="52"/>
    </row>
    <row r="19" spans="1:10" s="40" customFormat="1" ht="41.4" x14ac:dyDescent="0.3">
      <c r="A19" s="49" t="s">
        <v>4749</v>
      </c>
      <c r="B19" s="158" t="s">
        <v>4889</v>
      </c>
      <c r="C19" s="50" t="s">
        <v>1726</v>
      </c>
      <c r="D19" s="319"/>
      <c r="E19" s="50"/>
      <c r="F19" s="3"/>
      <c r="G19" s="51"/>
      <c r="H19" s="177">
        <v>1</v>
      </c>
      <c r="I19" s="3">
        <f t="shared" si="0"/>
        <v>0</v>
      </c>
      <c r="J19" s="52"/>
    </row>
    <row r="20" spans="1:10" s="40" customFormat="1" ht="41.4" x14ac:dyDescent="0.3">
      <c r="A20" s="49" t="s">
        <v>4750</v>
      </c>
      <c r="B20" s="158" t="s">
        <v>4890</v>
      </c>
      <c r="C20" s="50" t="s">
        <v>1726</v>
      </c>
      <c r="D20" s="319"/>
      <c r="E20" s="50"/>
      <c r="F20" s="3"/>
      <c r="G20" s="51"/>
      <c r="H20" s="177">
        <v>1</v>
      </c>
      <c r="I20" s="3">
        <f t="shared" si="0"/>
        <v>0</v>
      </c>
      <c r="J20" s="52"/>
    </row>
    <row r="21" spans="1:10" s="40" customFormat="1" ht="35.1" customHeight="1" x14ac:dyDescent="0.3">
      <c r="A21" s="49" t="s">
        <v>4751</v>
      </c>
      <c r="B21" s="159" t="s">
        <v>4787</v>
      </c>
      <c r="C21" s="43" t="s">
        <v>1726</v>
      </c>
      <c r="D21" s="318"/>
      <c r="E21" s="43"/>
      <c r="F21" s="44"/>
      <c r="G21" s="45"/>
      <c r="H21" s="176">
        <v>1</v>
      </c>
      <c r="I21" s="44">
        <f t="shared" si="0"/>
        <v>0</v>
      </c>
      <c r="J21" s="47"/>
    </row>
    <row r="22" spans="1:10" s="40" customFormat="1" ht="35.1" customHeight="1" x14ac:dyDescent="0.3">
      <c r="A22" s="49" t="s">
        <v>4752</v>
      </c>
      <c r="B22" s="159" t="s">
        <v>4788</v>
      </c>
      <c r="C22" s="43" t="s">
        <v>1726</v>
      </c>
      <c r="D22" s="319"/>
      <c r="E22" s="50"/>
      <c r="F22" s="3"/>
      <c r="G22" s="51"/>
      <c r="H22" s="177">
        <v>1</v>
      </c>
      <c r="I22" s="3">
        <f t="shared" si="0"/>
        <v>0</v>
      </c>
      <c r="J22" s="52"/>
    </row>
    <row r="23" spans="1:10" s="40" customFormat="1" ht="13.8" x14ac:dyDescent="0.3">
      <c r="A23" s="49" t="s">
        <v>4753</v>
      </c>
      <c r="B23" s="160" t="s">
        <v>4754</v>
      </c>
      <c r="C23" s="53" t="s">
        <v>1726</v>
      </c>
      <c r="D23" s="320"/>
      <c r="E23" s="53"/>
      <c r="F23" s="54"/>
      <c r="G23" s="55"/>
      <c r="H23" s="178">
        <v>0</v>
      </c>
      <c r="I23" s="54">
        <f t="shared" si="0"/>
        <v>0</v>
      </c>
      <c r="J23" s="56"/>
    </row>
    <row r="24" spans="1:10" s="117" customFormat="1" ht="13.8" x14ac:dyDescent="0.3">
      <c r="A24" s="111" t="s">
        <v>2304</v>
      </c>
      <c r="B24" s="112" t="s">
        <v>4755</v>
      </c>
      <c r="C24" s="113"/>
      <c r="D24" s="321"/>
      <c r="E24" s="113"/>
      <c r="F24" s="114"/>
      <c r="G24" s="115"/>
      <c r="H24" s="179"/>
      <c r="I24" s="116">
        <f>SUBTOTAL(9, I25:I28)</f>
        <v>0</v>
      </c>
      <c r="J24" s="113"/>
    </row>
    <row r="25" spans="1:10" s="117" customFormat="1" ht="13.8" x14ac:dyDescent="0.3">
      <c r="A25" s="118" t="s">
        <v>4756</v>
      </c>
      <c r="B25" s="119" t="s">
        <v>4757</v>
      </c>
      <c r="C25" s="120"/>
      <c r="D25" s="322"/>
      <c r="E25" s="120"/>
      <c r="F25" s="121"/>
      <c r="G25" s="122"/>
      <c r="H25" s="180"/>
      <c r="I25" s="123">
        <f>SUBTOTAL(9, I26:I28)</f>
        <v>0</v>
      </c>
      <c r="J25" s="120"/>
    </row>
    <row r="26" spans="1:10" s="117" customFormat="1" ht="13.8" x14ac:dyDescent="0.3">
      <c r="A26" s="118"/>
      <c r="B26" s="335" t="s">
        <v>5479</v>
      </c>
      <c r="C26" s="120"/>
      <c r="D26" s="322"/>
      <c r="E26" s="120"/>
      <c r="F26" s="121"/>
      <c r="G26" s="122"/>
      <c r="H26" s="180"/>
      <c r="I26" s="336">
        <f>SUBTOTAL(9, I27:I27)</f>
        <v>0</v>
      </c>
      <c r="J26" s="120"/>
    </row>
    <row r="27" spans="1:10" s="117" customFormat="1" ht="13.8" x14ac:dyDescent="0.3">
      <c r="A27" s="118"/>
      <c r="B27" s="342" t="s">
        <v>5311</v>
      </c>
      <c r="C27" s="337"/>
      <c r="D27" s="338">
        <v>0</v>
      </c>
      <c r="E27" s="337"/>
      <c r="F27" s="339">
        <v>0</v>
      </c>
      <c r="G27" s="340"/>
      <c r="H27" s="341">
        <v>0</v>
      </c>
      <c r="I27" s="343">
        <f>ROUND(D27*H27*F27,0)</f>
        <v>0</v>
      </c>
      <c r="J27" s="120"/>
    </row>
    <row r="28" spans="1:10" s="127" customFormat="1" ht="13.8" x14ac:dyDescent="0.3">
      <c r="A28" s="128"/>
      <c r="B28" s="171"/>
      <c r="C28" s="125"/>
      <c r="D28" s="323"/>
      <c r="E28" s="125"/>
      <c r="F28" s="172"/>
      <c r="G28" s="173"/>
      <c r="H28" s="181"/>
      <c r="I28" s="126"/>
      <c r="J28" s="125"/>
    </row>
    <row r="29" spans="1:10" s="40" customFormat="1" ht="13.8" x14ac:dyDescent="0.3">
      <c r="A29" s="61" t="s">
        <v>4758</v>
      </c>
      <c r="B29" s="62" t="s">
        <v>4759</v>
      </c>
      <c r="C29" s="63"/>
      <c r="D29" s="324"/>
      <c r="E29" s="63"/>
      <c r="F29" s="64"/>
      <c r="G29" s="65"/>
      <c r="H29" s="182"/>
      <c r="I29" s="66">
        <f>(I30)</f>
        <v>0</v>
      </c>
      <c r="J29" s="63"/>
    </row>
    <row r="30" spans="1:10" s="67" customFormat="1" ht="13.8" x14ac:dyDescent="0.3">
      <c r="A30" s="49"/>
      <c r="B30" s="68"/>
      <c r="C30" s="69"/>
      <c r="D30" s="325"/>
      <c r="E30" s="69"/>
      <c r="F30" s="70"/>
      <c r="G30" s="71"/>
      <c r="H30" s="183"/>
      <c r="I30" s="70"/>
      <c r="J30" s="69"/>
    </row>
    <row r="31" spans="1:10" s="117" customFormat="1" ht="13.8" x14ac:dyDescent="0.3">
      <c r="A31" s="111" t="s">
        <v>2307</v>
      </c>
      <c r="B31" s="132" t="s">
        <v>4760</v>
      </c>
      <c r="C31" s="113"/>
      <c r="D31" s="326"/>
      <c r="E31" s="113"/>
      <c r="F31" s="133"/>
      <c r="G31" s="134"/>
      <c r="H31" s="184"/>
      <c r="I31" s="116">
        <f>SUBTOTAL(9,I32:I41)</f>
        <v>26397200</v>
      </c>
      <c r="J31" s="161"/>
    </row>
    <row r="32" spans="1:10" s="40" customFormat="1" ht="41.4" x14ac:dyDescent="0.3">
      <c r="A32" s="124" t="s">
        <v>4762</v>
      </c>
      <c r="B32" s="135" t="s">
        <v>4761</v>
      </c>
      <c r="C32" s="124"/>
      <c r="D32" s="327"/>
      <c r="E32" s="129"/>
      <c r="F32" s="137"/>
      <c r="G32" s="136"/>
      <c r="H32" s="185"/>
      <c r="I32" s="130">
        <f>SUBTOTAL(9,I33:I37)</f>
        <v>26397200</v>
      </c>
      <c r="J32" s="43"/>
    </row>
    <row r="33" spans="1:10" s="40" customFormat="1" ht="13.8" x14ac:dyDescent="0.3">
      <c r="A33" s="72" t="s">
        <v>4790</v>
      </c>
      <c r="B33" s="73" t="s">
        <v>4763</v>
      </c>
      <c r="C33" s="43" t="s">
        <v>4764</v>
      </c>
      <c r="D33" s="328">
        <v>8</v>
      </c>
      <c r="E33" s="43"/>
      <c r="F33" s="74">
        <v>2025000</v>
      </c>
      <c r="G33" s="75"/>
      <c r="H33" s="186">
        <v>1</v>
      </c>
      <c r="I33" s="2">
        <f>ROUND(D33*F33*H33,0)</f>
        <v>16200000</v>
      </c>
      <c r="J33" s="43"/>
    </row>
    <row r="34" spans="1:10" s="131" customFormat="1" ht="13.8" x14ac:dyDescent="0.3">
      <c r="A34" s="76"/>
      <c r="B34" s="138" t="s">
        <v>11</v>
      </c>
      <c r="C34" s="43"/>
      <c r="D34" s="328"/>
      <c r="E34" s="43"/>
      <c r="F34" s="74"/>
      <c r="G34" s="75"/>
      <c r="H34" s="186"/>
      <c r="I34" s="2"/>
      <c r="J34" s="129"/>
    </row>
    <row r="35" spans="1:10" s="96" customFormat="1" ht="27.6" x14ac:dyDescent="0.3">
      <c r="A35" s="164" t="s">
        <v>4791</v>
      </c>
      <c r="B35" s="165" t="s">
        <v>4789</v>
      </c>
      <c r="C35" s="166" t="s">
        <v>1726</v>
      </c>
      <c r="D35" s="329">
        <v>14.8</v>
      </c>
      <c r="E35" s="166"/>
      <c r="F35" s="167">
        <v>130000</v>
      </c>
      <c r="G35" s="168"/>
      <c r="H35" s="187">
        <v>0.3</v>
      </c>
      <c r="I35" s="169">
        <f t="shared" ref="I35" si="1">ROUND(D35*H35*F35,0)</f>
        <v>577200</v>
      </c>
      <c r="J35" s="170"/>
    </row>
    <row r="36" spans="1:10" s="40" customFormat="1" ht="27.6" x14ac:dyDescent="0.3">
      <c r="A36" s="76" t="s">
        <v>4792</v>
      </c>
      <c r="B36" s="77" t="s">
        <v>4768</v>
      </c>
      <c r="C36" s="76" t="s">
        <v>1726</v>
      </c>
      <c r="D36" s="328">
        <v>14.8</v>
      </c>
      <c r="E36" s="43"/>
      <c r="F36" s="74">
        <v>130000</v>
      </c>
      <c r="G36" s="75"/>
      <c r="H36" s="332">
        <v>5</v>
      </c>
      <c r="I36" s="2">
        <f>D36*F36*H36</f>
        <v>9620000</v>
      </c>
      <c r="J36" s="43"/>
    </row>
    <row r="37" spans="1:10" s="40" customFormat="1" ht="55.2" x14ac:dyDescent="0.3">
      <c r="A37" s="76"/>
      <c r="B37" s="191" t="s">
        <v>4793</v>
      </c>
      <c r="C37" s="76"/>
      <c r="D37" s="328"/>
      <c r="E37" s="43"/>
      <c r="F37" s="74"/>
      <c r="G37" s="75"/>
      <c r="H37" s="186"/>
      <c r="I37" s="2"/>
      <c r="J37" s="43"/>
    </row>
    <row r="38" spans="1:10" s="145" customFormat="1" ht="41.4" x14ac:dyDescent="0.3">
      <c r="A38" s="139" t="s">
        <v>4765</v>
      </c>
      <c r="B38" s="140" t="s">
        <v>4769</v>
      </c>
      <c r="C38" s="139"/>
      <c r="D38" s="330"/>
      <c r="E38" s="142"/>
      <c r="F38" s="143"/>
      <c r="G38" s="141"/>
      <c r="H38" s="188"/>
      <c r="I38" s="144">
        <f>SUBTOTAL(9,I39:I41)</f>
        <v>0</v>
      </c>
      <c r="J38" s="142"/>
    </row>
    <row r="39" spans="1:10" s="40" customFormat="1" ht="27.6" x14ac:dyDescent="0.3">
      <c r="A39" s="76" t="s">
        <v>4766</v>
      </c>
      <c r="B39" s="79" t="s">
        <v>4789</v>
      </c>
      <c r="C39" s="76" t="s">
        <v>1726</v>
      </c>
      <c r="D39" s="328">
        <v>0</v>
      </c>
      <c r="E39" s="43"/>
      <c r="F39" s="74">
        <v>130000</v>
      </c>
      <c r="G39" s="75"/>
      <c r="H39" s="186">
        <v>0.3</v>
      </c>
      <c r="I39" s="2">
        <f t="shared" ref="I39:I40" si="2">ROUND(D39*H39*F39,0)</f>
        <v>0</v>
      </c>
      <c r="J39" s="78"/>
    </row>
    <row r="40" spans="1:10" s="40" customFormat="1" ht="27.6" x14ac:dyDescent="0.3">
      <c r="A40" s="76" t="s">
        <v>4767</v>
      </c>
      <c r="B40" s="77" t="s">
        <v>4768</v>
      </c>
      <c r="C40" s="76" t="s">
        <v>1726</v>
      </c>
      <c r="D40" s="328">
        <v>0</v>
      </c>
      <c r="E40" s="43"/>
      <c r="F40" s="74">
        <v>130000</v>
      </c>
      <c r="G40" s="75"/>
      <c r="H40" s="332">
        <v>5</v>
      </c>
      <c r="I40" s="2">
        <f t="shared" si="2"/>
        <v>0</v>
      </c>
      <c r="J40" s="43"/>
    </row>
    <row r="41" spans="1:10" s="40" customFormat="1" ht="55.2" x14ac:dyDescent="0.3">
      <c r="A41" s="80"/>
      <c r="B41" s="192" t="s">
        <v>4793</v>
      </c>
      <c r="C41" s="80"/>
      <c r="D41" s="331"/>
      <c r="E41" s="50"/>
      <c r="F41" s="81"/>
      <c r="G41" s="82"/>
      <c r="H41" s="189"/>
      <c r="I41" s="83"/>
      <c r="J41" s="50"/>
    </row>
    <row r="42" spans="1:10" s="40" customFormat="1" ht="13.8" x14ac:dyDescent="0.3">
      <c r="A42" s="57" t="s">
        <v>2310</v>
      </c>
      <c r="B42" s="58" t="s">
        <v>4770</v>
      </c>
      <c r="C42" s="59"/>
      <c r="D42" s="333"/>
      <c r="E42" s="59"/>
      <c r="F42" s="60"/>
      <c r="G42" s="59"/>
      <c r="H42" s="190"/>
      <c r="I42" s="59"/>
      <c r="J42" s="84"/>
    </row>
    <row r="43" spans="1:10" s="117" customFormat="1" ht="13.8" x14ac:dyDescent="0.3">
      <c r="A43" s="146"/>
      <c r="B43" s="147" t="s">
        <v>4771</v>
      </c>
      <c r="C43" s="148"/>
      <c r="D43" s="334"/>
      <c r="E43" s="148"/>
      <c r="F43" s="149"/>
      <c r="G43" s="150"/>
      <c r="H43" s="148"/>
      <c r="I43" s="110">
        <f>SUBTOTAL(9,I14:I41)</f>
        <v>28321200</v>
      </c>
      <c r="J43" s="148"/>
    </row>
    <row r="44" spans="1:10" s="40" customFormat="1" ht="14.4" x14ac:dyDescent="0.3">
      <c r="A44" s="85"/>
      <c r="B44" s="501" t="s">
        <v>5480</v>
      </c>
      <c r="C44" s="502"/>
      <c r="D44" s="502"/>
      <c r="E44" s="502"/>
      <c r="F44" s="502"/>
      <c r="G44" s="502"/>
      <c r="H44" s="502"/>
      <c r="I44" s="502"/>
      <c r="J44" s="503"/>
    </row>
    <row r="45" spans="1:10" s="40" customFormat="1" ht="14.4" x14ac:dyDescent="0.3">
      <c r="A45" s="86"/>
      <c r="B45" s="506"/>
      <c r="C45" s="506"/>
      <c r="D45" s="506"/>
      <c r="E45" s="506"/>
      <c r="F45" s="506"/>
      <c r="G45" s="506"/>
      <c r="H45" s="506"/>
      <c r="I45" s="506"/>
      <c r="J45" s="506"/>
    </row>
    <row r="46" spans="1:10" s="89" customFormat="1" x14ac:dyDescent="0.3">
      <c r="A46" s="87"/>
      <c r="B46" s="88"/>
      <c r="C46" s="88"/>
      <c r="D46" s="88"/>
      <c r="E46" s="88"/>
      <c r="F46" s="88"/>
      <c r="G46" s="88"/>
      <c r="H46" s="88"/>
      <c r="I46" s="88"/>
      <c r="J46" s="88"/>
    </row>
    <row r="47" spans="1:10" s="89" customFormat="1" x14ac:dyDescent="0.3">
      <c r="A47" s="90"/>
      <c r="B47" s="90"/>
      <c r="C47" s="504" t="s">
        <v>4773</v>
      </c>
      <c r="D47" s="504"/>
      <c r="E47" s="504"/>
      <c r="F47" s="504" t="s">
        <v>4885</v>
      </c>
      <c r="G47" s="504"/>
      <c r="H47" s="504"/>
      <c r="I47" s="504"/>
      <c r="J47" s="504"/>
    </row>
    <row r="48" spans="1:10" s="96" customFormat="1" x14ac:dyDescent="0.3">
      <c r="A48" s="91"/>
      <c r="B48" s="93"/>
      <c r="C48" s="94"/>
      <c r="D48" s="92"/>
      <c r="E48" s="91"/>
      <c r="F48" s="95"/>
      <c r="G48" s="91"/>
      <c r="H48" s="91"/>
      <c r="I48" s="95"/>
    </row>
    <row r="49" spans="1:10" s="96" customFormat="1" x14ac:dyDescent="0.3">
      <c r="A49" s="91"/>
      <c r="B49" s="93"/>
      <c r="C49" s="94"/>
      <c r="D49" s="92"/>
      <c r="E49" s="91"/>
      <c r="F49" s="95"/>
      <c r="G49" s="91"/>
      <c r="H49" s="91"/>
      <c r="I49" s="91"/>
    </row>
    <row r="50" spans="1:10" s="96" customFormat="1" x14ac:dyDescent="0.3">
      <c r="A50" s="91"/>
      <c r="B50" s="93"/>
      <c r="C50" s="94"/>
      <c r="D50" s="92"/>
      <c r="E50" s="91"/>
      <c r="F50" s="95"/>
      <c r="G50" s="91"/>
      <c r="H50" s="91"/>
      <c r="I50" s="95"/>
    </row>
    <row r="51" spans="1:10" s="96" customFormat="1" x14ac:dyDescent="0.3">
      <c r="A51" s="91"/>
      <c r="B51" s="93"/>
      <c r="C51" s="94"/>
      <c r="D51" s="92"/>
      <c r="E51" s="91"/>
      <c r="F51" s="95"/>
      <c r="G51" s="91"/>
      <c r="H51" s="91"/>
      <c r="I51" s="91"/>
    </row>
    <row r="52" spans="1:10" s="96" customFormat="1" x14ac:dyDescent="0.3">
      <c r="A52" s="91"/>
      <c r="B52" s="93"/>
      <c r="C52" s="94"/>
      <c r="D52" s="92"/>
      <c r="E52" s="91"/>
      <c r="F52" s="95"/>
      <c r="G52" s="91"/>
      <c r="H52" s="91"/>
      <c r="I52" s="91"/>
    </row>
    <row r="53" spans="1:10" s="89" customFormat="1" x14ac:dyDescent="0.3">
      <c r="A53" s="91"/>
      <c r="C53" s="505" t="s">
        <v>4886</v>
      </c>
      <c r="D53" s="505"/>
      <c r="E53" s="505"/>
      <c r="F53" s="316"/>
      <c r="G53" s="91"/>
      <c r="H53" s="91"/>
      <c r="I53" s="91"/>
    </row>
    <row r="54" spans="1:10" x14ac:dyDescent="0.3">
      <c r="A54" s="97"/>
      <c r="C54" s="98"/>
      <c r="D54" s="99"/>
      <c r="E54" s="10"/>
      <c r="F54" s="100"/>
      <c r="G54" s="97"/>
      <c r="H54" s="10"/>
      <c r="I54" s="100"/>
      <c r="J54" s="97"/>
    </row>
    <row r="55" spans="1:10" ht="47.1" customHeight="1" x14ac:dyDescent="0.3">
      <c r="A55" s="101"/>
      <c r="B55" s="102" t="s">
        <v>4703</v>
      </c>
      <c r="D55" s="103"/>
      <c r="F55" s="104"/>
      <c r="G55" s="105"/>
      <c r="H55" s="106"/>
      <c r="I55" s="107"/>
    </row>
    <row r="56" spans="1:10" ht="47.1" customHeight="1" x14ac:dyDescent="0.3">
      <c r="A56" s="101"/>
      <c r="B56" s="102" t="s">
        <v>4704</v>
      </c>
      <c r="D56" s="103"/>
      <c r="F56" s="104"/>
      <c r="G56" s="105"/>
      <c r="H56" s="106"/>
      <c r="I56" s="107"/>
    </row>
    <row r="57" spans="1:10" ht="61.5" customHeight="1" x14ac:dyDescent="0.3">
      <c r="A57" s="101"/>
      <c r="B57" s="102" t="s">
        <v>4705</v>
      </c>
      <c r="D57" s="103"/>
      <c r="F57" s="104"/>
      <c r="G57" s="105"/>
      <c r="H57" s="106"/>
      <c r="I57" s="107"/>
    </row>
    <row r="58" spans="1:10" x14ac:dyDescent="0.3">
      <c r="A58" s="97"/>
      <c r="C58" s="98"/>
      <c r="D58" s="99"/>
      <c r="E58" s="10"/>
      <c r="F58" s="100"/>
      <c r="G58" s="97"/>
      <c r="H58" s="10"/>
      <c r="I58" s="100"/>
      <c r="J58" s="97"/>
    </row>
    <row r="59" spans="1:10" x14ac:dyDescent="0.3">
      <c r="A59" s="97"/>
      <c r="C59" s="98"/>
      <c r="D59" s="99"/>
      <c r="E59" s="10"/>
      <c r="F59" s="100"/>
      <c r="G59" s="97"/>
      <c r="H59" s="10"/>
      <c r="I59" s="100"/>
      <c r="J59" s="97"/>
    </row>
    <row r="62" spans="1:10" x14ac:dyDescent="0.3">
      <c r="A62" s="8"/>
      <c r="C62" s="8"/>
      <c r="D62" s="98"/>
      <c r="E62" s="98"/>
      <c r="F62" s="8"/>
      <c r="G62" s="8"/>
      <c r="H62" s="8"/>
      <c r="I62" s="8"/>
      <c r="J62" s="8"/>
    </row>
    <row r="63" spans="1:10" x14ac:dyDescent="0.3">
      <c r="A63" s="8"/>
      <c r="C63" s="8"/>
      <c r="D63" s="98"/>
      <c r="E63" s="98"/>
      <c r="F63" s="8"/>
      <c r="G63" s="8"/>
      <c r="H63" s="8"/>
      <c r="I63" s="8"/>
      <c r="J63" s="8"/>
    </row>
    <row r="64" spans="1:10" x14ac:dyDescent="0.3">
      <c r="A64" s="8"/>
      <c r="C64" s="8"/>
      <c r="D64" s="98"/>
      <c r="E64" s="98"/>
      <c r="F64" s="8"/>
      <c r="G64" s="8"/>
      <c r="H64" s="8"/>
      <c r="I64" s="8"/>
      <c r="J64" s="8"/>
    </row>
    <row r="65" spans="4:5" s="8" customFormat="1" x14ac:dyDescent="0.3">
      <c r="D65" s="98"/>
      <c r="E65" s="98"/>
    </row>
    <row r="66" spans="4:5" s="8" customFormat="1" x14ac:dyDescent="0.3">
      <c r="D66" s="98"/>
      <c r="E66" s="98"/>
    </row>
    <row r="67" spans="4:5" s="8" customFormat="1" x14ac:dyDescent="0.3">
      <c r="D67" s="98"/>
      <c r="E67" s="98"/>
    </row>
    <row r="68" spans="4:5" s="8" customFormat="1" x14ac:dyDescent="0.3">
      <c r="D68" s="98"/>
      <c r="E68" s="98"/>
    </row>
    <row r="69" spans="4:5" s="8" customFormat="1" x14ac:dyDescent="0.3">
      <c r="D69" s="98"/>
      <c r="E69" s="98"/>
    </row>
    <row r="70" spans="4:5" s="8" customFormat="1" x14ac:dyDescent="0.3">
      <c r="D70" s="98"/>
      <c r="E70" s="98"/>
    </row>
    <row r="71" spans="4:5" s="8" customFormat="1" x14ac:dyDescent="0.3">
      <c r="D71" s="98"/>
      <c r="E71" s="98"/>
    </row>
    <row r="72" spans="4:5" s="8" customFormat="1" x14ac:dyDescent="0.3">
      <c r="D72" s="98"/>
      <c r="E72" s="98"/>
    </row>
    <row r="73" spans="4:5" s="8" customFormat="1" x14ac:dyDescent="0.3">
      <c r="D73" s="98"/>
      <c r="E73" s="98"/>
    </row>
    <row r="74" spans="4:5" s="8" customFormat="1" x14ac:dyDescent="0.3">
      <c r="D74" s="98"/>
      <c r="E74" s="98"/>
    </row>
    <row r="75" spans="4:5" s="8" customFormat="1" x14ac:dyDescent="0.3">
      <c r="D75" s="98"/>
      <c r="E75" s="98"/>
    </row>
    <row r="76" spans="4:5" s="40" customFormat="1" ht="13.8" x14ac:dyDescent="0.3">
      <c r="D76" s="5"/>
      <c r="E76" s="5"/>
    </row>
    <row r="77" spans="4:5" s="40" customFormat="1" ht="13.8" x14ac:dyDescent="0.3">
      <c r="D77" s="5"/>
      <c r="E77" s="5"/>
    </row>
    <row r="78" spans="4:5" s="8" customFormat="1" x14ac:dyDescent="0.3">
      <c r="D78" s="98"/>
      <c r="E78" s="98"/>
    </row>
    <row r="79" spans="4:5" s="8" customFormat="1" x14ac:dyDescent="0.3">
      <c r="D79" s="98"/>
      <c r="E79" s="98"/>
    </row>
    <row r="80" spans="4:5" s="8" customFormat="1" x14ac:dyDescent="0.3">
      <c r="D80" s="98"/>
      <c r="E80" s="98"/>
    </row>
    <row r="81" spans="4:5" s="40" customFormat="1" ht="13.8" x14ac:dyDescent="0.3">
      <c r="D81" s="5"/>
      <c r="E81" s="5"/>
    </row>
    <row r="82" spans="4:5" s="8" customFormat="1" x14ac:dyDescent="0.3">
      <c r="D82" s="98"/>
      <c r="E82" s="98"/>
    </row>
    <row r="83" spans="4:5" s="8" customFormat="1" x14ac:dyDescent="0.3">
      <c r="D83" s="98"/>
      <c r="E83" s="98"/>
    </row>
    <row r="84" spans="4:5" s="40" customFormat="1" ht="13.8" x14ac:dyDescent="0.3">
      <c r="D84" s="5"/>
      <c r="E84" s="5"/>
    </row>
    <row r="85" spans="4:5" s="8" customFormat="1" x14ac:dyDescent="0.3">
      <c r="D85" s="98"/>
      <c r="E85" s="98"/>
    </row>
    <row r="86" spans="4:5" s="8" customFormat="1" x14ac:dyDescent="0.3">
      <c r="D86" s="98"/>
      <c r="E86" s="98"/>
    </row>
    <row r="87" spans="4:5" s="8" customFormat="1" x14ac:dyDescent="0.3">
      <c r="D87" s="98"/>
      <c r="E87" s="98"/>
    </row>
    <row r="88" spans="4:5" s="8" customFormat="1" x14ac:dyDescent="0.3">
      <c r="D88" s="98"/>
      <c r="E88" s="98"/>
    </row>
    <row r="89" spans="4:5" s="8" customFormat="1" x14ac:dyDescent="0.3">
      <c r="D89" s="98"/>
      <c r="E89" s="98"/>
    </row>
    <row r="90" spans="4:5" s="8" customFormat="1" x14ac:dyDescent="0.3">
      <c r="D90" s="98"/>
      <c r="E90" s="98"/>
    </row>
    <row r="91" spans="4:5" s="8" customFormat="1" x14ac:dyDescent="0.3">
      <c r="D91" s="98"/>
      <c r="E91" s="98"/>
    </row>
    <row r="92" spans="4:5" s="8" customFormat="1" x14ac:dyDescent="0.3">
      <c r="D92" s="98"/>
      <c r="E92" s="98"/>
    </row>
    <row r="93" spans="4:5" s="8" customFormat="1" x14ac:dyDescent="0.3">
      <c r="D93" s="98"/>
      <c r="E93" s="98"/>
    </row>
    <row r="94" spans="4:5" s="8" customFormat="1" x14ac:dyDescent="0.3">
      <c r="D94" s="98"/>
      <c r="E94" s="98"/>
    </row>
    <row r="95" spans="4:5" s="8" customFormat="1" x14ac:dyDescent="0.3">
      <c r="D95" s="98"/>
      <c r="E95" s="98"/>
    </row>
    <row r="96" spans="4:5" s="8" customFormat="1" x14ac:dyDescent="0.3">
      <c r="D96" s="98"/>
      <c r="E96" s="98"/>
    </row>
    <row r="97" spans="4:5" s="8" customFormat="1" x14ac:dyDescent="0.3">
      <c r="D97" s="98"/>
      <c r="E97" s="98"/>
    </row>
    <row r="98" spans="4:5" s="8" customFormat="1" x14ac:dyDescent="0.3">
      <c r="D98" s="98"/>
      <c r="E98" s="98"/>
    </row>
    <row r="99" spans="4:5" s="8" customFormat="1" x14ac:dyDescent="0.3">
      <c r="D99" s="98"/>
      <c r="E99" s="98"/>
    </row>
    <row r="100" spans="4:5" s="8" customFormat="1" x14ac:dyDescent="0.3">
      <c r="D100" s="98"/>
      <c r="E100" s="98"/>
    </row>
    <row r="101" spans="4:5" s="8" customFormat="1" x14ac:dyDescent="0.3">
      <c r="D101" s="98"/>
      <c r="E101" s="98"/>
    </row>
    <row r="102" spans="4:5" s="8" customFormat="1" x14ac:dyDescent="0.3">
      <c r="D102" s="98"/>
      <c r="E102" s="98"/>
    </row>
    <row r="103" spans="4:5" s="8" customFormat="1" x14ac:dyDescent="0.3">
      <c r="D103" s="98"/>
      <c r="E103" s="98"/>
    </row>
    <row r="104" spans="4:5" s="8" customFormat="1" x14ac:dyDescent="0.3">
      <c r="D104" s="98"/>
      <c r="E104" s="98"/>
    </row>
    <row r="105" spans="4:5" s="8" customFormat="1" x14ac:dyDescent="0.3">
      <c r="D105" s="98"/>
      <c r="E105" s="98"/>
    </row>
    <row r="106" spans="4:5" s="8" customFormat="1" x14ac:dyDescent="0.3">
      <c r="D106" s="98"/>
      <c r="E106" s="98"/>
    </row>
    <row r="107" spans="4:5" s="8" customFormat="1" x14ac:dyDescent="0.3">
      <c r="D107" s="98"/>
      <c r="E107" s="98"/>
    </row>
    <row r="108" spans="4:5" s="8" customFormat="1" x14ac:dyDescent="0.3">
      <c r="D108" s="98"/>
      <c r="E108" s="98"/>
    </row>
    <row r="109" spans="4:5" s="8" customFormat="1" x14ac:dyDescent="0.3">
      <c r="D109" s="98"/>
      <c r="E109" s="98"/>
    </row>
    <row r="110" spans="4:5" s="8" customFormat="1" x14ac:dyDescent="0.3">
      <c r="D110" s="98"/>
      <c r="E110" s="98"/>
    </row>
    <row r="111" spans="4:5" s="8" customFormat="1" x14ac:dyDescent="0.3">
      <c r="D111" s="98"/>
      <c r="E111" s="98"/>
    </row>
    <row r="112" spans="4:5" s="8" customFormat="1" x14ac:dyDescent="0.3">
      <c r="D112" s="98"/>
      <c r="E112" s="98"/>
    </row>
    <row r="113" spans="4:5" s="8" customFormat="1" x14ac:dyDescent="0.3">
      <c r="D113" s="98"/>
      <c r="E113" s="98"/>
    </row>
    <row r="114" spans="4:5" s="8" customFormat="1" x14ac:dyDescent="0.3">
      <c r="D114" s="98"/>
      <c r="E114" s="98"/>
    </row>
    <row r="115" spans="4:5" s="8" customFormat="1" x14ac:dyDescent="0.3">
      <c r="D115" s="98"/>
      <c r="E115" s="98"/>
    </row>
    <row r="116" spans="4:5" s="8" customFormat="1" x14ac:dyDescent="0.3">
      <c r="D116" s="98"/>
      <c r="E116" s="98"/>
    </row>
    <row r="117" spans="4:5" s="8" customFormat="1" x14ac:dyDescent="0.3">
      <c r="D117" s="98"/>
      <c r="E117" s="98"/>
    </row>
    <row r="118" spans="4:5" s="8" customFormat="1" x14ac:dyDescent="0.3">
      <c r="D118" s="98"/>
      <c r="E118" s="98"/>
    </row>
    <row r="119" spans="4:5" s="8" customFormat="1" x14ac:dyDescent="0.3">
      <c r="D119" s="98"/>
      <c r="E119" s="98"/>
    </row>
    <row r="120" spans="4:5" s="8" customFormat="1" x14ac:dyDescent="0.3">
      <c r="D120" s="98"/>
      <c r="E120" s="98"/>
    </row>
    <row r="121" spans="4:5" s="8" customFormat="1" x14ac:dyDescent="0.3">
      <c r="D121" s="98"/>
      <c r="E121" s="98"/>
    </row>
    <row r="122" spans="4:5" s="8" customFormat="1" x14ac:dyDescent="0.3">
      <c r="D122" s="98"/>
      <c r="E122" s="98"/>
    </row>
    <row r="123" spans="4:5" s="8" customFormat="1" x14ac:dyDescent="0.3">
      <c r="D123" s="98"/>
      <c r="E123" s="98"/>
    </row>
    <row r="124" spans="4:5" s="8" customFormat="1" x14ac:dyDescent="0.3">
      <c r="D124" s="98"/>
      <c r="E124" s="98"/>
    </row>
    <row r="125" spans="4:5" s="8" customFormat="1" x14ac:dyDescent="0.3">
      <c r="D125" s="98"/>
      <c r="E125" s="98"/>
    </row>
    <row r="126" spans="4:5" s="8" customFormat="1" x14ac:dyDescent="0.3">
      <c r="D126" s="98"/>
      <c r="E126" s="98"/>
    </row>
    <row r="127" spans="4:5" s="8" customFormat="1" x14ac:dyDescent="0.3">
      <c r="D127" s="98"/>
      <c r="E127" s="98"/>
    </row>
    <row r="128" spans="4:5" s="8" customFormat="1" x14ac:dyDescent="0.3">
      <c r="D128" s="98"/>
      <c r="E128" s="98"/>
    </row>
    <row r="129" spans="4:5" s="8" customFormat="1" x14ac:dyDescent="0.3">
      <c r="D129" s="98"/>
      <c r="E129" s="98"/>
    </row>
    <row r="130" spans="4:5" s="8" customFormat="1" x14ac:dyDescent="0.3">
      <c r="D130" s="98"/>
      <c r="E130" s="98"/>
    </row>
    <row r="131" spans="4:5" s="8" customFormat="1" x14ac:dyDescent="0.3">
      <c r="D131" s="98"/>
      <c r="E131" s="98"/>
    </row>
    <row r="132" spans="4:5" s="8" customFormat="1" x14ac:dyDescent="0.3">
      <c r="D132" s="98"/>
      <c r="E132" s="98"/>
    </row>
    <row r="133" spans="4:5" s="8" customFormat="1" x14ac:dyDescent="0.3">
      <c r="D133" s="98"/>
      <c r="E133" s="98"/>
    </row>
    <row r="134" spans="4:5" s="8" customFormat="1" x14ac:dyDescent="0.3">
      <c r="D134" s="98"/>
      <c r="E134" s="98"/>
    </row>
    <row r="135" spans="4:5" s="8" customFormat="1" x14ac:dyDescent="0.3">
      <c r="D135" s="98"/>
      <c r="E135" s="98"/>
    </row>
    <row r="136" spans="4:5" s="8" customFormat="1" x14ac:dyDescent="0.3">
      <c r="D136" s="98"/>
      <c r="E136" s="98"/>
    </row>
    <row r="137" spans="4:5" s="8" customFormat="1" x14ac:dyDescent="0.3">
      <c r="D137" s="98"/>
      <c r="E137" s="98"/>
    </row>
    <row r="138" spans="4:5" s="8" customFormat="1" x14ac:dyDescent="0.3">
      <c r="D138" s="98"/>
      <c r="E138" s="98"/>
    </row>
    <row r="139" spans="4:5" s="8" customFormat="1" x14ac:dyDescent="0.3">
      <c r="D139" s="98"/>
      <c r="E139" s="98"/>
    </row>
    <row r="140" spans="4:5" s="8" customFormat="1" x14ac:dyDescent="0.3">
      <c r="D140" s="98"/>
      <c r="E140" s="98"/>
    </row>
    <row r="141" spans="4:5" s="8" customFormat="1" x14ac:dyDescent="0.3">
      <c r="D141" s="98"/>
      <c r="E141" s="98"/>
    </row>
    <row r="142" spans="4:5" s="8" customFormat="1" x14ac:dyDescent="0.3">
      <c r="D142" s="98"/>
      <c r="E142" s="98"/>
    </row>
    <row r="143" spans="4:5" s="8" customFormat="1" x14ac:dyDescent="0.3">
      <c r="D143" s="98"/>
      <c r="E143" s="98"/>
    </row>
    <row r="144" spans="4:5" s="8" customFormat="1" x14ac:dyDescent="0.3">
      <c r="D144" s="98"/>
      <c r="E144" s="98"/>
    </row>
    <row r="145" spans="4:5" s="8" customFormat="1" x14ac:dyDescent="0.3">
      <c r="D145" s="98"/>
      <c r="E145" s="98"/>
    </row>
    <row r="146" spans="4:5" s="8" customFormat="1" x14ac:dyDescent="0.3">
      <c r="D146" s="98"/>
      <c r="E146" s="98"/>
    </row>
    <row r="147" spans="4:5" s="8" customFormat="1" x14ac:dyDescent="0.3">
      <c r="D147" s="98"/>
      <c r="E147" s="98"/>
    </row>
    <row r="148" spans="4:5" s="8" customFormat="1" x14ac:dyDescent="0.3">
      <c r="D148" s="98"/>
      <c r="E148" s="98"/>
    </row>
    <row r="149" spans="4:5" s="8" customFormat="1" x14ac:dyDescent="0.3">
      <c r="D149" s="98"/>
      <c r="E149" s="98"/>
    </row>
    <row r="150" spans="4:5" s="8" customFormat="1" x14ac:dyDescent="0.3">
      <c r="D150" s="98"/>
      <c r="E150" s="98"/>
    </row>
    <row r="151" spans="4:5" s="8" customFormat="1" x14ac:dyDescent="0.3">
      <c r="D151" s="98"/>
      <c r="E151" s="98"/>
    </row>
    <row r="152" spans="4:5" s="8" customFormat="1" x14ac:dyDescent="0.3">
      <c r="D152" s="98"/>
      <c r="E152" s="98"/>
    </row>
    <row r="153" spans="4:5" s="8" customFormat="1" x14ac:dyDescent="0.3">
      <c r="D153" s="98"/>
      <c r="E153" s="98"/>
    </row>
    <row r="154" spans="4:5" s="8" customFormat="1" x14ac:dyDescent="0.3">
      <c r="D154" s="98"/>
      <c r="E154" s="98"/>
    </row>
    <row r="155" spans="4:5" s="8" customFormat="1" x14ac:dyDescent="0.3">
      <c r="D155" s="98"/>
      <c r="E155" s="98"/>
    </row>
    <row r="156" spans="4:5" s="8" customFormat="1" x14ac:dyDescent="0.3">
      <c r="D156" s="98"/>
      <c r="E156" s="98"/>
    </row>
    <row r="157" spans="4:5" s="8" customFormat="1" x14ac:dyDescent="0.3">
      <c r="D157" s="98"/>
      <c r="E157" s="98"/>
    </row>
    <row r="158" spans="4:5" s="8" customFormat="1" x14ac:dyDescent="0.3">
      <c r="D158" s="98"/>
      <c r="E158" s="98"/>
    </row>
    <row r="159" spans="4:5" s="8" customFormat="1" x14ac:dyDescent="0.3">
      <c r="D159" s="98"/>
      <c r="E159" s="98"/>
    </row>
    <row r="160" spans="4:5" s="8" customFormat="1" x14ac:dyDescent="0.3">
      <c r="D160" s="98"/>
      <c r="E160" s="98"/>
    </row>
    <row r="161" spans="4:5" s="8" customFormat="1" x14ac:dyDescent="0.3">
      <c r="D161" s="98"/>
      <c r="E161" s="98"/>
    </row>
    <row r="162" spans="4:5" s="8" customFormat="1" x14ac:dyDescent="0.3">
      <c r="D162" s="98"/>
      <c r="E162" s="98"/>
    </row>
    <row r="163" spans="4:5" s="8" customFormat="1" x14ac:dyDescent="0.3">
      <c r="D163" s="98"/>
      <c r="E163" s="98"/>
    </row>
    <row r="164" spans="4:5" s="8" customFormat="1" x14ac:dyDescent="0.3">
      <c r="D164" s="98"/>
      <c r="E164" s="98"/>
    </row>
    <row r="165" spans="4:5" s="8" customFormat="1" x14ac:dyDescent="0.3">
      <c r="D165" s="98"/>
      <c r="E165" s="98"/>
    </row>
    <row r="166" spans="4:5" s="8" customFormat="1" x14ac:dyDescent="0.3">
      <c r="D166" s="98"/>
      <c r="E166" s="98"/>
    </row>
    <row r="167" spans="4:5" s="8" customFormat="1" x14ac:dyDescent="0.3">
      <c r="D167" s="98"/>
      <c r="E167" s="98"/>
    </row>
    <row r="168" spans="4:5" s="8" customFormat="1" x14ac:dyDescent="0.3">
      <c r="D168" s="98"/>
      <c r="E168" s="98"/>
    </row>
    <row r="169" spans="4:5" s="8" customFormat="1" x14ac:dyDescent="0.3">
      <c r="D169" s="98"/>
      <c r="E169" s="98"/>
    </row>
    <row r="170" spans="4:5" s="8" customFormat="1" x14ac:dyDescent="0.3">
      <c r="D170" s="98"/>
      <c r="E170" s="98"/>
    </row>
    <row r="171" spans="4:5" s="8" customFormat="1" x14ac:dyDescent="0.3">
      <c r="D171" s="98"/>
      <c r="E171" s="98"/>
    </row>
    <row r="172" spans="4:5" s="8" customFormat="1" x14ac:dyDescent="0.3">
      <c r="D172" s="98"/>
      <c r="E172" s="98"/>
    </row>
    <row r="173" spans="4:5" s="8" customFormat="1" x14ac:dyDescent="0.3">
      <c r="D173" s="98"/>
      <c r="E173" s="98"/>
    </row>
    <row r="174" spans="4:5" s="8" customFormat="1" x14ac:dyDescent="0.3">
      <c r="D174" s="98"/>
      <c r="E174" s="98"/>
    </row>
    <row r="175" spans="4:5" s="8" customFormat="1" x14ac:dyDescent="0.3">
      <c r="D175" s="98"/>
      <c r="E175" s="98"/>
    </row>
    <row r="176" spans="4:5" s="8" customFormat="1" x14ac:dyDescent="0.3">
      <c r="D176" s="98"/>
      <c r="E176" s="98"/>
    </row>
    <row r="177" spans="4:5" s="8" customFormat="1" x14ac:dyDescent="0.3">
      <c r="D177" s="98"/>
      <c r="E177" s="98"/>
    </row>
    <row r="178" spans="4:5" s="8" customFormat="1" x14ac:dyDescent="0.3">
      <c r="D178" s="98"/>
      <c r="E178" s="98"/>
    </row>
    <row r="179" spans="4:5" s="8" customFormat="1" x14ac:dyDescent="0.3">
      <c r="D179" s="98"/>
      <c r="E179" s="98"/>
    </row>
    <row r="180" spans="4:5" s="8" customFormat="1" x14ac:dyDescent="0.3">
      <c r="D180" s="98"/>
      <c r="E180" s="98"/>
    </row>
    <row r="181" spans="4:5" s="8" customFormat="1" x14ac:dyDescent="0.3">
      <c r="D181" s="98"/>
      <c r="E181" s="98"/>
    </row>
    <row r="182" spans="4:5" s="8" customFormat="1" x14ac:dyDescent="0.3">
      <c r="D182" s="98"/>
      <c r="E182" s="98"/>
    </row>
    <row r="183" spans="4:5" s="8" customFormat="1" x14ac:dyDescent="0.3">
      <c r="D183" s="98"/>
      <c r="E183" s="98"/>
    </row>
    <row r="184" spans="4:5" s="8" customFormat="1" x14ac:dyDescent="0.3">
      <c r="D184" s="98"/>
      <c r="E184" s="98"/>
    </row>
    <row r="185" spans="4:5" s="8" customFormat="1" x14ac:dyDescent="0.3">
      <c r="D185" s="98"/>
      <c r="E185" s="98"/>
    </row>
    <row r="186" spans="4:5" s="8" customFormat="1" x14ac:dyDescent="0.3">
      <c r="D186" s="98"/>
      <c r="E186" s="98"/>
    </row>
    <row r="187" spans="4:5" s="8" customFormat="1" x14ac:dyDescent="0.3">
      <c r="D187" s="98"/>
      <c r="E187" s="98"/>
    </row>
    <row r="188" spans="4:5" s="8" customFormat="1" x14ac:dyDescent="0.3">
      <c r="D188" s="98"/>
      <c r="E188" s="98"/>
    </row>
    <row r="189" spans="4:5" s="8" customFormat="1" x14ac:dyDescent="0.3">
      <c r="D189" s="98"/>
      <c r="E189" s="98"/>
    </row>
    <row r="190" spans="4:5" s="8" customFormat="1" x14ac:dyDescent="0.3">
      <c r="D190" s="98"/>
      <c r="E190" s="98"/>
    </row>
    <row r="191" spans="4:5" s="8" customFormat="1" x14ac:dyDescent="0.3">
      <c r="D191" s="98"/>
      <c r="E191" s="98"/>
    </row>
    <row r="192" spans="4:5" s="8" customFormat="1" x14ac:dyDescent="0.3">
      <c r="D192" s="98"/>
      <c r="E192" s="98"/>
    </row>
    <row r="193" spans="4:5" s="8" customFormat="1" x14ac:dyDescent="0.3">
      <c r="D193" s="98"/>
      <c r="E193" s="98"/>
    </row>
    <row r="194" spans="4:5" s="8" customFormat="1" x14ac:dyDescent="0.3">
      <c r="D194" s="98"/>
      <c r="E194" s="98"/>
    </row>
    <row r="195" spans="4:5" s="8" customFormat="1" x14ac:dyDescent="0.3">
      <c r="D195" s="98"/>
      <c r="E195" s="98"/>
    </row>
    <row r="196" spans="4:5" s="8" customFormat="1" x14ac:dyDescent="0.3">
      <c r="D196" s="98"/>
      <c r="E196" s="98"/>
    </row>
    <row r="197" spans="4:5" s="8" customFormat="1" x14ac:dyDescent="0.3">
      <c r="D197" s="98"/>
      <c r="E197" s="98"/>
    </row>
    <row r="198" spans="4:5" s="8" customFormat="1" x14ac:dyDescent="0.3">
      <c r="D198" s="98"/>
      <c r="E198" s="98"/>
    </row>
    <row r="199" spans="4:5" s="8" customFormat="1" x14ac:dyDescent="0.3">
      <c r="D199" s="98"/>
      <c r="E199" s="98"/>
    </row>
    <row r="200" spans="4:5" s="8" customFormat="1" x14ac:dyDescent="0.3">
      <c r="D200" s="98"/>
      <c r="E200" s="98"/>
    </row>
    <row r="201" spans="4:5" s="8" customFormat="1" x14ac:dyDescent="0.3">
      <c r="D201" s="98"/>
      <c r="E201" s="98"/>
    </row>
    <row r="202" spans="4:5" s="8" customFormat="1" x14ac:dyDescent="0.3">
      <c r="D202" s="98"/>
      <c r="E202" s="98"/>
    </row>
    <row r="203" spans="4:5" s="8" customFormat="1" x14ac:dyDescent="0.3">
      <c r="D203" s="98"/>
      <c r="E203" s="98"/>
    </row>
    <row r="204" spans="4:5" s="8" customFormat="1" x14ac:dyDescent="0.3">
      <c r="D204" s="98"/>
      <c r="E204" s="98"/>
    </row>
    <row r="205" spans="4:5" s="8" customFormat="1" x14ac:dyDescent="0.3">
      <c r="D205" s="98"/>
      <c r="E205" s="98"/>
    </row>
    <row r="206" spans="4:5" s="8" customFormat="1" x14ac:dyDescent="0.3">
      <c r="D206" s="98"/>
      <c r="E206" s="98"/>
    </row>
    <row r="207" spans="4:5" s="8" customFormat="1" x14ac:dyDescent="0.3">
      <c r="D207" s="98"/>
      <c r="E207" s="98"/>
    </row>
    <row r="208" spans="4:5" s="8" customFormat="1" x14ac:dyDescent="0.3">
      <c r="D208" s="98"/>
      <c r="E208" s="98"/>
    </row>
    <row r="209" spans="4:5" s="8" customFormat="1" x14ac:dyDescent="0.3">
      <c r="D209" s="98"/>
      <c r="E209" s="98"/>
    </row>
    <row r="210" spans="4:5" s="8" customFormat="1" x14ac:dyDescent="0.3">
      <c r="D210" s="98"/>
      <c r="E210" s="98"/>
    </row>
    <row r="211" spans="4:5" s="8" customFormat="1" x14ac:dyDescent="0.3">
      <c r="D211" s="98"/>
      <c r="E211" s="98"/>
    </row>
    <row r="212" spans="4:5" s="8" customFormat="1" x14ac:dyDescent="0.3">
      <c r="D212" s="98"/>
      <c r="E212" s="98"/>
    </row>
    <row r="213" spans="4:5" s="8" customFormat="1" x14ac:dyDescent="0.3">
      <c r="D213" s="98"/>
      <c r="E213" s="98"/>
    </row>
    <row r="214" spans="4:5" s="8" customFormat="1" x14ac:dyDescent="0.3">
      <c r="D214" s="98"/>
      <c r="E214" s="98"/>
    </row>
    <row r="215" spans="4:5" s="8" customFormat="1" x14ac:dyDescent="0.3">
      <c r="D215" s="98"/>
      <c r="E215" s="98"/>
    </row>
    <row r="216" spans="4:5" s="8" customFormat="1" x14ac:dyDescent="0.3">
      <c r="D216" s="98"/>
      <c r="E216" s="98"/>
    </row>
    <row r="217" spans="4:5" s="8" customFormat="1" x14ac:dyDescent="0.3">
      <c r="D217" s="98"/>
      <c r="E217" s="98"/>
    </row>
    <row r="218" spans="4:5" s="8" customFormat="1" x14ac:dyDescent="0.3">
      <c r="D218" s="98"/>
      <c r="E218" s="98"/>
    </row>
  </sheetData>
  <mergeCells count="17">
    <mergeCell ref="C11:J11"/>
    <mergeCell ref="F1:J1"/>
    <mergeCell ref="F2:J2"/>
    <mergeCell ref="F4:J4"/>
    <mergeCell ref="A5:J5"/>
    <mergeCell ref="A6:J6"/>
    <mergeCell ref="A7:J7"/>
    <mergeCell ref="C8:I8"/>
    <mergeCell ref="C9:D9"/>
    <mergeCell ref="F9:G9"/>
    <mergeCell ref="H9:I9"/>
    <mergeCell ref="C10:J10"/>
    <mergeCell ref="B44:J44"/>
    <mergeCell ref="B45:J45"/>
    <mergeCell ref="C47:E47"/>
    <mergeCell ref="F47:J47"/>
    <mergeCell ref="C53:E53"/>
  </mergeCells>
  <printOptions horizontalCentered="1"/>
  <pageMargins left="0.11811023622047245" right="0.11811023622047245" top="0.19685039370078741" bottom="0.19685039370078741" header="0.19685039370078741" footer="0.19685039370078741"/>
  <pageSetup paperSize="9" scale="89" orientation="landscape" r:id="rId1"/>
  <headerFooter alignWithMargins="0">
    <oddFooter>Page &amp;P</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F0ADA-A14A-4E7E-9F72-4850D7C5E3B3}">
  <sheetPr>
    <tabColor rgb="FFFFFF00"/>
  </sheetPr>
  <dimension ref="A1:K218"/>
  <sheetViews>
    <sheetView view="pageBreakPreview" topLeftCell="A19" zoomScaleSheetLayoutView="100" workbookViewId="0">
      <selection activeCell="D14" sqref="D14:D41"/>
    </sheetView>
  </sheetViews>
  <sheetFormatPr defaultColWidth="9.109375" defaultRowHeight="15.6" x14ac:dyDescent="0.3"/>
  <cols>
    <col min="1" max="1" width="7.109375" style="4" customWidth="1"/>
    <col min="2" max="2" width="68.33203125" style="8" customWidth="1"/>
    <col min="3" max="3" width="6.88671875" style="6" customWidth="1"/>
    <col min="4" max="4" width="9.109375" style="7"/>
    <col min="5" max="5" width="14.44140625" style="6" bestFit="1" customWidth="1"/>
    <col min="6" max="6" width="11.33203125" style="108" customWidth="1"/>
    <col min="7" max="7" width="7" style="109" customWidth="1"/>
    <col min="8" max="8" width="6.109375" style="98" bestFit="1" customWidth="1"/>
    <col min="9" max="9" width="16.88671875" style="108" bestFit="1" customWidth="1"/>
    <col min="10" max="10" width="14.5546875" style="6" bestFit="1" customWidth="1"/>
    <col min="11" max="11" width="19.5546875" style="8" customWidth="1"/>
    <col min="12" max="16384" width="9.109375" style="8"/>
  </cols>
  <sheetData>
    <row r="1" spans="1:11" x14ac:dyDescent="0.3">
      <c r="B1" s="5" t="s">
        <v>4884</v>
      </c>
      <c r="F1" s="497" t="s">
        <v>4723</v>
      </c>
      <c r="G1" s="497"/>
      <c r="H1" s="497"/>
      <c r="I1" s="497"/>
      <c r="J1" s="497"/>
    </row>
    <row r="2" spans="1:11" x14ac:dyDescent="0.3">
      <c r="B2" s="9" t="s">
        <v>4885</v>
      </c>
      <c r="F2" s="498" t="s">
        <v>4724</v>
      </c>
      <c r="G2" s="498"/>
      <c r="H2" s="498"/>
      <c r="I2" s="498"/>
      <c r="J2" s="498"/>
    </row>
    <row r="4" spans="1:11" x14ac:dyDescent="0.3">
      <c r="A4" s="11"/>
      <c r="B4" s="12"/>
      <c r="C4" s="13"/>
      <c r="D4" s="14"/>
      <c r="E4" s="15"/>
      <c r="F4" s="499" t="s">
        <v>4933</v>
      </c>
      <c r="G4" s="499"/>
      <c r="H4" s="499"/>
      <c r="I4" s="499"/>
      <c r="J4" s="499"/>
    </row>
    <row r="5" spans="1:11" x14ac:dyDescent="0.3">
      <c r="A5" s="498" t="s">
        <v>4729</v>
      </c>
      <c r="B5" s="498"/>
      <c r="C5" s="498"/>
      <c r="D5" s="498"/>
      <c r="E5" s="498"/>
      <c r="F5" s="498"/>
      <c r="G5" s="498"/>
      <c r="H5" s="498"/>
      <c r="I5" s="498"/>
      <c r="J5" s="498"/>
    </row>
    <row r="6" spans="1:11" ht="15.75" customHeight="1" x14ac:dyDescent="0.3">
      <c r="A6" s="500" t="s">
        <v>4931</v>
      </c>
      <c r="B6" s="498"/>
      <c r="C6" s="498"/>
      <c r="D6" s="498"/>
      <c r="E6" s="498"/>
      <c r="F6" s="498"/>
      <c r="G6" s="498"/>
      <c r="H6" s="498"/>
      <c r="I6" s="498"/>
      <c r="J6" s="498"/>
    </row>
    <row r="7" spans="1:11" ht="15.75" customHeight="1" x14ac:dyDescent="0.3">
      <c r="A7" s="498" t="s">
        <v>4932</v>
      </c>
      <c r="B7" s="498"/>
      <c r="C7" s="498"/>
      <c r="D7" s="498"/>
      <c r="E7" s="498"/>
      <c r="F7" s="498"/>
      <c r="G7" s="498"/>
      <c r="H7" s="498"/>
      <c r="I7" s="498"/>
      <c r="J7" s="498"/>
    </row>
    <row r="8" spans="1:11" ht="16.8" x14ac:dyDescent="0.3">
      <c r="A8" s="16"/>
      <c r="B8" s="17" t="s">
        <v>4730</v>
      </c>
      <c r="C8" s="507" t="s">
        <v>5119</v>
      </c>
      <c r="D8" s="507"/>
      <c r="E8" s="507"/>
      <c r="F8" s="507"/>
      <c r="G8" s="507"/>
      <c r="H8" s="507"/>
      <c r="I8" s="507"/>
      <c r="J8" s="18"/>
    </row>
    <row r="9" spans="1:11" ht="15" customHeight="1" x14ac:dyDescent="0.3">
      <c r="A9" s="19"/>
      <c r="B9" s="17" t="s">
        <v>4731</v>
      </c>
      <c r="C9" s="548" t="s">
        <v>5120</v>
      </c>
      <c r="D9" s="508"/>
      <c r="E9" s="20" t="s">
        <v>4732</v>
      </c>
      <c r="F9" s="549" t="s">
        <v>4995</v>
      </c>
      <c r="G9" s="509"/>
      <c r="H9" s="511" t="s">
        <v>4733</v>
      </c>
      <c r="I9" s="511"/>
      <c r="J9" s="162" t="s">
        <v>5121</v>
      </c>
    </row>
    <row r="10" spans="1:11" x14ac:dyDescent="0.3">
      <c r="A10" s="21"/>
      <c r="B10" s="17" t="s">
        <v>4734</v>
      </c>
      <c r="C10" s="510" t="s">
        <v>4897</v>
      </c>
      <c r="D10" s="510"/>
      <c r="E10" s="510"/>
      <c r="F10" s="510"/>
      <c r="G10" s="510"/>
      <c r="H10" s="510"/>
      <c r="I10" s="510"/>
      <c r="J10" s="510"/>
    </row>
    <row r="11" spans="1:11" x14ac:dyDescent="0.3">
      <c r="A11" s="22"/>
      <c r="B11" s="17" t="s">
        <v>4735</v>
      </c>
      <c r="C11" s="547" t="s">
        <v>4897</v>
      </c>
      <c r="D11" s="512"/>
      <c r="E11" s="512"/>
      <c r="F11" s="512"/>
      <c r="G11" s="512"/>
      <c r="H11" s="512"/>
      <c r="I11" s="512"/>
      <c r="J11" s="512"/>
    </row>
    <row r="12" spans="1:11" ht="30.6" x14ac:dyDescent="0.3">
      <c r="A12" s="23" t="s">
        <v>0</v>
      </c>
      <c r="B12" s="24" t="s">
        <v>4736</v>
      </c>
      <c r="C12" s="24" t="s">
        <v>4737</v>
      </c>
      <c r="D12" s="25" t="s">
        <v>4738</v>
      </c>
      <c r="E12" s="24" t="s">
        <v>4739</v>
      </c>
      <c r="F12" s="26" t="s">
        <v>4740</v>
      </c>
      <c r="G12" s="27" t="s">
        <v>4741</v>
      </c>
      <c r="H12" s="28" t="s">
        <v>4742</v>
      </c>
      <c r="I12" s="26" t="s">
        <v>4743</v>
      </c>
      <c r="J12" s="29" t="s">
        <v>4726</v>
      </c>
      <c r="K12" s="269" t="str">
        <f ca="1">HYPERLINK("#" &amp; CELL("address",TH!A9),"Link tới sheet: " &amp; REPLACE(CELL("filename",TH!A9),1,FIND("]",CELL("filename",TH!A9)),""))</f>
        <v>Link tới sheet: TH</v>
      </c>
    </row>
    <row r="13" spans="1:11" s="34" customFormat="1" ht="13.8" x14ac:dyDescent="0.3">
      <c r="A13" s="30">
        <v>1</v>
      </c>
      <c r="B13" s="31" t="s">
        <v>4744</v>
      </c>
      <c r="C13" s="32"/>
      <c r="D13" s="32"/>
      <c r="E13" s="32"/>
      <c r="F13" s="32"/>
      <c r="G13" s="32"/>
      <c r="H13" s="174"/>
      <c r="I13" s="32"/>
      <c r="J13" s="33"/>
    </row>
    <row r="14" spans="1:11" s="40" customFormat="1" ht="13.8" x14ac:dyDescent="0.3">
      <c r="A14" s="35"/>
      <c r="B14" s="36" t="s">
        <v>4745</v>
      </c>
      <c r="C14" s="37" t="s">
        <v>1726</v>
      </c>
      <c r="D14" s="317">
        <f>SUBTOTAL(9,D15:D23)</f>
        <v>257.39999999999998</v>
      </c>
      <c r="E14" s="37"/>
      <c r="F14" s="38"/>
      <c r="G14" s="39"/>
      <c r="H14" s="175"/>
      <c r="I14" s="110">
        <f>SUBTOTAL(9,I15:I23)</f>
        <v>33462000</v>
      </c>
      <c r="J14" s="37"/>
    </row>
    <row r="15" spans="1:11" s="40" customFormat="1" ht="13.8" x14ac:dyDescent="0.3">
      <c r="A15" s="41" t="s">
        <v>4746</v>
      </c>
      <c r="B15" s="42" t="s">
        <v>5481</v>
      </c>
      <c r="C15" s="43"/>
      <c r="D15" s="318"/>
      <c r="E15" s="43"/>
      <c r="F15" s="44"/>
      <c r="G15" s="45"/>
      <c r="H15" s="176"/>
      <c r="I15" s="44"/>
      <c r="J15" s="43"/>
    </row>
    <row r="16" spans="1:11" s="40" customFormat="1" ht="27.6" x14ac:dyDescent="0.3">
      <c r="A16" s="41"/>
      <c r="B16" s="46" t="s">
        <v>5123</v>
      </c>
      <c r="C16" s="43"/>
      <c r="D16" s="318"/>
      <c r="E16" s="43"/>
      <c r="F16" s="44"/>
      <c r="G16" s="45"/>
      <c r="H16" s="176"/>
      <c r="I16" s="44"/>
      <c r="J16" s="47"/>
    </row>
    <row r="17" spans="1:10" s="40" customFormat="1" ht="40.5" customHeight="1" x14ac:dyDescent="0.3">
      <c r="A17" s="41" t="s">
        <v>4747</v>
      </c>
      <c r="B17" s="163" t="s">
        <v>4887</v>
      </c>
      <c r="C17" s="43" t="s">
        <v>1726</v>
      </c>
      <c r="D17" s="318">
        <v>257.39999999999998</v>
      </c>
      <c r="E17" s="43"/>
      <c r="F17" s="44">
        <v>130000</v>
      </c>
      <c r="G17" s="45"/>
      <c r="H17" s="176">
        <v>1</v>
      </c>
      <c r="I17" s="44">
        <f>ROUND(D17*H17*F17,0)</f>
        <v>33462000</v>
      </c>
      <c r="J17" s="48"/>
    </row>
    <row r="18" spans="1:10" s="40" customFormat="1" ht="41.4" x14ac:dyDescent="0.3">
      <c r="A18" s="49" t="s">
        <v>4748</v>
      </c>
      <c r="B18" s="157" t="s">
        <v>4888</v>
      </c>
      <c r="C18" s="50" t="s">
        <v>1726</v>
      </c>
      <c r="D18" s="319"/>
      <c r="E18" s="50"/>
      <c r="F18" s="3"/>
      <c r="G18" s="51"/>
      <c r="H18" s="177">
        <v>1</v>
      </c>
      <c r="I18" s="3">
        <f t="shared" ref="I18:I23" si="0">ROUND(D18*H18*F18,0)</f>
        <v>0</v>
      </c>
      <c r="J18" s="52"/>
    </row>
    <row r="19" spans="1:10" s="40" customFormat="1" ht="41.4" x14ac:dyDescent="0.3">
      <c r="A19" s="49" t="s">
        <v>4749</v>
      </c>
      <c r="B19" s="158" t="s">
        <v>4889</v>
      </c>
      <c r="C19" s="50" t="s">
        <v>1726</v>
      </c>
      <c r="D19" s="319"/>
      <c r="E19" s="50"/>
      <c r="F19" s="3"/>
      <c r="G19" s="51"/>
      <c r="H19" s="177">
        <v>1</v>
      </c>
      <c r="I19" s="3">
        <f t="shared" si="0"/>
        <v>0</v>
      </c>
      <c r="J19" s="52"/>
    </row>
    <row r="20" spans="1:10" s="40" customFormat="1" ht="41.4" x14ac:dyDescent="0.3">
      <c r="A20" s="49" t="s">
        <v>4750</v>
      </c>
      <c r="B20" s="158" t="s">
        <v>4890</v>
      </c>
      <c r="C20" s="50" t="s">
        <v>1726</v>
      </c>
      <c r="D20" s="319"/>
      <c r="E20" s="50"/>
      <c r="F20" s="3"/>
      <c r="G20" s="51"/>
      <c r="H20" s="177">
        <v>1</v>
      </c>
      <c r="I20" s="3">
        <f t="shared" si="0"/>
        <v>0</v>
      </c>
      <c r="J20" s="52"/>
    </row>
    <row r="21" spans="1:10" s="40" customFormat="1" ht="35.1" customHeight="1" x14ac:dyDescent="0.3">
      <c r="A21" s="49" t="s">
        <v>4751</v>
      </c>
      <c r="B21" s="159" t="s">
        <v>4787</v>
      </c>
      <c r="C21" s="43" t="s">
        <v>1726</v>
      </c>
      <c r="D21" s="318"/>
      <c r="E21" s="43"/>
      <c r="F21" s="44"/>
      <c r="G21" s="45"/>
      <c r="H21" s="176">
        <v>1</v>
      </c>
      <c r="I21" s="44">
        <f t="shared" si="0"/>
        <v>0</v>
      </c>
      <c r="J21" s="47"/>
    </row>
    <row r="22" spans="1:10" s="40" customFormat="1" ht="35.1" customHeight="1" x14ac:dyDescent="0.3">
      <c r="A22" s="49" t="s">
        <v>4752</v>
      </c>
      <c r="B22" s="159" t="s">
        <v>4788</v>
      </c>
      <c r="C22" s="43" t="s">
        <v>1726</v>
      </c>
      <c r="D22" s="319"/>
      <c r="E22" s="50"/>
      <c r="F22" s="3"/>
      <c r="G22" s="51"/>
      <c r="H22" s="177">
        <v>1</v>
      </c>
      <c r="I22" s="3">
        <f t="shared" si="0"/>
        <v>0</v>
      </c>
      <c r="J22" s="52"/>
    </row>
    <row r="23" spans="1:10" s="40" customFormat="1" ht="13.8" x14ac:dyDescent="0.3">
      <c r="A23" s="49" t="s">
        <v>4753</v>
      </c>
      <c r="B23" s="160" t="s">
        <v>4754</v>
      </c>
      <c r="C23" s="53" t="s">
        <v>1726</v>
      </c>
      <c r="D23" s="320"/>
      <c r="E23" s="53"/>
      <c r="F23" s="54"/>
      <c r="G23" s="55"/>
      <c r="H23" s="178">
        <v>0</v>
      </c>
      <c r="I23" s="54">
        <f t="shared" si="0"/>
        <v>0</v>
      </c>
      <c r="J23" s="56"/>
    </row>
    <row r="24" spans="1:10" s="117" customFormat="1" ht="13.8" x14ac:dyDescent="0.3">
      <c r="A24" s="111" t="s">
        <v>2304</v>
      </c>
      <c r="B24" s="112" t="s">
        <v>4755</v>
      </c>
      <c r="C24" s="113"/>
      <c r="D24" s="321"/>
      <c r="E24" s="113"/>
      <c r="F24" s="114"/>
      <c r="G24" s="115"/>
      <c r="H24" s="179"/>
      <c r="I24" s="116">
        <f>SUBTOTAL(9, I25:I28)</f>
        <v>0</v>
      </c>
      <c r="J24" s="113"/>
    </row>
    <row r="25" spans="1:10" s="117" customFormat="1" ht="13.8" x14ac:dyDescent="0.3">
      <c r="A25" s="118" t="s">
        <v>4756</v>
      </c>
      <c r="B25" s="119" t="s">
        <v>4757</v>
      </c>
      <c r="C25" s="120"/>
      <c r="D25" s="322"/>
      <c r="E25" s="120"/>
      <c r="F25" s="121"/>
      <c r="G25" s="122"/>
      <c r="H25" s="180"/>
      <c r="I25" s="123">
        <f>SUBTOTAL(9, I26:I28)</f>
        <v>0</v>
      </c>
      <c r="J25" s="120"/>
    </row>
    <row r="26" spans="1:10" s="117" customFormat="1" ht="13.8" x14ac:dyDescent="0.3">
      <c r="A26" s="118"/>
      <c r="B26" s="335" t="s">
        <v>5482</v>
      </c>
      <c r="C26" s="120"/>
      <c r="D26" s="322"/>
      <c r="E26" s="120"/>
      <c r="F26" s="121"/>
      <c r="G26" s="122"/>
      <c r="H26" s="180"/>
      <c r="I26" s="336">
        <f>SUBTOTAL(9, I27:I27)</f>
        <v>0</v>
      </c>
      <c r="J26" s="120"/>
    </row>
    <row r="27" spans="1:10" s="117" customFormat="1" ht="13.8" x14ac:dyDescent="0.3">
      <c r="A27" s="118"/>
      <c r="B27" s="342" t="s">
        <v>5342</v>
      </c>
      <c r="C27" s="337" t="s">
        <v>1726</v>
      </c>
      <c r="D27" s="338">
        <v>0</v>
      </c>
      <c r="E27" s="337"/>
      <c r="F27" s="339">
        <v>13000</v>
      </c>
      <c r="G27" s="340"/>
      <c r="H27" s="341">
        <v>1</v>
      </c>
      <c r="I27" s="343">
        <f>ROUND(D27*H27*F27,0)</f>
        <v>0</v>
      </c>
      <c r="J27" s="120"/>
    </row>
    <row r="28" spans="1:10" s="127" customFormat="1" ht="13.8" x14ac:dyDescent="0.3">
      <c r="A28" s="128"/>
      <c r="B28" s="171"/>
      <c r="C28" s="125"/>
      <c r="D28" s="323"/>
      <c r="E28" s="125"/>
      <c r="F28" s="172"/>
      <c r="G28" s="173"/>
      <c r="H28" s="181"/>
      <c r="I28" s="126"/>
      <c r="J28" s="125"/>
    </row>
    <row r="29" spans="1:10" s="40" customFormat="1" ht="13.8" x14ac:dyDescent="0.3">
      <c r="A29" s="61" t="s">
        <v>4758</v>
      </c>
      <c r="B29" s="62" t="s">
        <v>4759</v>
      </c>
      <c r="C29" s="63"/>
      <c r="D29" s="324"/>
      <c r="E29" s="63"/>
      <c r="F29" s="64"/>
      <c r="G29" s="65"/>
      <c r="H29" s="182"/>
      <c r="I29" s="66">
        <f>(I30)</f>
        <v>0</v>
      </c>
      <c r="J29" s="63"/>
    </row>
    <row r="30" spans="1:10" s="67" customFormat="1" ht="13.8" x14ac:dyDescent="0.3">
      <c r="A30" s="49"/>
      <c r="B30" s="68"/>
      <c r="C30" s="69"/>
      <c r="D30" s="325"/>
      <c r="E30" s="69"/>
      <c r="F30" s="70"/>
      <c r="G30" s="71"/>
      <c r="H30" s="183"/>
      <c r="I30" s="70"/>
      <c r="J30" s="69"/>
    </row>
    <row r="31" spans="1:10" s="117" customFormat="1" ht="13.8" x14ac:dyDescent="0.3">
      <c r="A31" s="111" t="s">
        <v>2307</v>
      </c>
      <c r="B31" s="132" t="s">
        <v>4760</v>
      </c>
      <c r="C31" s="113"/>
      <c r="D31" s="326"/>
      <c r="E31" s="113"/>
      <c r="F31" s="133"/>
      <c r="G31" s="134"/>
      <c r="H31" s="184"/>
      <c r="I31" s="116">
        <f>SUBTOTAL(9,I32:I41)</f>
        <v>189498599.99999997</v>
      </c>
      <c r="J31" s="161"/>
    </row>
    <row r="32" spans="1:10" s="40" customFormat="1" ht="41.4" x14ac:dyDescent="0.3">
      <c r="A32" s="124" t="s">
        <v>4762</v>
      </c>
      <c r="B32" s="135" t="s">
        <v>4761</v>
      </c>
      <c r="C32" s="124"/>
      <c r="D32" s="327"/>
      <c r="E32" s="129"/>
      <c r="F32" s="137"/>
      <c r="G32" s="136"/>
      <c r="H32" s="185"/>
      <c r="I32" s="130">
        <f>SUBTOTAL(9,I33:I37)</f>
        <v>189498599.99999997</v>
      </c>
      <c r="J32" s="43"/>
    </row>
    <row r="33" spans="1:10" s="40" customFormat="1" ht="13.8" x14ac:dyDescent="0.3">
      <c r="A33" s="72" t="s">
        <v>4790</v>
      </c>
      <c r="B33" s="73" t="s">
        <v>4763</v>
      </c>
      <c r="C33" s="43" t="s">
        <v>4764</v>
      </c>
      <c r="D33" s="328">
        <v>3</v>
      </c>
      <c r="E33" s="43"/>
      <c r="F33" s="74">
        <v>4050000</v>
      </c>
      <c r="G33" s="75"/>
      <c r="H33" s="186">
        <v>1</v>
      </c>
      <c r="I33" s="2">
        <f>ROUND(D33*F33*H33,0)</f>
        <v>12150000</v>
      </c>
      <c r="J33" s="43"/>
    </row>
    <row r="34" spans="1:10" s="131" customFormat="1" ht="13.8" x14ac:dyDescent="0.3">
      <c r="A34" s="76"/>
      <c r="B34" s="138" t="s">
        <v>11</v>
      </c>
      <c r="C34" s="43"/>
      <c r="D34" s="328"/>
      <c r="E34" s="43"/>
      <c r="F34" s="74"/>
      <c r="G34" s="75"/>
      <c r="H34" s="186"/>
      <c r="I34" s="2"/>
      <c r="J34" s="129"/>
    </row>
    <row r="35" spans="1:10" s="96" customFormat="1" ht="27.6" x14ac:dyDescent="0.3">
      <c r="A35" s="164" t="s">
        <v>4791</v>
      </c>
      <c r="B35" s="165" t="s">
        <v>4789</v>
      </c>
      <c r="C35" s="166" t="s">
        <v>1726</v>
      </c>
      <c r="D35" s="329">
        <v>257.39999999999998</v>
      </c>
      <c r="E35" s="166"/>
      <c r="F35" s="167">
        <v>130000</v>
      </c>
      <c r="G35" s="168"/>
      <c r="H35" s="187">
        <v>0.3</v>
      </c>
      <c r="I35" s="169">
        <f t="shared" ref="I35" si="1">ROUND(D35*H35*F35,0)</f>
        <v>10038600</v>
      </c>
      <c r="J35" s="170"/>
    </row>
    <row r="36" spans="1:10" s="40" customFormat="1" ht="27.6" x14ac:dyDescent="0.3">
      <c r="A36" s="76" t="s">
        <v>4792</v>
      </c>
      <c r="B36" s="77" t="s">
        <v>4768</v>
      </c>
      <c r="C36" s="76" t="s">
        <v>1726</v>
      </c>
      <c r="D36" s="328">
        <v>257.39999999999998</v>
      </c>
      <c r="E36" s="43"/>
      <c r="F36" s="74">
        <v>130000</v>
      </c>
      <c r="G36" s="75"/>
      <c r="H36" s="332">
        <v>5</v>
      </c>
      <c r="I36" s="2">
        <f>D36*F36*H36</f>
        <v>167309999.99999997</v>
      </c>
      <c r="J36" s="43"/>
    </row>
    <row r="37" spans="1:10" s="40" customFormat="1" ht="55.2" x14ac:dyDescent="0.3">
      <c r="A37" s="76"/>
      <c r="B37" s="191" t="s">
        <v>4793</v>
      </c>
      <c r="C37" s="76"/>
      <c r="D37" s="328"/>
      <c r="E37" s="43"/>
      <c r="F37" s="74"/>
      <c r="G37" s="75"/>
      <c r="H37" s="186"/>
      <c r="I37" s="2"/>
      <c r="J37" s="43"/>
    </row>
    <row r="38" spans="1:10" s="145" customFormat="1" ht="41.4" x14ac:dyDescent="0.3">
      <c r="A38" s="139" t="s">
        <v>4765</v>
      </c>
      <c r="B38" s="140" t="s">
        <v>4769</v>
      </c>
      <c r="C38" s="139"/>
      <c r="D38" s="330"/>
      <c r="E38" s="142"/>
      <c r="F38" s="143"/>
      <c r="G38" s="141"/>
      <c r="H38" s="188"/>
      <c r="I38" s="144">
        <f>SUBTOTAL(9,I39:I41)</f>
        <v>0</v>
      </c>
      <c r="J38" s="142"/>
    </row>
    <row r="39" spans="1:10" s="40" customFormat="1" ht="27.6" x14ac:dyDescent="0.3">
      <c r="A39" s="76" t="s">
        <v>4766</v>
      </c>
      <c r="B39" s="79" t="s">
        <v>4789</v>
      </c>
      <c r="C39" s="76" t="s">
        <v>1726</v>
      </c>
      <c r="D39" s="328">
        <v>0</v>
      </c>
      <c r="E39" s="43"/>
      <c r="F39" s="74">
        <v>130000</v>
      </c>
      <c r="G39" s="75"/>
      <c r="H39" s="186">
        <v>0.3</v>
      </c>
      <c r="I39" s="2">
        <f t="shared" ref="I39:I40" si="2">ROUND(D39*H39*F39,0)</f>
        <v>0</v>
      </c>
      <c r="J39" s="78"/>
    </row>
    <row r="40" spans="1:10" s="40" customFormat="1" ht="27.6" x14ac:dyDescent="0.3">
      <c r="A40" s="76" t="s">
        <v>4767</v>
      </c>
      <c r="B40" s="77" t="s">
        <v>4768</v>
      </c>
      <c r="C40" s="76" t="s">
        <v>1726</v>
      </c>
      <c r="D40" s="328">
        <v>0</v>
      </c>
      <c r="E40" s="43"/>
      <c r="F40" s="74">
        <v>130000</v>
      </c>
      <c r="G40" s="75"/>
      <c r="H40" s="332">
        <v>5</v>
      </c>
      <c r="I40" s="2">
        <f t="shared" si="2"/>
        <v>0</v>
      </c>
      <c r="J40" s="43"/>
    </row>
    <row r="41" spans="1:10" s="40" customFormat="1" ht="55.2" x14ac:dyDescent="0.3">
      <c r="A41" s="80"/>
      <c r="B41" s="192" t="s">
        <v>4793</v>
      </c>
      <c r="C41" s="80"/>
      <c r="D41" s="331"/>
      <c r="E41" s="50"/>
      <c r="F41" s="81"/>
      <c r="G41" s="82"/>
      <c r="H41" s="189"/>
      <c r="I41" s="83"/>
      <c r="J41" s="50"/>
    </row>
    <row r="42" spans="1:10" s="40" customFormat="1" ht="13.8" x14ac:dyDescent="0.3">
      <c r="A42" s="57" t="s">
        <v>2310</v>
      </c>
      <c r="B42" s="58" t="s">
        <v>4770</v>
      </c>
      <c r="C42" s="59"/>
      <c r="D42" s="333"/>
      <c r="E42" s="59"/>
      <c r="F42" s="60"/>
      <c r="G42" s="59"/>
      <c r="H42" s="190"/>
      <c r="I42" s="59"/>
      <c r="J42" s="84"/>
    </row>
    <row r="43" spans="1:10" s="117" customFormat="1" ht="13.8" x14ac:dyDescent="0.3">
      <c r="A43" s="146"/>
      <c r="B43" s="147" t="s">
        <v>4771</v>
      </c>
      <c r="C43" s="148"/>
      <c r="D43" s="334"/>
      <c r="E43" s="148"/>
      <c r="F43" s="149"/>
      <c r="G43" s="150"/>
      <c r="H43" s="148"/>
      <c r="I43" s="110">
        <f>SUBTOTAL(9,I14:I41)</f>
        <v>222960599.99999997</v>
      </c>
      <c r="J43" s="148"/>
    </row>
    <row r="44" spans="1:10" s="40" customFormat="1" ht="14.4" x14ac:dyDescent="0.3">
      <c r="A44" s="85"/>
      <c r="B44" s="501" t="s">
        <v>5483</v>
      </c>
      <c r="C44" s="502"/>
      <c r="D44" s="502"/>
      <c r="E44" s="502"/>
      <c r="F44" s="502"/>
      <c r="G44" s="502"/>
      <c r="H44" s="502"/>
      <c r="I44" s="502"/>
      <c r="J44" s="503"/>
    </row>
    <row r="45" spans="1:10" s="40" customFormat="1" ht="14.4" x14ac:dyDescent="0.3">
      <c r="A45" s="86"/>
      <c r="B45" s="506"/>
      <c r="C45" s="506"/>
      <c r="D45" s="506"/>
      <c r="E45" s="506"/>
      <c r="F45" s="506"/>
      <c r="G45" s="506"/>
      <c r="H45" s="506"/>
      <c r="I45" s="506"/>
      <c r="J45" s="506"/>
    </row>
    <row r="46" spans="1:10" s="89" customFormat="1" x14ac:dyDescent="0.3">
      <c r="A46" s="87"/>
      <c r="B46" s="88"/>
      <c r="C46" s="88"/>
      <c r="D46" s="88"/>
      <c r="E46" s="88"/>
      <c r="F46" s="88"/>
      <c r="G46" s="88"/>
      <c r="H46" s="88"/>
      <c r="I46" s="88"/>
      <c r="J46" s="88"/>
    </row>
    <row r="47" spans="1:10" s="89" customFormat="1" x14ac:dyDescent="0.3">
      <c r="A47" s="90"/>
      <c r="B47" s="90"/>
      <c r="C47" s="504" t="s">
        <v>4773</v>
      </c>
      <c r="D47" s="504"/>
      <c r="E47" s="504"/>
      <c r="F47" s="504" t="s">
        <v>4885</v>
      </c>
      <c r="G47" s="504"/>
      <c r="H47" s="504"/>
      <c r="I47" s="504"/>
      <c r="J47" s="504"/>
    </row>
    <row r="48" spans="1:10" s="96" customFormat="1" x14ac:dyDescent="0.3">
      <c r="A48" s="91"/>
      <c r="B48" s="93"/>
      <c r="C48" s="94"/>
      <c r="D48" s="92"/>
      <c r="E48" s="91"/>
      <c r="F48" s="95"/>
      <c r="G48" s="91"/>
      <c r="H48" s="91"/>
      <c r="I48" s="95"/>
    </row>
    <row r="49" spans="1:10" s="96" customFormat="1" x14ac:dyDescent="0.3">
      <c r="A49" s="91"/>
      <c r="B49" s="93"/>
      <c r="C49" s="94"/>
      <c r="D49" s="92"/>
      <c r="E49" s="91"/>
      <c r="F49" s="95"/>
      <c r="G49" s="91"/>
      <c r="H49" s="91"/>
      <c r="I49" s="91"/>
    </row>
    <row r="50" spans="1:10" s="96" customFormat="1" x14ac:dyDescent="0.3">
      <c r="A50" s="91"/>
      <c r="B50" s="93"/>
      <c r="C50" s="94"/>
      <c r="D50" s="92"/>
      <c r="E50" s="91"/>
      <c r="F50" s="95"/>
      <c r="G50" s="91"/>
      <c r="H50" s="91"/>
      <c r="I50" s="95"/>
    </row>
    <row r="51" spans="1:10" s="96" customFormat="1" x14ac:dyDescent="0.3">
      <c r="A51" s="91"/>
      <c r="B51" s="93"/>
      <c r="C51" s="94"/>
      <c r="D51" s="92"/>
      <c r="E51" s="91"/>
      <c r="F51" s="95"/>
      <c r="G51" s="91"/>
      <c r="H51" s="91"/>
      <c r="I51" s="91"/>
    </row>
    <row r="52" spans="1:10" s="96" customFormat="1" x14ac:dyDescent="0.3">
      <c r="A52" s="91"/>
      <c r="B52" s="93"/>
      <c r="C52" s="94"/>
      <c r="D52" s="92"/>
      <c r="E52" s="91"/>
      <c r="F52" s="95"/>
      <c r="G52" s="91"/>
      <c r="H52" s="91"/>
      <c r="I52" s="91"/>
    </row>
    <row r="53" spans="1:10" s="89" customFormat="1" x14ac:dyDescent="0.3">
      <c r="A53" s="91"/>
      <c r="C53" s="505" t="s">
        <v>4886</v>
      </c>
      <c r="D53" s="505"/>
      <c r="E53" s="505"/>
      <c r="F53" s="316"/>
      <c r="G53" s="91"/>
      <c r="H53" s="91"/>
      <c r="I53" s="91"/>
    </row>
    <row r="54" spans="1:10" x14ac:dyDescent="0.3">
      <c r="A54" s="97"/>
      <c r="C54" s="98"/>
      <c r="D54" s="99"/>
      <c r="E54" s="10"/>
      <c r="F54" s="100"/>
      <c r="G54" s="97"/>
      <c r="H54" s="10"/>
      <c r="I54" s="100"/>
      <c r="J54" s="97"/>
    </row>
    <row r="55" spans="1:10" ht="47.1" customHeight="1" x14ac:dyDescent="0.3">
      <c r="A55" s="101"/>
      <c r="B55" s="102" t="s">
        <v>4703</v>
      </c>
      <c r="D55" s="103"/>
      <c r="F55" s="104"/>
      <c r="G55" s="105"/>
      <c r="H55" s="106"/>
      <c r="I55" s="107"/>
    </row>
    <row r="56" spans="1:10" ht="47.1" customHeight="1" x14ac:dyDescent="0.3">
      <c r="A56" s="101"/>
      <c r="B56" s="102" t="s">
        <v>4704</v>
      </c>
      <c r="D56" s="103"/>
      <c r="F56" s="104"/>
      <c r="G56" s="105"/>
      <c r="H56" s="106"/>
      <c r="I56" s="107"/>
    </row>
    <row r="57" spans="1:10" ht="61.5" customHeight="1" x14ac:dyDescent="0.3">
      <c r="A57" s="101"/>
      <c r="B57" s="102" t="s">
        <v>4705</v>
      </c>
      <c r="D57" s="103"/>
      <c r="F57" s="104"/>
      <c r="G57" s="105"/>
      <c r="H57" s="106"/>
      <c r="I57" s="107"/>
    </row>
    <row r="58" spans="1:10" x14ac:dyDescent="0.3">
      <c r="A58" s="97"/>
      <c r="C58" s="98"/>
      <c r="D58" s="99"/>
      <c r="E58" s="10"/>
      <c r="F58" s="100"/>
      <c r="G58" s="97"/>
      <c r="H58" s="10"/>
      <c r="I58" s="100"/>
      <c r="J58" s="97"/>
    </row>
    <row r="59" spans="1:10" x14ac:dyDescent="0.3">
      <c r="A59" s="97"/>
      <c r="C59" s="98"/>
      <c r="D59" s="99"/>
      <c r="E59" s="10"/>
      <c r="F59" s="100"/>
      <c r="G59" s="97"/>
      <c r="H59" s="10"/>
      <c r="I59" s="100"/>
      <c r="J59" s="97"/>
    </row>
    <row r="62" spans="1:10" x14ac:dyDescent="0.3">
      <c r="A62" s="8"/>
      <c r="C62" s="8"/>
      <c r="D62" s="98"/>
      <c r="E62" s="98"/>
      <c r="F62" s="8"/>
      <c r="G62" s="8"/>
      <c r="H62" s="8"/>
      <c r="I62" s="8"/>
      <c r="J62" s="8"/>
    </row>
    <row r="63" spans="1:10" x14ac:dyDescent="0.3">
      <c r="A63" s="8"/>
      <c r="C63" s="8"/>
      <c r="D63" s="98"/>
      <c r="E63" s="98"/>
      <c r="F63" s="8"/>
      <c r="G63" s="8"/>
      <c r="H63" s="8"/>
      <c r="I63" s="8"/>
      <c r="J63" s="8"/>
    </row>
    <row r="64" spans="1:10" x14ac:dyDescent="0.3">
      <c r="A64" s="8"/>
      <c r="C64" s="8"/>
      <c r="D64" s="98"/>
      <c r="E64" s="98"/>
      <c r="F64" s="8"/>
      <c r="G64" s="8"/>
      <c r="H64" s="8"/>
      <c r="I64" s="8"/>
      <c r="J64" s="8"/>
    </row>
    <row r="65" spans="4:5" s="8" customFormat="1" x14ac:dyDescent="0.3">
      <c r="D65" s="98"/>
      <c r="E65" s="98"/>
    </row>
    <row r="66" spans="4:5" s="8" customFormat="1" x14ac:dyDescent="0.3">
      <c r="D66" s="98"/>
      <c r="E66" s="98"/>
    </row>
    <row r="67" spans="4:5" s="8" customFormat="1" x14ac:dyDescent="0.3">
      <c r="D67" s="98"/>
      <c r="E67" s="98"/>
    </row>
    <row r="68" spans="4:5" s="8" customFormat="1" x14ac:dyDescent="0.3">
      <c r="D68" s="98"/>
      <c r="E68" s="98"/>
    </row>
    <row r="69" spans="4:5" s="8" customFormat="1" x14ac:dyDescent="0.3">
      <c r="D69" s="98"/>
      <c r="E69" s="98"/>
    </row>
    <row r="70" spans="4:5" s="8" customFormat="1" x14ac:dyDescent="0.3">
      <c r="D70" s="98"/>
      <c r="E70" s="98"/>
    </row>
    <row r="71" spans="4:5" s="8" customFormat="1" x14ac:dyDescent="0.3">
      <c r="D71" s="98"/>
      <c r="E71" s="98"/>
    </row>
    <row r="72" spans="4:5" s="8" customFormat="1" x14ac:dyDescent="0.3">
      <c r="D72" s="98"/>
      <c r="E72" s="98"/>
    </row>
    <row r="73" spans="4:5" s="8" customFormat="1" x14ac:dyDescent="0.3">
      <c r="D73" s="98"/>
      <c r="E73" s="98"/>
    </row>
    <row r="74" spans="4:5" s="8" customFormat="1" x14ac:dyDescent="0.3">
      <c r="D74" s="98"/>
      <c r="E74" s="98"/>
    </row>
    <row r="75" spans="4:5" s="8" customFormat="1" x14ac:dyDescent="0.3">
      <c r="D75" s="98"/>
      <c r="E75" s="98"/>
    </row>
    <row r="76" spans="4:5" s="40" customFormat="1" ht="13.8" x14ac:dyDescent="0.3">
      <c r="D76" s="5"/>
      <c r="E76" s="5"/>
    </row>
    <row r="77" spans="4:5" s="40" customFormat="1" ht="13.8" x14ac:dyDescent="0.3">
      <c r="D77" s="5"/>
      <c r="E77" s="5"/>
    </row>
    <row r="78" spans="4:5" s="8" customFormat="1" x14ac:dyDescent="0.3">
      <c r="D78" s="98"/>
      <c r="E78" s="98"/>
    </row>
    <row r="79" spans="4:5" s="8" customFormat="1" x14ac:dyDescent="0.3">
      <c r="D79" s="98"/>
      <c r="E79" s="98"/>
    </row>
    <row r="80" spans="4:5" s="8" customFormat="1" x14ac:dyDescent="0.3">
      <c r="D80" s="98"/>
      <c r="E80" s="98"/>
    </row>
    <row r="81" spans="4:5" s="40" customFormat="1" ht="13.8" x14ac:dyDescent="0.3">
      <c r="D81" s="5"/>
      <c r="E81" s="5"/>
    </row>
    <row r="82" spans="4:5" s="8" customFormat="1" x14ac:dyDescent="0.3">
      <c r="D82" s="98"/>
      <c r="E82" s="98"/>
    </row>
    <row r="83" spans="4:5" s="8" customFormat="1" x14ac:dyDescent="0.3">
      <c r="D83" s="98"/>
      <c r="E83" s="98"/>
    </row>
    <row r="84" spans="4:5" s="40" customFormat="1" ht="13.8" x14ac:dyDescent="0.3">
      <c r="D84" s="5"/>
      <c r="E84" s="5"/>
    </row>
    <row r="85" spans="4:5" s="8" customFormat="1" x14ac:dyDescent="0.3">
      <c r="D85" s="98"/>
      <c r="E85" s="98"/>
    </row>
    <row r="86" spans="4:5" s="8" customFormat="1" x14ac:dyDescent="0.3">
      <c r="D86" s="98"/>
      <c r="E86" s="98"/>
    </row>
    <row r="87" spans="4:5" s="8" customFormat="1" x14ac:dyDescent="0.3">
      <c r="D87" s="98"/>
      <c r="E87" s="98"/>
    </row>
    <row r="88" spans="4:5" s="8" customFormat="1" x14ac:dyDescent="0.3">
      <c r="D88" s="98"/>
      <c r="E88" s="98"/>
    </row>
    <row r="89" spans="4:5" s="8" customFormat="1" x14ac:dyDescent="0.3">
      <c r="D89" s="98"/>
      <c r="E89" s="98"/>
    </row>
    <row r="90" spans="4:5" s="8" customFormat="1" x14ac:dyDescent="0.3">
      <c r="D90" s="98"/>
      <c r="E90" s="98"/>
    </row>
    <row r="91" spans="4:5" s="8" customFormat="1" x14ac:dyDescent="0.3">
      <c r="D91" s="98"/>
      <c r="E91" s="98"/>
    </row>
    <row r="92" spans="4:5" s="8" customFormat="1" x14ac:dyDescent="0.3">
      <c r="D92" s="98"/>
      <c r="E92" s="98"/>
    </row>
    <row r="93" spans="4:5" s="8" customFormat="1" x14ac:dyDescent="0.3">
      <c r="D93" s="98"/>
      <c r="E93" s="98"/>
    </row>
    <row r="94" spans="4:5" s="8" customFormat="1" x14ac:dyDescent="0.3">
      <c r="D94" s="98"/>
      <c r="E94" s="98"/>
    </row>
    <row r="95" spans="4:5" s="8" customFormat="1" x14ac:dyDescent="0.3">
      <c r="D95" s="98"/>
      <c r="E95" s="98"/>
    </row>
    <row r="96" spans="4:5" s="8" customFormat="1" x14ac:dyDescent="0.3">
      <c r="D96" s="98"/>
      <c r="E96" s="98"/>
    </row>
    <row r="97" spans="4:5" s="8" customFormat="1" x14ac:dyDescent="0.3">
      <c r="D97" s="98"/>
      <c r="E97" s="98"/>
    </row>
    <row r="98" spans="4:5" s="8" customFormat="1" x14ac:dyDescent="0.3">
      <c r="D98" s="98"/>
      <c r="E98" s="98"/>
    </row>
    <row r="99" spans="4:5" s="8" customFormat="1" x14ac:dyDescent="0.3">
      <c r="D99" s="98"/>
      <c r="E99" s="98"/>
    </row>
    <row r="100" spans="4:5" s="8" customFormat="1" x14ac:dyDescent="0.3">
      <c r="D100" s="98"/>
      <c r="E100" s="98"/>
    </row>
    <row r="101" spans="4:5" s="8" customFormat="1" x14ac:dyDescent="0.3">
      <c r="D101" s="98"/>
      <c r="E101" s="98"/>
    </row>
    <row r="102" spans="4:5" s="8" customFormat="1" x14ac:dyDescent="0.3">
      <c r="D102" s="98"/>
      <c r="E102" s="98"/>
    </row>
    <row r="103" spans="4:5" s="8" customFormat="1" x14ac:dyDescent="0.3">
      <c r="D103" s="98"/>
      <c r="E103" s="98"/>
    </row>
    <row r="104" spans="4:5" s="8" customFormat="1" x14ac:dyDescent="0.3">
      <c r="D104" s="98"/>
      <c r="E104" s="98"/>
    </row>
    <row r="105" spans="4:5" s="8" customFormat="1" x14ac:dyDescent="0.3">
      <c r="D105" s="98"/>
      <c r="E105" s="98"/>
    </row>
    <row r="106" spans="4:5" s="8" customFormat="1" x14ac:dyDescent="0.3">
      <c r="D106" s="98"/>
      <c r="E106" s="98"/>
    </row>
    <row r="107" spans="4:5" s="8" customFormat="1" x14ac:dyDescent="0.3">
      <c r="D107" s="98"/>
      <c r="E107" s="98"/>
    </row>
    <row r="108" spans="4:5" s="8" customFormat="1" x14ac:dyDescent="0.3">
      <c r="D108" s="98"/>
      <c r="E108" s="98"/>
    </row>
    <row r="109" spans="4:5" s="8" customFormat="1" x14ac:dyDescent="0.3">
      <c r="D109" s="98"/>
      <c r="E109" s="98"/>
    </row>
    <row r="110" spans="4:5" s="8" customFormat="1" x14ac:dyDescent="0.3">
      <c r="D110" s="98"/>
      <c r="E110" s="98"/>
    </row>
    <row r="111" spans="4:5" s="8" customFormat="1" x14ac:dyDescent="0.3">
      <c r="D111" s="98"/>
      <c r="E111" s="98"/>
    </row>
    <row r="112" spans="4:5" s="8" customFormat="1" x14ac:dyDescent="0.3">
      <c r="D112" s="98"/>
      <c r="E112" s="98"/>
    </row>
    <row r="113" spans="4:5" s="8" customFormat="1" x14ac:dyDescent="0.3">
      <c r="D113" s="98"/>
      <c r="E113" s="98"/>
    </row>
    <row r="114" spans="4:5" s="8" customFormat="1" x14ac:dyDescent="0.3">
      <c r="D114" s="98"/>
      <c r="E114" s="98"/>
    </row>
    <row r="115" spans="4:5" s="8" customFormat="1" x14ac:dyDescent="0.3">
      <c r="D115" s="98"/>
      <c r="E115" s="98"/>
    </row>
    <row r="116" spans="4:5" s="8" customFormat="1" x14ac:dyDescent="0.3">
      <c r="D116" s="98"/>
      <c r="E116" s="98"/>
    </row>
    <row r="117" spans="4:5" s="8" customFormat="1" x14ac:dyDescent="0.3">
      <c r="D117" s="98"/>
      <c r="E117" s="98"/>
    </row>
    <row r="118" spans="4:5" s="8" customFormat="1" x14ac:dyDescent="0.3">
      <c r="D118" s="98"/>
      <c r="E118" s="98"/>
    </row>
    <row r="119" spans="4:5" s="8" customFormat="1" x14ac:dyDescent="0.3">
      <c r="D119" s="98"/>
      <c r="E119" s="98"/>
    </row>
    <row r="120" spans="4:5" s="8" customFormat="1" x14ac:dyDescent="0.3">
      <c r="D120" s="98"/>
      <c r="E120" s="98"/>
    </row>
    <row r="121" spans="4:5" s="8" customFormat="1" x14ac:dyDescent="0.3">
      <c r="D121" s="98"/>
      <c r="E121" s="98"/>
    </row>
    <row r="122" spans="4:5" s="8" customFormat="1" x14ac:dyDescent="0.3">
      <c r="D122" s="98"/>
      <c r="E122" s="98"/>
    </row>
    <row r="123" spans="4:5" s="8" customFormat="1" x14ac:dyDescent="0.3">
      <c r="D123" s="98"/>
      <c r="E123" s="98"/>
    </row>
    <row r="124" spans="4:5" s="8" customFormat="1" x14ac:dyDescent="0.3">
      <c r="D124" s="98"/>
      <c r="E124" s="98"/>
    </row>
    <row r="125" spans="4:5" s="8" customFormat="1" x14ac:dyDescent="0.3">
      <c r="D125" s="98"/>
      <c r="E125" s="98"/>
    </row>
    <row r="126" spans="4:5" s="8" customFormat="1" x14ac:dyDescent="0.3">
      <c r="D126" s="98"/>
      <c r="E126" s="98"/>
    </row>
    <row r="127" spans="4:5" s="8" customFormat="1" x14ac:dyDescent="0.3">
      <c r="D127" s="98"/>
      <c r="E127" s="98"/>
    </row>
    <row r="128" spans="4:5" s="8" customFormat="1" x14ac:dyDescent="0.3">
      <c r="D128" s="98"/>
      <c r="E128" s="98"/>
    </row>
    <row r="129" spans="4:5" s="8" customFormat="1" x14ac:dyDescent="0.3">
      <c r="D129" s="98"/>
      <c r="E129" s="98"/>
    </row>
    <row r="130" spans="4:5" s="8" customFormat="1" x14ac:dyDescent="0.3">
      <c r="D130" s="98"/>
      <c r="E130" s="98"/>
    </row>
    <row r="131" spans="4:5" s="8" customFormat="1" x14ac:dyDescent="0.3">
      <c r="D131" s="98"/>
      <c r="E131" s="98"/>
    </row>
    <row r="132" spans="4:5" s="8" customFormat="1" x14ac:dyDescent="0.3">
      <c r="D132" s="98"/>
      <c r="E132" s="98"/>
    </row>
    <row r="133" spans="4:5" s="8" customFormat="1" x14ac:dyDescent="0.3">
      <c r="D133" s="98"/>
      <c r="E133" s="98"/>
    </row>
    <row r="134" spans="4:5" s="8" customFormat="1" x14ac:dyDescent="0.3">
      <c r="D134" s="98"/>
      <c r="E134" s="98"/>
    </row>
    <row r="135" spans="4:5" s="8" customFormat="1" x14ac:dyDescent="0.3">
      <c r="D135" s="98"/>
      <c r="E135" s="98"/>
    </row>
    <row r="136" spans="4:5" s="8" customFormat="1" x14ac:dyDescent="0.3">
      <c r="D136" s="98"/>
      <c r="E136" s="98"/>
    </row>
    <row r="137" spans="4:5" s="8" customFormat="1" x14ac:dyDescent="0.3">
      <c r="D137" s="98"/>
      <c r="E137" s="98"/>
    </row>
    <row r="138" spans="4:5" s="8" customFormat="1" x14ac:dyDescent="0.3">
      <c r="D138" s="98"/>
      <c r="E138" s="98"/>
    </row>
    <row r="139" spans="4:5" s="8" customFormat="1" x14ac:dyDescent="0.3">
      <c r="D139" s="98"/>
      <c r="E139" s="98"/>
    </row>
    <row r="140" spans="4:5" s="8" customFormat="1" x14ac:dyDescent="0.3">
      <c r="D140" s="98"/>
      <c r="E140" s="98"/>
    </row>
    <row r="141" spans="4:5" s="8" customFormat="1" x14ac:dyDescent="0.3">
      <c r="D141" s="98"/>
      <c r="E141" s="98"/>
    </row>
    <row r="142" spans="4:5" s="8" customFormat="1" x14ac:dyDescent="0.3">
      <c r="D142" s="98"/>
      <c r="E142" s="98"/>
    </row>
    <row r="143" spans="4:5" s="8" customFormat="1" x14ac:dyDescent="0.3">
      <c r="D143" s="98"/>
      <c r="E143" s="98"/>
    </row>
    <row r="144" spans="4:5" s="8" customFormat="1" x14ac:dyDescent="0.3">
      <c r="D144" s="98"/>
      <c r="E144" s="98"/>
    </row>
    <row r="145" spans="4:5" s="8" customFormat="1" x14ac:dyDescent="0.3">
      <c r="D145" s="98"/>
      <c r="E145" s="98"/>
    </row>
    <row r="146" spans="4:5" s="8" customFormat="1" x14ac:dyDescent="0.3">
      <c r="D146" s="98"/>
      <c r="E146" s="98"/>
    </row>
    <row r="147" spans="4:5" s="8" customFormat="1" x14ac:dyDescent="0.3">
      <c r="D147" s="98"/>
      <c r="E147" s="98"/>
    </row>
    <row r="148" spans="4:5" s="8" customFormat="1" x14ac:dyDescent="0.3">
      <c r="D148" s="98"/>
      <c r="E148" s="98"/>
    </row>
    <row r="149" spans="4:5" s="8" customFormat="1" x14ac:dyDescent="0.3">
      <c r="D149" s="98"/>
      <c r="E149" s="98"/>
    </row>
    <row r="150" spans="4:5" s="8" customFormat="1" x14ac:dyDescent="0.3">
      <c r="D150" s="98"/>
      <c r="E150" s="98"/>
    </row>
    <row r="151" spans="4:5" s="8" customFormat="1" x14ac:dyDescent="0.3">
      <c r="D151" s="98"/>
      <c r="E151" s="98"/>
    </row>
    <row r="152" spans="4:5" s="8" customFormat="1" x14ac:dyDescent="0.3">
      <c r="D152" s="98"/>
      <c r="E152" s="98"/>
    </row>
    <row r="153" spans="4:5" s="8" customFormat="1" x14ac:dyDescent="0.3">
      <c r="D153" s="98"/>
      <c r="E153" s="98"/>
    </row>
    <row r="154" spans="4:5" s="8" customFormat="1" x14ac:dyDescent="0.3">
      <c r="D154" s="98"/>
      <c r="E154" s="98"/>
    </row>
    <row r="155" spans="4:5" s="8" customFormat="1" x14ac:dyDescent="0.3">
      <c r="D155" s="98"/>
      <c r="E155" s="98"/>
    </row>
    <row r="156" spans="4:5" s="8" customFormat="1" x14ac:dyDescent="0.3">
      <c r="D156" s="98"/>
      <c r="E156" s="98"/>
    </row>
    <row r="157" spans="4:5" s="8" customFormat="1" x14ac:dyDescent="0.3">
      <c r="D157" s="98"/>
      <c r="E157" s="98"/>
    </row>
    <row r="158" spans="4:5" s="8" customFormat="1" x14ac:dyDescent="0.3">
      <c r="D158" s="98"/>
      <c r="E158" s="98"/>
    </row>
    <row r="159" spans="4:5" s="8" customFormat="1" x14ac:dyDescent="0.3">
      <c r="D159" s="98"/>
      <c r="E159" s="98"/>
    </row>
    <row r="160" spans="4:5" s="8" customFormat="1" x14ac:dyDescent="0.3">
      <c r="D160" s="98"/>
      <c r="E160" s="98"/>
    </row>
    <row r="161" spans="4:5" s="8" customFormat="1" x14ac:dyDescent="0.3">
      <c r="D161" s="98"/>
      <c r="E161" s="98"/>
    </row>
    <row r="162" spans="4:5" s="8" customFormat="1" x14ac:dyDescent="0.3">
      <c r="D162" s="98"/>
      <c r="E162" s="98"/>
    </row>
    <row r="163" spans="4:5" s="8" customFormat="1" x14ac:dyDescent="0.3">
      <c r="D163" s="98"/>
      <c r="E163" s="98"/>
    </row>
    <row r="164" spans="4:5" s="8" customFormat="1" x14ac:dyDescent="0.3">
      <c r="D164" s="98"/>
      <c r="E164" s="98"/>
    </row>
    <row r="165" spans="4:5" s="8" customFormat="1" x14ac:dyDescent="0.3">
      <c r="D165" s="98"/>
      <c r="E165" s="98"/>
    </row>
    <row r="166" spans="4:5" s="8" customFormat="1" x14ac:dyDescent="0.3">
      <c r="D166" s="98"/>
      <c r="E166" s="98"/>
    </row>
    <row r="167" spans="4:5" s="8" customFormat="1" x14ac:dyDescent="0.3">
      <c r="D167" s="98"/>
      <c r="E167" s="98"/>
    </row>
    <row r="168" spans="4:5" s="8" customFormat="1" x14ac:dyDescent="0.3">
      <c r="D168" s="98"/>
      <c r="E168" s="98"/>
    </row>
    <row r="169" spans="4:5" s="8" customFormat="1" x14ac:dyDescent="0.3">
      <c r="D169" s="98"/>
      <c r="E169" s="98"/>
    </row>
    <row r="170" spans="4:5" s="8" customFormat="1" x14ac:dyDescent="0.3">
      <c r="D170" s="98"/>
      <c r="E170" s="98"/>
    </row>
    <row r="171" spans="4:5" s="8" customFormat="1" x14ac:dyDescent="0.3">
      <c r="D171" s="98"/>
      <c r="E171" s="98"/>
    </row>
    <row r="172" spans="4:5" s="8" customFormat="1" x14ac:dyDescent="0.3">
      <c r="D172" s="98"/>
      <c r="E172" s="98"/>
    </row>
    <row r="173" spans="4:5" s="8" customFormat="1" x14ac:dyDescent="0.3">
      <c r="D173" s="98"/>
      <c r="E173" s="98"/>
    </row>
    <row r="174" spans="4:5" s="8" customFormat="1" x14ac:dyDescent="0.3">
      <c r="D174" s="98"/>
      <c r="E174" s="98"/>
    </row>
    <row r="175" spans="4:5" s="8" customFormat="1" x14ac:dyDescent="0.3">
      <c r="D175" s="98"/>
      <c r="E175" s="98"/>
    </row>
    <row r="176" spans="4:5" s="8" customFormat="1" x14ac:dyDescent="0.3">
      <c r="D176" s="98"/>
      <c r="E176" s="98"/>
    </row>
    <row r="177" spans="4:5" s="8" customFormat="1" x14ac:dyDescent="0.3">
      <c r="D177" s="98"/>
      <c r="E177" s="98"/>
    </row>
    <row r="178" spans="4:5" s="8" customFormat="1" x14ac:dyDescent="0.3">
      <c r="D178" s="98"/>
      <c r="E178" s="98"/>
    </row>
    <row r="179" spans="4:5" s="8" customFormat="1" x14ac:dyDescent="0.3">
      <c r="D179" s="98"/>
      <c r="E179" s="98"/>
    </row>
    <row r="180" spans="4:5" s="8" customFormat="1" x14ac:dyDescent="0.3">
      <c r="D180" s="98"/>
      <c r="E180" s="98"/>
    </row>
    <row r="181" spans="4:5" s="8" customFormat="1" x14ac:dyDescent="0.3">
      <c r="D181" s="98"/>
      <c r="E181" s="98"/>
    </row>
    <row r="182" spans="4:5" s="8" customFormat="1" x14ac:dyDescent="0.3">
      <c r="D182" s="98"/>
      <c r="E182" s="98"/>
    </row>
    <row r="183" spans="4:5" s="8" customFormat="1" x14ac:dyDescent="0.3">
      <c r="D183" s="98"/>
      <c r="E183" s="98"/>
    </row>
    <row r="184" spans="4:5" s="8" customFormat="1" x14ac:dyDescent="0.3">
      <c r="D184" s="98"/>
      <c r="E184" s="98"/>
    </row>
    <row r="185" spans="4:5" s="8" customFormat="1" x14ac:dyDescent="0.3">
      <c r="D185" s="98"/>
      <c r="E185" s="98"/>
    </row>
    <row r="186" spans="4:5" s="8" customFormat="1" x14ac:dyDescent="0.3">
      <c r="D186" s="98"/>
      <c r="E186" s="98"/>
    </row>
    <row r="187" spans="4:5" s="8" customFormat="1" x14ac:dyDescent="0.3">
      <c r="D187" s="98"/>
      <c r="E187" s="98"/>
    </row>
    <row r="188" spans="4:5" s="8" customFormat="1" x14ac:dyDescent="0.3">
      <c r="D188" s="98"/>
      <c r="E188" s="98"/>
    </row>
    <row r="189" spans="4:5" s="8" customFormat="1" x14ac:dyDescent="0.3">
      <c r="D189" s="98"/>
      <c r="E189" s="98"/>
    </row>
    <row r="190" spans="4:5" s="8" customFormat="1" x14ac:dyDescent="0.3">
      <c r="D190" s="98"/>
      <c r="E190" s="98"/>
    </row>
    <row r="191" spans="4:5" s="8" customFormat="1" x14ac:dyDescent="0.3">
      <c r="D191" s="98"/>
      <c r="E191" s="98"/>
    </row>
    <row r="192" spans="4:5" s="8" customFormat="1" x14ac:dyDescent="0.3">
      <c r="D192" s="98"/>
      <c r="E192" s="98"/>
    </row>
    <row r="193" spans="4:5" s="8" customFormat="1" x14ac:dyDescent="0.3">
      <c r="D193" s="98"/>
      <c r="E193" s="98"/>
    </row>
    <row r="194" spans="4:5" s="8" customFormat="1" x14ac:dyDescent="0.3">
      <c r="D194" s="98"/>
      <c r="E194" s="98"/>
    </row>
    <row r="195" spans="4:5" s="8" customFormat="1" x14ac:dyDescent="0.3">
      <c r="D195" s="98"/>
      <c r="E195" s="98"/>
    </row>
    <row r="196" spans="4:5" s="8" customFormat="1" x14ac:dyDescent="0.3">
      <c r="D196" s="98"/>
      <c r="E196" s="98"/>
    </row>
    <row r="197" spans="4:5" s="8" customFormat="1" x14ac:dyDescent="0.3">
      <c r="D197" s="98"/>
      <c r="E197" s="98"/>
    </row>
    <row r="198" spans="4:5" s="8" customFormat="1" x14ac:dyDescent="0.3">
      <c r="D198" s="98"/>
      <c r="E198" s="98"/>
    </row>
    <row r="199" spans="4:5" s="8" customFormat="1" x14ac:dyDescent="0.3">
      <c r="D199" s="98"/>
      <c r="E199" s="98"/>
    </row>
    <row r="200" spans="4:5" s="8" customFormat="1" x14ac:dyDescent="0.3">
      <c r="D200" s="98"/>
      <c r="E200" s="98"/>
    </row>
    <row r="201" spans="4:5" s="8" customFormat="1" x14ac:dyDescent="0.3">
      <c r="D201" s="98"/>
      <c r="E201" s="98"/>
    </row>
    <row r="202" spans="4:5" s="8" customFormat="1" x14ac:dyDescent="0.3">
      <c r="D202" s="98"/>
      <c r="E202" s="98"/>
    </row>
    <row r="203" spans="4:5" s="8" customFormat="1" x14ac:dyDescent="0.3">
      <c r="D203" s="98"/>
      <c r="E203" s="98"/>
    </row>
    <row r="204" spans="4:5" s="8" customFormat="1" x14ac:dyDescent="0.3">
      <c r="D204" s="98"/>
      <c r="E204" s="98"/>
    </row>
    <row r="205" spans="4:5" s="8" customFormat="1" x14ac:dyDescent="0.3">
      <c r="D205" s="98"/>
      <c r="E205" s="98"/>
    </row>
    <row r="206" spans="4:5" s="8" customFormat="1" x14ac:dyDescent="0.3">
      <c r="D206" s="98"/>
      <c r="E206" s="98"/>
    </row>
    <row r="207" spans="4:5" s="8" customFormat="1" x14ac:dyDescent="0.3">
      <c r="D207" s="98"/>
      <c r="E207" s="98"/>
    </row>
    <row r="208" spans="4:5" s="8" customFormat="1" x14ac:dyDescent="0.3">
      <c r="D208" s="98"/>
      <c r="E208" s="98"/>
    </row>
    <row r="209" spans="4:5" s="8" customFormat="1" x14ac:dyDescent="0.3">
      <c r="D209" s="98"/>
      <c r="E209" s="98"/>
    </row>
    <row r="210" spans="4:5" s="8" customFormat="1" x14ac:dyDescent="0.3">
      <c r="D210" s="98"/>
      <c r="E210" s="98"/>
    </row>
    <row r="211" spans="4:5" s="8" customFormat="1" x14ac:dyDescent="0.3">
      <c r="D211" s="98"/>
      <c r="E211" s="98"/>
    </row>
    <row r="212" spans="4:5" s="8" customFormat="1" x14ac:dyDescent="0.3">
      <c r="D212" s="98"/>
      <c r="E212" s="98"/>
    </row>
    <row r="213" spans="4:5" s="8" customFormat="1" x14ac:dyDescent="0.3">
      <c r="D213" s="98"/>
      <c r="E213" s="98"/>
    </row>
    <row r="214" spans="4:5" s="8" customFormat="1" x14ac:dyDescent="0.3">
      <c r="D214" s="98"/>
      <c r="E214" s="98"/>
    </row>
    <row r="215" spans="4:5" s="8" customFormat="1" x14ac:dyDescent="0.3">
      <c r="D215" s="98"/>
      <c r="E215" s="98"/>
    </row>
    <row r="216" spans="4:5" s="8" customFormat="1" x14ac:dyDescent="0.3">
      <c r="D216" s="98"/>
      <c r="E216" s="98"/>
    </row>
    <row r="217" spans="4:5" s="8" customFormat="1" x14ac:dyDescent="0.3">
      <c r="D217" s="98"/>
      <c r="E217" s="98"/>
    </row>
    <row r="218" spans="4:5" s="8" customFormat="1" x14ac:dyDescent="0.3">
      <c r="D218" s="98"/>
      <c r="E218" s="98"/>
    </row>
  </sheetData>
  <mergeCells count="17">
    <mergeCell ref="C11:J11"/>
    <mergeCell ref="F1:J1"/>
    <mergeCell ref="F2:J2"/>
    <mergeCell ref="F4:J4"/>
    <mergeCell ref="A5:J5"/>
    <mergeCell ref="A6:J6"/>
    <mergeCell ref="A7:J7"/>
    <mergeCell ref="C8:I8"/>
    <mergeCell ref="C9:D9"/>
    <mergeCell ref="F9:G9"/>
    <mergeCell ref="H9:I9"/>
    <mergeCell ref="C10:J10"/>
    <mergeCell ref="B44:J44"/>
    <mergeCell ref="B45:J45"/>
    <mergeCell ref="C47:E47"/>
    <mergeCell ref="F47:J47"/>
    <mergeCell ref="C53:E53"/>
  </mergeCells>
  <printOptions horizontalCentered="1"/>
  <pageMargins left="0.11811023622047245" right="0.11811023622047245" top="0.19685039370078741" bottom="0.19685039370078741" header="0.19685039370078741" footer="0.19685039370078741"/>
  <pageSetup paperSize="9" scale="89" orientation="landscape" r:id="rId1"/>
  <headerFooter alignWithMargins="0">
    <oddFooter>Page &amp;P</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828BD-45D4-494E-BDAB-8142C0BA2CF9}">
  <sheetPr>
    <tabColor rgb="FFFFFF00"/>
  </sheetPr>
  <dimension ref="A1:K218"/>
  <sheetViews>
    <sheetView view="pageBreakPreview" topLeftCell="A19" zoomScaleSheetLayoutView="100" workbookViewId="0">
      <selection activeCell="D14" sqref="D14:D41"/>
    </sheetView>
  </sheetViews>
  <sheetFormatPr defaultColWidth="9.109375" defaultRowHeight="15.6" x14ac:dyDescent="0.3"/>
  <cols>
    <col min="1" max="1" width="7.109375" style="4" customWidth="1"/>
    <col min="2" max="2" width="68.33203125" style="8" customWidth="1"/>
    <col min="3" max="3" width="6.88671875" style="6" customWidth="1"/>
    <col min="4" max="4" width="9.109375" style="7"/>
    <col min="5" max="5" width="14.44140625" style="6" bestFit="1" customWidth="1"/>
    <col min="6" max="6" width="11.33203125" style="108" customWidth="1"/>
    <col min="7" max="7" width="7" style="109" customWidth="1"/>
    <col min="8" max="8" width="6.109375" style="98" bestFit="1" customWidth="1"/>
    <col min="9" max="9" width="16.88671875" style="108" bestFit="1" customWidth="1"/>
    <col min="10" max="10" width="14.5546875" style="6" bestFit="1" customWidth="1"/>
    <col min="11" max="11" width="19.5546875" style="8" customWidth="1"/>
    <col min="12" max="16384" width="9.109375" style="8"/>
  </cols>
  <sheetData>
    <row r="1" spans="1:11" x14ac:dyDescent="0.3">
      <c r="B1" s="5" t="s">
        <v>4884</v>
      </c>
      <c r="F1" s="497" t="s">
        <v>4723</v>
      </c>
      <c r="G1" s="497"/>
      <c r="H1" s="497"/>
      <c r="I1" s="497"/>
      <c r="J1" s="497"/>
    </row>
    <row r="2" spans="1:11" x14ac:dyDescent="0.3">
      <c r="B2" s="9" t="s">
        <v>4885</v>
      </c>
      <c r="F2" s="498" t="s">
        <v>4724</v>
      </c>
      <c r="G2" s="498"/>
      <c r="H2" s="498"/>
      <c r="I2" s="498"/>
      <c r="J2" s="498"/>
    </row>
    <row r="4" spans="1:11" x14ac:dyDescent="0.3">
      <c r="A4" s="11"/>
      <c r="B4" s="12"/>
      <c r="C4" s="13"/>
      <c r="D4" s="14"/>
      <c r="E4" s="15"/>
      <c r="F4" s="499" t="s">
        <v>4933</v>
      </c>
      <c r="G4" s="499"/>
      <c r="H4" s="499"/>
      <c r="I4" s="499"/>
      <c r="J4" s="499"/>
    </row>
    <row r="5" spans="1:11" x14ac:dyDescent="0.3">
      <c r="A5" s="498" t="s">
        <v>4729</v>
      </c>
      <c r="B5" s="498"/>
      <c r="C5" s="498"/>
      <c r="D5" s="498"/>
      <c r="E5" s="498"/>
      <c r="F5" s="498"/>
      <c r="G5" s="498"/>
      <c r="H5" s="498"/>
      <c r="I5" s="498"/>
      <c r="J5" s="498"/>
    </row>
    <row r="6" spans="1:11" ht="15.75" customHeight="1" x14ac:dyDescent="0.3">
      <c r="A6" s="500" t="s">
        <v>4931</v>
      </c>
      <c r="B6" s="498"/>
      <c r="C6" s="498"/>
      <c r="D6" s="498"/>
      <c r="E6" s="498"/>
      <c r="F6" s="498"/>
      <c r="G6" s="498"/>
      <c r="H6" s="498"/>
      <c r="I6" s="498"/>
      <c r="J6" s="498"/>
    </row>
    <row r="7" spans="1:11" ht="15.75" customHeight="1" x14ac:dyDescent="0.3">
      <c r="A7" s="498" t="s">
        <v>4932</v>
      </c>
      <c r="B7" s="498"/>
      <c r="C7" s="498"/>
      <c r="D7" s="498"/>
      <c r="E7" s="498"/>
      <c r="F7" s="498"/>
      <c r="G7" s="498"/>
      <c r="H7" s="498"/>
      <c r="I7" s="498"/>
      <c r="J7" s="498"/>
    </row>
    <row r="8" spans="1:11" ht="16.8" x14ac:dyDescent="0.3">
      <c r="A8" s="16"/>
      <c r="B8" s="17" t="s">
        <v>4730</v>
      </c>
      <c r="C8" s="507" t="s">
        <v>5126</v>
      </c>
      <c r="D8" s="507"/>
      <c r="E8" s="507"/>
      <c r="F8" s="507"/>
      <c r="G8" s="507"/>
      <c r="H8" s="507"/>
      <c r="I8" s="507"/>
      <c r="J8" s="18"/>
    </row>
    <row r="9" spans="1:11" ht="15" customHeight="1" x14ac:dyDescent="0.3">
      <c r="A9" s="19"/>
      <c r="B9" s="17" t="s">
        <v>4731</v>
      </c>
      <c r="C9" s="548" t="s">
        <v>11</v>
      </c>
      <c r="D9" s="508"/>
      <c r="E9" s="20" t="s">
        <v>4732</v>
      </c>
      <c r="F9" s="549" t="s">
        <v>11</v>
      </c>
      <c r="G9" s="509"/>
      <c r="H9" s="511" t="s">
        <v>4733</v>
      </c>
      <c r="I9" s="511"/>
      <c r="J9" s="162" t="s">
        <v>11</v>
      </c>
    </row>
    <row r="10" spans="1:11" x14ac:dyDescent="0.3">
      <c r="A10" s="21"/>
      <c r="B10" s="17" t="s">
        <v>4734</v>
      </c>
      <c r="C10" s="510" t="s">
        <v>4897</v>
      </c>
      <c r="D10" s="510"/>
      <c r="E10" s="510"/>
      <c r="F10" s="510"/>
      <c r="G10" s="510"/>
      <c r="H10" s="510"/>
      <c r="I10" s="510"/>
      <c r="J10" s="510"/>
    </row>
    <row r="11" spans="1:11" x14ac:dyDescent="0.3">
      <c r="A11" s="22"/>
      <c r="B11" s="17" t="s">
        <v>4735</v>
      </c>
      <c r="C11" s="547" t="s">
        <v>11</v>
      </c>
      <c r="D11" s="512"/>
      <c r="E11" s="512"/>
      <c r="F11" s="512"/>
      <c r="G11" s="512"/>
      <c r="H11" s="512"/>
      <c r="I11" s="512"/>
      <c r="J11" s="512"/>
    </row>
    <row r="12" spans="1:11" ht="30.6" x14ac:dyDescent="0.3">
      <c r="A12" s="23" t="s">
        <v>0</v>
      </c>
      <c r="B12" s="24" t="s">
        <v>4736</v>
      </c>
      <c r="C12" s="24" t="s">
        <v>4737</v>
      </c>
      <c r="D12" s="25" t="s">
        <v>4738</v>
      </c>
      <c r="E12" s="24" t="s">
        <v>4739</v>
      </c>
      <c r="F12" s="26" t="s">
        <v>4740</v>
      </c>
      <c r="G12" s="27" t="s">
        <v>4741</v>
      </c>
      <c r="H12" s="28" t="s">
        <v>4742</v>
      </c>
      <c r="I12" s="26" t="s">
        <v>4743</v>
      </c>
      <c r="J12" s="29" t="s">
        <v>4726</v>
      </c>
      <c r="K12" s="269" t="str">
        <f ca="1">HYPERLINK("#" &amp; CELL("address",TH!A9),"Link tới sheet: " &amp; REPLACE(CELL("filename",TH!A9),1,FIND("]",CELL("filename",TH!A9)),""))</f>
        <v>Link tới sheet: TH</v>
      </c>
    </row>
    <row r="13" spans="1:11" s="34" customFormat="1" ht="13.8" x14ac:dyDescent="0.3">
      <c r="A13" s="30">
        <v>1</v>
      </c>
      <c r="B13" s="31" t="s">
        <v>4744</v>
      </c>
      <c r="C13" s="32"/>
      <c r="D13" s="32"/>
      <c r="E13" s="32"/>
      <c r="F13" s="32"/>
      <c r="G13" s="32"/>
      <c r="H13" s="174"/>
      <c r="I13" s="32"/>
      <c r="J13" s="33"/>
    </row>
    <row r="14" spans="1:11" s="40" customFormat="1" ht="13.8" x14ac:dyDescent="0.3">
      <c r="A14" s="35"/>
      <c r="B14" s="36" t="s">
        <v>4745</v>
      </c>
      <c r="C14" s="37" t="s">
        <v>1726</v>
      </c>
      <c r="D14" s="317">
        <f>SUBTOTAL(9,D15:D23)</f>
        <v>309.7</v>
      </c>
      <c r="E14" s="37"/>
      <c r="F14" s="38"/>
      <c r="G14" s="39"/>
      <c r="H14" s="175"/>
      <c r="I14" s="110">
        <f>SUBTOTAL(9,I15:I23)</f>
        <v>40261000</v>
      </c>
      <c r="J14" s="37"/>
    </row>
    <row r="15" spans="1:11" s="40" customFormat="1" ht="13.8" x14ac:dyDescent="0.3">
      <c r="A15" s="41" t="s">
        <v>4746</v>
      </c>
      <c r="B15" s="42" t="s">
        <v>5484</v>
      </c>
      <c r="C15" s="43"/>
      <c r="D15" s="318"/>
      <c r="E15" s="43"/>
      <c r="F15" s="44"/>
      <c r="G15" s="45"/>
      <c r="H15" s="176"/>
      <c r="I15" s="44"/>
      <c r="J15" s="43"/>
    </row>
    <row r="16" spans="1:11" s="40" customFormat="1" ht="27.6" x14ac:dyDescent="0.3">
      <c r="A16" s="41"/>
      <c r="B16" s="46" t="s">
        <v>5130</v>
      </c>
      <c r="C16" s="43"/>
      <c r="D16" s="318"/>
      <c r="E16" s="43"/>
      <c r="F16" s="44"/>
      <c r="G16" s="45"/>
      <c r="H16" s="176"/>
      <c r="I16" s="44"/>
      <c r="J16" s="47"/>
    </row>
    <row r="17" spans="1:10" s="40" customFormat="1" ht="40.5" customHeight="1" x14ac:dyDescent="0.3">
      <c r="A17" s="41" t="s">
        <v>4747</v>
      </c>
      <c r="B17" s="163" t="s">
        <v>4887</v>
      </c>
      <c r="C17" s="43" t="s">
        <v>1726</v>
      </c>
      <c r="D17" s="318">
        <v>309.7</v>
      </c>
      <c r="E17" s="43"/>
      <c r="F17" s="44">
        <v>130000</v>
      </c>
      <c r="G17" s="45"/>
      <c r="H17" s="176">
        <v>1</v>
      </c>
      <c r="I17" s="44">
        <f>ROUND(D17*H17*F17,0)</f>
        <v>40261000</v>
      </c>
      <c r="J17" s="48"/>
    </row>
    <row r="18" spans="1:10" s="40" customFormat="1" ht="41.4" x14ac:dyDescent="0.3">
      <c r="A18" s="49" t="s">
        <v>4748</v>
      </c>
      <c r="B18" s="157" t="s">
        <v>4888</v>
      </c>
      <c r="C18" s="50" t="s">
        <v>1726</v>
      </c>
      <c r="D18" s="319"/>
      <c r="E18" s="50"/>
      <c r="F18" s="3"/>
      <c r="G18" s="51"/>
      <c r="H18" s="177">
        <v>1</v>
      </c>
      <c r="I18" s="3">
        <f t="shared" ref="I18:I23" si="0">ROUND(D18*H18*F18,0)</f>
        <v>0</v>
      </c>
      <c r="J18" s="52"/>
    </row>
    <row r="19" spans="1:10" s="40" customFormat="1" ht="41.4" x14ac:dyDescent="0.3">
      <c r="A19" s="49" t="s">
        <v>4749</v>
      </c>
      <c r="B19" s="158" t="s">
        <v>4889</v>
      </c>
      <c r="C19" s="50" t="s">
        <v>1726</v>
      </c>
      <c r="D19" s="319"/>
      <c r="E19" s="50"/>
      <c r="F19" s="3"/>
      <c r="G19" s="51"/>
      <c r="H19" s="177">
        <v>1</v>
      </c>
      <c r="I19" s="3">
        <f t="shared" si="0"/>
        <v>0</v>
      </c>
      <c r="J19" s="52"/>
    </row>
    <row r="20" spans="1:10" s="40" customFormat="1" ht="41.4" x14ac:dyDescent="0.3">
      <c r="A20" s="49" t="s">
        <v>4750</v>
      </c>
      <c r="B20" s="158" t="s">
        <v>4890</v>
      </c>
      <c r="C20" s="50" t="s">
        <v>1726</v>
      </c>
      <c r="D20" s="319"/>
      <c r="E20" s="50"/>
      <c r="F20" s="3"/>
      <c r="G20" s="51"/>
      <c r="H20" s="177">
        <v>1</v>
      </c>
      <c r="I20" s="3">
        <f t="shared" si="0"/>
        <v>0</v>
      </c>
      <c r="J20" s="52"/>
    </row>
    <row r="21" spans="1:10" s="40" customFormat="1" ht="35.1" customHeight="1" x14ac:dyDescent="0.3">
      <c r="A21" s="49" t="s">
        <v>4751</v>
      </c>
      <c r="B21" s="159" t="s">
        <v>4787</v>
      </c>
      <c r="C21" s="43" t="s">
        <v>1726</v>
      </c>
      <c r="D21" s="318"/>
      <c r="E21" s="43"/>
      <c r="F21" s="44"/>
      <c r="G21" s="45"/>
      <c r="H21" s="176">
        <v>1</v>
      </c>
      <c r="I21" s="44">
        <f t="shared" si="0"/>
        <v>0</v>
      </c>
      <c r="J21" s="47"/>
    </row>
    <row r="22" spans="1:10" s="40" customFormat="1" ht="35.1" customHeight="1" x14ac:dyDescent="0.3">
      <c r="A22" s="49" t="s">
        <v>4752</v>
      </c>
      <c r="B22" s="159" t="s">
        <v>4788</v>
      </c>
      <c r="C22" s="43" t="s">
        <v>1726</v>
      </c>
      <c r="D22" s="319"/>
      <c r="E22" s="50"/>
      <c r="F22" s="3"/>
      <c r="G22" s="51"/>
      <c r="H22" s="177">
        <v>1</v>
      </c>
      <c r="I22" s="3">
        <f t="shared" si="0"/>
        <v>0</v>
      </c>
      <c r="J22" s="52"/>
    </row>
    <row r="23" spans="1:10" s="40" customFormat="1" ht="13.8" x14ac:dyDescent="0.3">
      <c r="A23" s="49" t="s">
        <v>4753</v>
      </c>
      <c r="B23" s="160" t="s">
        <v>4754</v>
      </c>
      <c r="C23" s="53" t="s">
        <v>1726</v>
      </c>
      <c r="D23" s="320"/>
      <c r="E23" s="53"/>
      <c r="F23" s="54"/>
      <c r="G23" s="55"/>
      <c r="H23" s="178">
        <v>0</v>
      </c>
      <c r="I23" s="54">
        <f t="shared" si="0"/>
        <v>0</v>
      </c>
      <c r="J23" s="56"/>
    </row>
    <row r="24" spans="1:10" s="117" customFormat="1" ht="13.8" x14ac:dyDescent="0.3">
      <c r="A24" s="111" t="s">
        <v>2304</v>
      </c>
      <c r="B24" s="112" t="s">
        <v>4755</v>
      </c>
      <c r="C24" s="113"/>
      <c r="D24" s="321"/>
      <c r="E24" s="113"/>
      <c r="F24" s="114"/>
      <c r="G24" s="115"/>
      <c r="H24" s="179"/>
      <c r="I24" s="116">
        <f>SUBTOTAL(9, I25:I28)</f>
        <v>0</v>
      </c>
      <c r="J24" s="113"/>
    </row>
    <row r="25" spans="1:10" s="117" customFormat="1" ht="13.8" x14ac:dyDescent="0.3">
      <c r="A25" s="118" t="s">
        <v>4756</v>
      </c>
      <c r="B25" s="119" t="s">
        <v>4757</v>
      </c>
      <c r="C25" s="120"/>
      <c r="D25" s="322"/>
      <c r="E25" s="120"/>
      <c r="F25" s="121"/>
      <c r="G25" s="122"/>
      <c r="H25" s="180"/>
      <c r="I25" s="123">
        <f>SUBTOTAL(9, I26:I28)</f>
        <v>0</v>
      </c>
      <c r="J25" s="120"/>
    </row>
    <row r="26" spans="1:10" s="117" customFormat="1" ht="13.8" x14ac:dyDescent="0.3">
      <c r="A26" s="118"/>
      <c r="B26" s="335" t="s">
        <v>5485</v>
      </c>
      <c r="C26" s="120"/>
      <c r="D26" s="322"/>
      <c r="E26" s="120"/>
      <c r="F26" s="121"/>
      <c r="G26" s="122"/>
      <c r="H26" s="180"/>
      <c r="I26" s="336">
        <f>SUBTOTAL(9, I27:I27)</f>
        <v>0</v>
      </c>
      <c r="J26" s="120"/>
    </row>
    <row r="27" spans="1:10" s="117" customFormat="1" ht="13.8" x14ac:dyDescent="0.3">
      <c r="A27" s="118"/>
      <c r="B27" s="342" t="s">
        <v>5343</v>
      </c>
      <c r="C27" s="337" t="s">
        <v>1726</v>
      </c>
      <c r="D27" s="338">
        <v>0</v>
      </c>
      <c r="E27" s="337"/>
      <c r="F27" s="339">
        <v>11500</v>
      </c>
      <c r="G27" s="340"/>
      <c r="H27" s="341">
        <v>1</v>
      </c>
      <c r="I27" s="343">
        <f>ROUND(D27*H27*F27,0)</f>
        <v>0</v>
      </c>
      <c r="J27" s="120"/>
    </row>
    <row r="28" spans="1:10" s="127" customFormat="1" ht="13.8" x14ac:dyDescent="0.3">
      <c r="A28" s="128"/>
      <c r="B28" s="171"/>
      <c r="C28" s="125"/>
      <c r="D28" s="323"/>
      <c r="E28" s="125"/>
      <c r="F28" s="172"/>
      <c r="G28" s="173"/>
      <c r="H28" s="181"/>
      <c r="I28" s="126"/>
      <c r="J28" s="125"/>
    </row>
    <row r="29" spans="1:10" s="40" customFormat="1" ht="13.8" x14ac:dyDescent="0.3">
      <c r="A29" s="61" t="s">
        <v>4758</v>
      </c>
      <c r="B29" s="62" t="s">
        <v>4759</v>
      </c>
      <c r="C29" s="63"/>
      <c r="D29" s="324"/>
      <c r="E29" s="63"/>
      <c r="F29" s="64"/>
      <c r="G29" s="65"/>
      <c r="H29" s="182"/>
      <c r="I29" s="66">
        <f>(I30)</f>
        <v>0</v>
      </c>
      <c r="J29" s="63"/>
    </row>
    <row r="30" spans="1:10" s="67" customFormat="1" ht="13.8" x14ac:dyDescent="0.3">
      <c r="A30" s="49"/>
      <c r="B30" s="68"/>
      <c r="C30" s="69"/>
      <c r="D30" s="325"/>
      <c r="E30" s="69"/>
      <c r="F30" s="70"/>
      <c r="G30" s="71"/>
      <c r="H30" s="183"/>
      <c r="I30" s="70"/>
      <c r="J30" s="69"/>
    </row>
    <row r="31" spans="1:10" s="117" customFormat="1" ht="13.8" x14ac:dyDescent="0.3">
      <c r="A31" s="111" t="s">
        <v>2307</v>
      </c>
      <c r="B31" s="132" t="s">
        <v>4760</v>
      </c>
      <c r="C31" s="113"/>
      <c r="D31" s="326"/>
      <c r="E31" s="113"/>
      <c r="F31" s="133"/>
      <c r="G31" s="134"/>
      <c r="H31" s="184"/>
      <c r="I31" s="116">
        <f>SUBTOTAL(9,I32:I41)</f>
        <v>217433300</v>
      </c>
      <c r="J31" s="161"/>
    </row>
    <row r="32" spans="1:10" s="40" customFormat="1" ht="41.4" x14ac:dyDescent="0.3">
      <c r="A32" s="124" t="s">
        <v>4762</v>
      </c>
      <c r="B32" s="135" t="s">
        <v>4761</v>
      </c>
      <c r="C32" s="124"/>
      <c r="D32" s="327"/>
      <c r="E32" s="129"/>
      <c r="F32" s="137"/>
      <c r="G32" s="136"/>
      <c r="H32" s="185"/>
      <c r="I32" s="130">
        <f>SUBTOTAL(9,I33:I37)</f>
        <v>217433300</v>
      </c>
      <c r="J32" s="43"/>
    </row>
    <row r="33" spans="1:10" s="40" customFormat="1" ht="13.8" x14ac:dyDescent="0.3">
      <c r="A33" s="72" t="s">
        <v>4790</v>
      </c>
      <c r="B33" s="73" t="s">
        <v>4763</v>
      </c>
      <c r="C33" s="43" t="s">
        <v>4764</v>
      </c>
      <c r="D33" s="328">
        <v>1</v>
      </c>
      <c r="E33" s="43"/>
      <c r="F33" s="74">
        <v>4050000</v>
      </c>
      <c r="G33" s="75"/>
      <c r="H33" s="186">
        <v>1</v>
      </c>
      <c r="I33" s="2">
        <f>ROUND(D33*F33*H33,0)</f>
        <v>4050000</v>
      </c>
      <c r="J33" s="43"/>
    </row>
    <row r="34" spans="1:10" s="131" customFormat="1" ht="13.8" x14ac:dyDescent="0.3">
      <c r="A34" s="76"/>
      <c r="B34" s="138" t="s">
        <v>11</v>
      </c>
      <c r="C34" s="43"/>
      <c r="D34" s="328"/>
      <c r="E34" s="43"/>
      <c r="F34" s="74"/>
      <c r="G34" s="75"/>
      <c r="H34" s="186"/>
      <c r="I34" s="2"/>
      <c r="J34" s="129"/>
    </row>
    <row r="35" spans="1:10" s="96" customFormat="1" ht="27.6" x14ac:dyDescent="0.3">
      <c r="A35" s="164" t="s">
        <v>4791</v>
      </c>
      <c r="B35" s="165" t="s">
        <v>4789</v>
      </c>
      <c r="C35" s="166" t="s">
        <v>1726</v>
      </c>
      <c r="D35" s="329">
        <v>309.7</v>
      </c>
      <c r="E35" s="166"/>
      <c r="F35" s="167">
        <v>130000</v>
      </c>
      <c r="G35" s="168"/>
      <c r="H35" s="187">
        <v>0.3</v>
      </c>
      <c r="I35" s="169">
        <f t="shared" ref="I35" si="1">ROUND(D35*H35*F35,0)</f>
        <v>12078300</v>
      </c>
      <c r="J35" s="170"/>
    </row>
    <row r="36" spans="1:10" s="40" customFormat="1" ht="27.6" x14ac:dyDescent="0.3">
      <c r="A36" s="76" t="s">
        <v>4792</v>
      </c>
      <c r="B36" s="77" t="s">
        <v>4768</v>
      </c>
      <c r="C36" s="76" t="s">
        <v>1726</v>
      </c>
      <c r="D36" s="328">
        <v>309.7</v>
      </c>
      <c r="E36" s="43"/>
      <c r="F36" s="74">
        <v>130000</v>
      </c>
      <c r="G36" s="75"/>
      <c r="H36" s="332">
        <v>5</v>
      </c>
      <c r="I36" s="2">
        <f>D36*F36*H36</f>
        <v>201305000</v>
      </c>
      <c r="J36" s="43"/>
    </row>
    <row r="37" spans="1:10" s="40" customFormat="1" ht="55.2" x14ac:dyDescent="0.3">
      <c r="A37" s="76"/>
      <c r="B37" s="191" t="s">
        <v>4793</v>
      </c>
      <c r="C37" s="76"/>
      <c r="D37" s="328"/>
      <c r="E37" s="43"/>
      <c r="F37" s="74"/>
      <c r="G37" s="75"/>
      <c r="H37" s="186"/>
      <c r="I37" s="2"/>
      <c r="J37" s="43"/>
    </row>
    <row r="38" spans="1:10" s="145" customFormat="1" ht="41.4" x14ac:dyDescent="0.3">
      <c r="A38" s="139" t="s">
        <v>4765</v>
      </c>
      <c r="B38" s="140" t="s">
        <v>4769</v>
      </c>
      <c r="C38" s="139"/>
      <c r="D38" s="330"/>
      <c r="E38" s="142"/>
      <c r="F38" s="143"/>
      <c r="G38" s="141"/>
      <c r="H38" s="188"/>
      <c r="I38" s="144">
        <f>SUBTOTAL(9,I39:I41)</f>
        <v>0</v>
      </c>
      <c r="J38" s="142"/>
    </row>
    <row r="39" spans="1:10" s="40" customFormat="1" ht="27.6" x14ac:dyDescent="0.3">
      <c r="A39" s="76" t="s">
        <v>4766</v>
      </c>
      <c r="B39" s="79" t="s">
        <v>4789</v>
      </c>
      <c r="C39" s="76" t="s">
        <v>1726</v>
      </c>
      <c r="D39" s="328">
        <v>0</v>
      </c>
      <c r="E39" s="43"/>
      <c r="F39" s="74">
        <v>130000</v>
      </c>
      <c r="G39" s="75"/>
      <c r="H39" s="186">
        <v>0.3</v>
      </c>
      <c r="I39" s="2">
        <f t="shared" ref="I39:I40" si="2">ROUND(D39*H39*F39,0)</f>
        <v>0</v>
      </c>
      <c r="J39" s="78"/>
    </row>
    <row r="40" spans="1:10" s="40" customFormat="1" ht="27.6" x14ac:dyDescent="0.3">
      <c r="A40" s="76" t="s">
        <v>4767</v>
      </c>
      <c r="B40" s="77" t="s">
        <v>4768</v>
      </c>
      <c r="C40" s="76" t="s">
        <v>1726</v>
      </c>
      <c r="D40" s="328">
        <v>0</v>
      </c>
      <c r="E40" s="43"/>
      <c r="F40" s="74">
        <v>130000</v>
      </c>
      <c r="G40" s="75"/>
      <c r="H40" s="332">
        <v>5</v>
      </c>
      <c r="I40" s="2">
        <f t="shared" si="2"/>
        <v>0</v>
      </c>
      <c r="J40" s="43"/>
    </row>
    <row r="41" spans="1:10" s="40" customFormat="1" ht="55.2" x14ac:dyDescent="0.3">
      <c r="A41" s="80"/>
      <c r="B41" s="192" t="s">
        <v>4793</v>
      </c>
      <c r="C41" s="80"/>
      <c r="D41" s="331"/>
      <c r="E41" s="50"/>
      <c r="F41" s="81"/>
      <c r="G41" s="82"/>
      <c r="H41" s="189"/>
      <c r="I41" s="83"/>
      <c r="J41" s="50"/>
    </row>
    <row r="42" spans="1:10" s="40" customFormat="1" ht="13.8" x14ac:dyDescent="0.3">
      <c r="A42" s="57" t="s">
        <v>2310</v>
      </c>
      <c r="B42" s="58" t="s">
        <v>4770</v>
      </c>
      <c r="C42" s="59"/>
      <c r="D42" s="333"/>
      <c r="E42" s="59"/>
      <c r="F42" s="60"/>
      <c r="G42" s="59"/>
      <c r="H42" s="190"/>
      <c r="I42" s="59"/>
      <c r="J42" s="84"/>
    </row>
    <row r="43" spans="1:10" s="117" customFormat="1" ht="13.8" x14ac:dyDescent="0.3">
      <c r="A43" s="146"/>
      <c r="B43" s="147" t="s">
        <v>4771</v>
      </c>
      <c r="C43" s="148"/>
      <c r="D43" s="334"/>
      <c r="E43" s="148"/>
      <c r="F43" s="149"/>
      <c r="G43" s="150"/>
      <c r="H43" s="148"/>
      <c r="I43" s="110">
        <f>SUBTOTAL(9,I14:I41)</f>
        <v>257694300</v>
      </c>
      <c r="J43" s="148"/>
    </row>
    <row r="44" spans="1:10" s="40" customFormat="1" ht="14.4" x14ac:dyDescent="0.3">
      <c r="A44" s="85"/>
      <c r="B44" s="501" t="s">
        <v>5486</v>
      </c>
      <c r="C44" s="502"/>
      <c r="D44" s="502"/>
      <c r="E44" s="502"/>
      <c r="F44" s="502"/>
      <c r="G44" s="502"/>
      <c r="H44" s="502"/>
      <c r="I44" s="502"/>
      <c r="J44" s="503"/>
    </row>
    <row r="45" spans="1:10" s="40" customFormat="1" ht="14.4" x14ac:dyDescent="0.3">
      <c r="A45" s="86"/>
      <c r="B45" s="506"/>
      <c r="C45" s="506"/>
      <c r="D45" s="506"/>
      <c r="E45" s="506"/>
      <c r="F45" s="506"/>
      <c r="G45" s="506"/>
      <c r="H45" s="506"/>
      <c r="I45" s="506"/>
      <c r="J45" s="506"/>
    </row>
    <row r="46" spans="1:10" s="89" customFormat="1" x14ac:dyDescent="0.3">
      <c r="A46" s="87"/>
      <c r="B46" s="88"/>
      <c r="C46" s="88"/>
      <c r="D46" s="88"/>
      <c r="E46" s="88"/>
      <c r="F46" s="88"/>
      <c r="G46" s="88"/>
      <c r="H46" s="88"/>
      <c r="I46" s="88"/>
      <c r="J46" s="88"/>
    </row>
    <row r="47" spans="1:10" s="89" customFormat="1" x14ac:dyDescent="0.3">
      <c r="A47" s="90"/>
      <c r="B47" s="90"/>
      <c r="C47" s="504" t="s">
        <v>4773</v>
      </c>
      <c r="D47" s="504"/>
      <c r="E47" s="504"/>
      <c r="F47" s="504" t="s">
        <v>4885</v>
      </c>
      <c r="G47" s="504"/>
      <c r="H47" s="504"/>
      <c r="I47" s="504"/>
      <c r="J47" s="504"/>
    </row>
    <row r="48" spans="1:10" s="96" customFormat="1" x14ac:dyDescent="0.3">
      <c r="A48" s="91"/>
      <c r="B48" s="93"/>
      <c r="C48" s="94"/>
      <c r="D48" s="92"/>
      <c r="E48" s="91"/>
      <c r="F48" s="95"/>
      <c r="G48" s="91"/>
      <c r="H48" s="91"/>
      <c r="I48" s="95"/>
    </row>
    <row r="49" spans="1:10" s="96" customFormat="1" x14ac:dyDescent="0.3">
      <c r="A49" s="91"/>
      <c r="B49" s="93"/>
      <c r="C49" s="94"/>
      <c r="D49" s="92"/>
      <c r="E49" s="91"/>
      <c r="F49" s="95"/>
      <c r="G49" s="91"/>
      <c r="H49" s="91"/>
      <c r="I49" s="91"/>
    </row>
    <row r="50" spans="1:10" s="96" customFormat="1" x14ac:dyDescent="0.3">
      <c r="A50" s="91"/>
      <c r="B50" s="93"/>
      <c r="C50" s="94"/>
      <c r="D50" s="92"/>
      <c r="E50" s="91"/>
      <c r="F50" s="95"/>
      <c r="G50" s="91"/>
      <c r="H50" s="91"/>
      <c r="I50" s="95"/>
    </row>
    <row r="51" spans="1:10" s="96" customFormat="1" x14ac:dyDescent="0.3">
      <c r="A51" s="91"/>
      <c r="B51" s="93"/>
      <c r="C51" s="94"/>
      <c r="D51" s="92"/>
      <c r="E51" s="91"/>
      <c r="F51" s="95"/>
      <c r="G51" s="91"/>
      <c r="H51" s="91"/>
      <c r="I51" s="91"/>
    </row>
    <row r="52" spans="1:10" s="96" customFormat="1" x14ac:dyDescent="0.3">
      <c r="A52" s="91"/>
      <c r="B52" s="93"/>
      <c r="C52" s="94"/>
      <c r="D52" s="92"/>
      <c r="E52" s="91"/>
      <c r="F52" s="95"/>
      <c r="G52" s="91"/>
      <c r="H52" s="91"/>
      <c r="I52" s="91"/>
    </row>
    <row r="53" spans="1:10" s="89" customFormat="1" x14ac:dyDescent="0.3">
      <c r="A53" s="91"/>
      <c r="C53" s="505" t="s">
        <v>4886</v>
      </c>
      <c r="D53" s="505"/>
      <c r="E53" s="505"/>
      <c r="F53" s="316"/>
      <c r="G53" s="91"/>
      <c r="H53" s="91"/>
      <c r="I53" s="91"/>
    </row>
    <row r="54" spans="1:10" x14ac:dyDescent="0.3">
      <c r="A54" s="97"/>
      <c r="C54" s="98"/>
      <c r="D54" s="99"/>
      <c r="E54" s="10"/>
      <c r="F54" s="100"/>
      <c r="G54" s="97"/>
      <c r="H54" s="10"/>
      <c r="I54" s="100"/>
      <c r="J54" s="97"/>
    </row>
    <row r="55" spans="1:10" ht="47.1" customHeight="1" x14ac:dyDescent="0.3">
      <c r="A55" s="101"/>
      <c r="B55" s="102" t="s">
        <v>4703</v>
      </c>
      <c r="D55" s="103"/>
      <c r="F55" s="104"/>
      <c r="G55" s="105"/>
      <c r="H55" s="106"/>
      <c r="I55" s="107"/>
    </row>
    <row r="56" spans="1:10" ht="47.1" customHeight="1" x14ac:dyDescent="0.3">
      <c r="A56" s="101"/>
      <c r="B56" s="102" t="s">
        <v>4704</v>
      </c>
      <c r="D56" s="103"/>
      <c r="F56" s="104"/>
      <c r="G56" s="105"/>
      <c r="H56" s="106"/>
      <c r="I56" s="107"/>
    </row>
    <row r="57" spans="1:10" ht="61.5" customHeight="1" x14ac:dyDescent="0.3">
      <c r="A57" s="101"/>
      <c r="B57" s="102" t="s">
        <v>4705</v>
      </c>
      <c r="D57" s="103"/>
      <c r="F57" s="104"/>
      <c r="G57" s="105"/>
      <c r="H57" s="106"/>
      <c r="I57" s="107"/>
    </row>
    <row r="58" spans="1:10" x14ac:dyDescent="0.3">
      <c r="A58" s="97"/>
      <c r="C58" s="98"/>
      <c r="D58" s="99"/>
      <c r="E58" s="10"/>
      <c r="F58" s="100"/>
      <c r="G58" s="97"/>
      <c r="H58" s="10"/>
      <c r="I58" s="100"/>
      <c r="J58" s="97"/>
    </row>
    <row r="59" spans="1:10" x14ac:dyDescent="0.3">
      <c r="A59" s="97"/>
      <c r="C59" s="98"/>
      <c r="D59" s="99"/>
      <c r="E59" s="10"/>
      <c r="F59" s="100"/>
      <c r="G59" s="97"/>
      <c r="H59" s="10"/>
      <c r="I59" s="100"/>
      <c r="J59" s="97"/>
    </row>
    <row r="62" spans="1:10" x14ac:dyDescent="0.3">
      <c r="A62" s="8"/>
      <c r="C62" s="8"/>
      <c r="D62" s="98"/>
      <c r="E62" s="98"/>
      <c r="F62" s="8"/>
      <c r="G62" s="8"/>
      <c r="H62" s="8"/>
      <c r="I62" s="8"/>
      <c r="J62" s="8"/>
    </row>
    <row r="63" spans="1:10" x14ac:dyDescent="0.3">
      <c r="A63" s="8"/>
      <c r="C63" s="8"/>
      <c r="D63" s="98"/>
      <c r="E63" s="98"/>
      <c r="F63" s="8"/>
      <c r="G63" s="8"/>
      <c r="H63" s="8"/>
      <c r="I63" s="8"/>
      <c r="J63" s="8"/>
    </row>
    <row r="64" spans="1:10" x14ac:dyDescent="0.3">
      <c r="A64" s="8"/>
      <c r="C64" s="8"/>
      <c r="D64" s="98"/>
      <c r="E64" s="98"/>
      <c r="F64" s="8"/>
      <c r="G64" s="8"/>
      <c r="H64" s="8"/>
      <c r="I64" s="8"/>
      <c r="J64" s="8"/>
    </row>
    <row r="65" spans="4:5" s="8" customFormat="1" x14ac:dyDescent="0.3">
      <c r="D65" s="98"/>
      <c r="E65" s="98"/>
    </row>
    <row r="66" spans="4:5" s="8" customFormat="1" x14ac:dyDescent="0.3">
      <c r="D66" s="98"/>
      <c r="E66" s="98"/>
    </row>
    <row r="67" spans="4:5" s="8" customFormat="1" x14ac:dyDescent="0.3">
      <c r="D67" s="98"/>
      <c r="E67" s="98"/>
    </row>
    <row r="68" spans="4:5" s="8" customFormat="1" x14ac:dyDescent="0.3">
      <c r="D68" s="98"/>
      <c r="E68" s="98"/>
    </row>
    <row r="69" spans="4:5" s="8" customFormat="1" x14ac:dyDescent="0.3">
      <c r="D69" s="98"/>
      <c r="E69" s="98"/>
    </row>
    <row r="70" spans="4:5" s="8" customFormat="1" x14ac:dyDescent="0.3">
      <c r="D70" s="98"/>
      <c r="E70" s="98"/>
    </row>
    <row r="71" spans="4:5" s="8" customFormat="1" x14ac:dyDescent="0.3">
      <c r="D71" s="98"/>
      <c r="E71" s="98"/>
    </row>
    <row r="72" spans="4:5" s="8" customFormat="1" x14ac:dyDescent="0.3">
      <c r="D72" s="98"/>
      <c r="E72" s="98"/>
    </row>
    <row r="73" spans="4:5" s="8" customFormat="1" x14ac:dyDescent="0.3">
      <c r="D73" s="98"/>
      <c r="E73" s="98"/>
    </row>
    <row r="74" spans="4:5" s="8" customFormat="1" x14ac:dyDescent="0.3">
      <c r="D74" s="98"/>
      <c r="E74" s="98"/>
    </row>
    <row r="75" spans="4:5" s="8" customFormat="1" x14ac:dyDescent="0.3">
      <c r="D75" s="98"/>
      <c r="E75" s="98"/>
    </row>
    <row r="76" spans="4:5" s="40" customFormat="1" ht="13.8" x14ac:dyDescent="0.3">
      <c r="D76" s="5"/>
      <c r="E76" s="5"/>
    </row>
    <row r="77" spans="4:5" s="40" customFormat="1" ht="13.8" x14ac:dyDescent="0.3">
      <c r="D77" s="5"/>
      <c r="E77" s="5"/>
    </row>
    <row r="78" spans="4:5" s="8" customFormat="1" x14ac:dyDescent="0.3">
      <c r="D78" s="98"/>
      <c r="E78" s="98"/>
    </row>
    <row r="79" spans="4:5" s="8" customFormat="1" x14ac:dyDescent="0.3">
      <c r="D79" s="98"/>
      <c r="E79" s="98"/>
    </row>
    <row r="80" spans="4:5" s="8" customFormat="1" x14ac:dyDescent="0.3">
      <c r="D80" s="98"/>
      <c r="E80" s="98"/>
    </row>
    <row r="81" spans="4:5" s="40" customFormat="1" ht="13.8" x14ac:dyDescent="0.3">
      <c r="D81" s="5"/>
      <c r="E81" s="5"/>
    </row>
    <row r="82" spans="4:5" s="8" customFormat="1" x14ac:dyDescent="0.3">
      <c r="D82" s="98"/>
      <c r="E82" s="98"/>
    </row>
    <row r="83" spans="4:5" s="8" customFormat="1" x14ac:dyDescent="0.3">
      <c r="D83" s="98"/>
      <c r="E83" s="98"/>
    </row>
    <row r="84" spans="4:5" s="40" customFormat="1" ht="13.8" x14ac:dyDescent="0.3">
      <c r="D84" s="5"/>
      <c r="E84" s="5"/>
    </row>
    <row r="85" spans="4:5" s="8" customFormat="1" x14ac:dyDescent="0.3">
      <c r="D85" s="98"/>
      <c r="E85" s="98"/>
    </row>
    <row r="86" spans="4:5" s="8" customFormat="1" x14ac:dyDescent="0.3">
      <c r="D86" s="98"/>
      <c r="E86" s="98"/>
    </row>
    <row r="87" spans="4:5" s="8" customFormat="1" x14ac:dyDescent="0.3">
      <c r="D87" s="98"/>
      <c r="E87" s="98"/>
    </row>
    <row r="88" spans="4:5" s="8" customFormat="1" x14ac:dyDescent="0.3">
      <c r="D88" s="98"/>
      <c r="E88" s="98"/>
    </row>
    <row r="89" spans="4:5" s="8" customFormat="1" x14ac:dyDescent="0.3">
      <c r="D89" s="98"/>
      <c r="E89" s="98"/>
    </row>
    <row r="90" spans="4:5" s="8" customFormat="1" x14ac:dyDescent="0.3">
      <c r="D90" s="98"/>
      <c r="E90" s="98"/>
    </row>
    <row r="91" spans="4:5" s="8" customFormat="1" x14ac:dyDescent="0.3">
      <c r="D91" s="98"/>
      <c r="E91" s="98"/>
    </row>
    <row r="92" spans="4:5" s="8" customFormat="1" x14ac:dyDescent="0.3">
      <c r="D92" s="98"/>
      <c r="E92" s="98"/>
    </row>
    <row r="93" spans="4:5" s="8" customFormat="1" x14ac:dyDescent="0.3">
      <c r="D93" s="98"/>
      <c r="E93" s="98"/>
    </row>
    <row r="94" spans="4:5" s="8" customFormat="1" x14ac:dyDescent="0.3">
      <c r="D94" s="98"/>
      <c r="E94" s="98"/>
    </row>
    <row r="95" spans="4:5" s="8" customFormat="1" x14ac:dyDescent="0.3">
      <c r="D95" s="98"/>
      <c r="E95" s="98"/>
    </row>
    <row r="96" spans="4:5" s="8" customFormat="1" x14ac:dyDescent="0.3">
      <c r="D96" s="98"/>
      <c r="E96" s="98"/>
    </row>
    <row r="97" spans="4:5" s="8" customFormat="1" x14ac:dyDescent="0.3">
      <c r="D97" s="98"/>
      <c r="E97" s="98"/>
    </row>
    <row r="98" spans="4:5" s="8" customFormat="1" x14ac:dyDescent="0.3">
      <c r="D98" s="98"/>
      <c r="E98" s="98"/>
    </row>
    <row r="99" spans="4:5" s="8" customFormat="1" x14ac:dyDescent="0.3">
      <c r="D99" s="98"/>
      <c r="E99" s="98"/>
    </row>
    <row r="100" spans="4:5" s="8" customFormat="1" x14ac:dyDescent="0.3">
      <c r="D100" s="98"/>
      <c r="E100" s="98"/>
    </row>
    <row r="101" spans="4:5" s="8" customFormat="1" x14ac:dyDescent="0.3">
      <c r="D101" s="98"/>
      <c r="E101" s="98"/>
    </row>
    <row r="102" spans="4:5" s="8" customFormat="1" x14ac:dyDescent="0.3">
      <c r="D102" s="98"/>
      <c r="E102" s="98"/>
    </row>
    <row r="103" spans="4:5" s="8" customFormat="1" x14ac:dyDescent="0.3">
      <c r="D103" s="98"/>
      <c r="E103" s="98"/>
    </row>
    <row r="104" spans="4:5" s="8" customFormat="1" x14ac:dyDescent="0.3">
      <c r="D104" s="98"/>
      <c r="E104" s="98"/>
    </row>
    <row r="105" spans="4:5" s="8" customFormat="1" x14ac:dyDescent="0.3">
      <c r="D105" s="98"/>
      <c r="E105" s="98"/>
    </row>
    <row r="106" spans="4:5" s="8" customFormat="1" x14ac:dyDescent="0.3">
      <c r="D106" s="98"/>
      <c r="E106" s="98"/>
    </row>
    <row r="107" spans="4:5" s="8" customFormat="1" x14ac:dyDescent="0.3">
      <c r="D107" s="98"/>
      <c r="E107" s="98"/>
    </row>
    <row r="108" spans="4:5" s="8" customFormat="1" x14ac:dyDescent="0.3">
      <c r="D108" s="98"/>
      <c r="E108" s="98"/>
    </row>
    <row r="109" spans="4:5" s="8" customFormat="1" x14ac:dyDescent="0.3">
      <c r="D109" s="98"/>
      <c r="E109" s="98"/>
    </row>
    <row r="110" spans="4:5" s="8" customFormat="1" x14ac:dyDescent="0.3">
      <c r="D110" s="98"/>
      <c r="E110" s="98"/>
    </row>
    <row r="111" spans="4:5" s="8" customFormat="1" x14ac:dyDescent="0.3">
      <c r="D111" s="98"/>
      <c r="E111" s="98"/>
    </row>
    <row r="112" spans="4:5" s="8" customFormat="1" x14ac:dyDescent="0.3">
      <c r="D112" s="98"/>
      <c r="E112" s="98"/>
    </row>
    <row r="113" spans="4:5" s="8" customFormat="1" x14ac:dyDescent="0.3">
      <c r="D113" s="98"/>
      <c r="E113" s="98"/>
    </row>
    <row r="114" spans="4:5" s="8" customFormat="1" x14ac:dyDescent="0.3">
      <c r="D114" s="98"/>
      <c r="E114" s="98"/>
    </row>
    <row r="115" spans="4:5" s="8" customFormat="1" x14ac:dyDescent="0.3">
      <c r="D115" s="98"/>
      <c r="E115" s="98"/>
    </row>
    <row r="116" spans="4:5" s="8" customFormat="1" x14ac:dyDescent="0.3">
      <c r="D116" s="98"/>
      <c r="E116" s="98"/>
    </row>
    <row r="117" spans="4:5" s="8" customFormat="1" x14ac:dyDescent="0.3">
      <c r="D117" s="98"/>
      <c r="E117" s="98"/>
    </row>
    <row r="118" spans="4:5" s="8" customFormat="1" x14ac:dyDescent="0.3">
      <c r="D118" s="98"/>
      <c r="E118" s="98"/>
    </row>
    <row r="119" spans="4:5" s="8" customFormat="1" x14ac:dyDescent="0.3">
      <c r="D119" s="98"/>
      <c r="E119" s="98"/>
    </row>
    <row r="120" spans="4:5" s="8" customFormat="1" x14ac:dyDescent="0.3">
      <c r="D120" s="98"/>
      <c r="E120" s="98"/>
    </row>
    <row r="121" spans="4:5" s="8" customFormat="1" x14ac:dyDescent="0.3">
      <c r="D121" s="98"/>
      <c r="E121" s="98"/>
    </row>
    <row r="122" spans="4:5" s="8" customFormat="1" x14ac:dyDescent="0.3">
      <c r="D122" s="98"/>
      <c r="E122" s="98"/>
    </row>
    <row r="123" spans="4:5" s="8" customFormat="1" x14ac:dyDescent="0.3">
      <c r="D123" s="98"/>
      <c r="E123" s="98"/>
    </row>
    <row r="124" spans="4:5" s="8" customFormat="1" x14ac:dyDescent="0.3">
      <c r="D124" s="98"/>
      <c r="E124" s="98"/>
    </row>
    <row r="125" spans="4:5" s="8" customFormat="1" x14ac:dyDescent="0.3">
      <c r="D125" s="98"/>
      <c r="E125" s="98"/>
    </row>
    <row r="126" spans="4:5" s="8" customFormat="1" x14ac:dyDescent="0.3">
      <c r="D126" s="98"/>
      <c r="E126" s="98"/>
    </row>
    <row r="127" spans="4:5" s="8" customFormat="1" x14ac:dyDescent="0.3">
      <c r="D127" s="98"/>
      <c r="E127" s="98"/>
    </row>
    <row r="128" spans="4:5" s="8" customFormat="1" x14ac:dyDescent="0.3">
      <c r="D128" s="98"/>
      <c r="E128" s="98"/>
    </row>
    <row r="129" spans="4:5" s="8" customFormat="1" x14ac:dyDescent="0.3">
      <c r="D129" s="98"/>
      <c r="E129" s="98"/>
    </row>
    <row r="130" spans="4:5" s="8" customFormat="1" x14ac:dyDescent="0.3">
      <c r="D130" s="98"/>
      <c r="E130" s="98"/>
    </row>
    <row r="131" spans="4:5" s="8" customFormat="1" x14ac:dyDescent="0.3">
      <c r="D131" s="98"/>
      <c r="E131" s="98"/>
    </row>
    <row r="132" spans="4:5" s="8" customFormat="1" x14ac:dyDescent="0.3">
      <c r="D132" s="98"/>
      <c r="E132" s="98"/>
    </row>
    <row r="133" spans="4:5" s="8" customFormat="1" x14ac:dyDescent="0.3">
      <c r="D133" s="98"/>
      <c r="E133" s="98"/>
    </row>
    <row r="134" spans="4:5" s="8" customFormat="1" x14ac:dyDescent="0.3">
      <c r="D134" s="98"/>
      <c r="E134" s="98"/>
    </row>
    <row r="135" spans="4:5" s="8" customFormat="1" x14ac:dyDescent="0.3">
      <c r="D135" s="98"/>
      <c r="E135" s="98"/>
    </row>
    <row r="136" spans="4:5" s="8" customFormat="1" x14ac:dyDescent="0.3">
      <c r="D136" s="98"/>
      <c r="E136" s="98"/>
    </row>
    <row r="137" spans="4:5" s="8" customFormat="1" x14ac:dyDescent="0.3">
      <c r="D137" s="98"/>
      <c r="E137" s="98"/>
    </row>
    <row r="138" spans="4:5" s="8" customFormat="1" x14ac:dyDescent="0.3">
      <c r="D138" s="98"/>
      <c r="E138" s="98"/>
    </row>
    <row r="139" spans="4:5" s="8" customFormat="1" x14ac:dyDescent="0.3">
      <c r="D139" s="98"/>
      <c r="E139" s="98"/>
    </row>
    <row r="140" spans="4:5" s="8" customFormat="1" x14ac:dyDescent="0.3">
      <c r="D140" s="98"/>
      <c r="E140" s="98"/>
    </row>
    <row r="141" spans="4:5" s="8" customFormat="1" x14ac:dyDescent="0.3">
      <c r="D141" s="98"/>
      <c r="E141" s="98"/>
    </row>
    <row r="142" spans="4:5" s="8" customFormat="1" x14ac:dyDescent="0.3">
      <c r="D142" s="98"/>
      <c r="E142" s="98"/>
    </row>
    <row r="143" spans="4:5" s="8" customFormat="1" x14ac:dyDescent="0.3">
      <c r="D143" s="98"/>
      <c r="E143" s="98"/>
    </row>
    <row r="144" spans="4:5" s="8" customFormat="1" x14ac:dyDescent="0.3">
      <c r="D144" s="98"/>
      <c r="E144" s="98"/>
    </row>
    <row r="145" spans="4:5" s="8" customFormat="1" x14ac:dyDescent="0.3">
      <c r="D145" s="98"/>
      <c r="E145" s="98"/>
    </row>
    <row r="146" spans="4:5" s="8" customFormat="1" x14ac:dyDescent="0.3">
      <c r="D146" s="98"/>
      <c r="E146" s="98"/>
    </row>
    <row r="147" spans="4:5" s="8" customFormat="1" x14ac:dyDescent="0.3">
      <c r="D147" s="98"/>
      <c r="E147" s="98"/>
    </row>
    <row r="148" spans="4:5" s="8" customFormat="1" x14ac:dyDescent="0.3">
      <c r="D148" s="98"/>
      <c r="E148" s="98"/>
    </row>
    <row r="149" spans="4:5" s="8" customFormat="1" x14ac:dyDescent="0.3">
      <c r="D149" s="98"/>
      <c r="E149" s="98"/>
    </row>
    <row r="150" spans="4:5" s="8" customFormat="1" x14ac:dyDescent="0.3">
      <c r="D150" s="98"/>
      <c r="E150" s="98"/>
    </row>
    <row r="151" spans="4:5" s="8" customFormat="1" x14ac:dyDescent="0.3">
      <c r="D151" s="98"/>
      <c r="E151" s="98"/>
    </row>
    <row r="152" spans="4:5" s="8" customFormat="1" x14ac:dyDescent="0.3">
      <c r="D152" s="98"/>
      <c r="E152" s="98"/>
    </row>
    <row r="153" spans="4:5" s="8" customFormat="1" x14ac:dyDescent="0.3">
      <c r="D153" s="98"/>
      <c r="E153" s="98"/>
    </row>
    <row r="154" spans="4:5" s="8" customFormat="1" x14ac:dyDescent="0.3">
      <c r="D154" s="98"/>
      <c r="E154" s="98"/>
    </row>
    <row r="155" spans="4:5" s="8" customFormat="1" x14ac:dyDescent="0.3">
      <c r="D155" s="98"/>
      <c r="E155" s="98"/>
    </row>
    <row r="156" spans="4:5" s="8" customFormat="1" x14ac:dyDescent="0.3">
      <c r="D156" s="98"/>
      <c r="E156" s="98"/>
    </row>
    <row r="157" spans="4:5" s="8" customFormat="1" x14ac:dyDescent="0.3">
      <c r="D157" s="98"/>
      <c r="E157" s="98"/>
    </row>
    <row r="158" spans="4:5" s="8" customFormat="1" x14ac:dyDescent="0.3">
      <c r="D158" s="98"/>
      <c r="E158" s="98"/>
    </row>
    <row r="159" spans="4:5" s="8" customFormat="1" x14ac:dyDescent="0.3">
      <c r="D159" s="98"/>
      <c r="E159" s="98"/>
    </row>
    <row r="160" spans="4:5" s="8" customFormat="1" x14ac:dyDescent="0.3">
      <c r="D160" s="98"/>
      <c r="E160" s="98"/>
    </row>
    <row r="161" spans="4:5" s="8" customFormat="1" x14ac:dyDescent="0.3">
      <c r="D161" s="98"/>
      <c r="E161" s="98"/>
    </row>
    <row r="162" spans="4:5" s="8" customFormat="1" x14ac:dyDescent="0.3">
      <c r="D162" s="98"/>
      <c r="E162" s="98"/>
    </row>
    <row r="163" spans="4:5" s="8" customFormat="1" x14ac:dyDescent="0.3">
      <c r="D163" s="98"/>
      <c r="E163" s="98"/>
    </row>
    <row r="164" spans="4:5" s="8" customFormat="1" x14ac:dyDescent="0.3">
      <c r="D164" s="98"/>
      <c r="E164" s="98"/>
    </row>
    <row r="165" spans="4:5" s="8" customFormat="1" x14ac:dyDescent="0.3">
      <c r="D165" s="98"/>
      <c r="E165" s="98"/>
    </row>
    <row r="166" spans="4:5" s="8" customFormat="1" x14ac:dyDescent="0.3">
      <c r="D166" s="98"/>
      <c r="E166" s="98"/>
    </row>
    <row r="167" spans="4:5" s="8" customFormat="1" x14ac:dyDescent="0.3">
      <c r="D167" s="98"/>
      <c r="E167" s="98"/>
    </row>
    <row r="168" spans="4:5" s="8" customFormat="1" x14ac:dyDescent="0.3">
      <c r="D168" s="98"/>
      <c r="E168" s="98"/>
    </row>
    <row r="169" spans="4:5" s="8" customFormat="1" x14ac:dyDescent="0.3">
      <c r="D169" s="98"/>
      <c r="E169" s="98"/>
    </row>
    <row r="170" spans="4:5" s="8" customFormat="1" x14ac:dyDescent="0.3">
      <c r="D170" s="98"/>
      <c r="E170" s="98"/>
    </row>
    <row r="171" spans="4:5" s="8" customFormat="1" x14ac:dyDescent="0.3">
      <c r="D171" s="98"/>
      <c r="E171" s="98"/>
    </row>
    <row r="172" spans="4:5" s="8" customFormat="1" x14ac:dyDescent="0.3">
      <c r="D172" s="98"/>
      <c r="E172" s="98"/>
    </row>
    <row r="173" spans="4:5" s="8" customFormat="1" x14ac:dyDescent="0.3">
      <c r="D173" s="98"/>
      <c r="E173" s="98"/>
    </row>
    <row r="174" spans="4:5" s="8" customFormat="1" x14ac:dyDescent="0.3">
      <c r="D174" s="98"/>
      <c r="E174" s="98"/>
    </row>
    <row r="175" spans="4:5" s="8" customFormat="1" x14ac:dyDescent="0.3">
      <c r="D175" s="98"/>
      <c r="E175" s="98"/>
    </row>
    <row r="176" spans="4:5" s="8" customFormat="1" x14ac:dyDescent="0.3">
      <c r="D176" s="98"/>
      <c r="E176" s="98"/>
    </row>
    <row r="177" spans="4:5" s="8" customFormat="1" x14ac:dyDescent="0.3">
      <c r="D177" s="98"/>
      <c r="E177" s="98"/>
    </row>
    <row r="178" spans="4:5" s="8" customFormat="1" x14ac:dyDescent="0.3">
      <c r="D178" s="98"/>
      <c r="E178" s="98"/>
    </row>
    <row r="179" spans="4:5" s="8" customFormat="1" x14ac:dyDescent="0.3">
      <c r="D179" s="98"/>
      <c r="E179" s="98"/>
    </row>
    <row r="180" spans="4:5" s="8" customFormat="1" x14ac:dyDescent="0.3">
      <c r="D180" s="98"/>
      <c r="E180" s="98"/>
    </row>
    <row r="181" spans="4:5" s="8" customFormat="1" x14ac:dyDescent="0.3">
      <c r="D181" s="98"/>
      <c r="E181" s="98"/>
    </row>
    <row r="182" spans="4:5" s="8" customFormat="1" x14ac:dyDescent="0.3">
      <c r="D182" s="98"/>
      <c r="E182" s="98"/>
    </row>
    <row r="183" spans="4:5" s="8" customFormat="1" x14ac:dyDescent="0.3">
      <c r="D183" s="98"/>
      <c r="E183" s="98"/>
    </row>
    <row r="184" spans="4:5" s="8" customFormat="1" x14ac:dyDescent="0.3">
      <c r="D184" s="98"/>
      <c r="E184" s="98"/>
    </row>
    <row r="185" spans="4:5" s="8" customFormat="1" x14ac:dyDescent="0.3">
      <c r="D185" s="98"/>
      <c r="E185" s="98"/>
    </row>
    <row r="186" spans="4:5" s="8" customFormat="1" x14ac:dyDescent="0.3">
      <c r="D186" s="98"/>
      <c r="E186" s="98"/>
    </row>
    <row r="187" spans="4:5" s="8" customFormat="1" x14ac:dyDescent="0.3">
      <c r="D187" s="98"/>
      <c r="E187" s="98"/>
    </row>
    <row r="188" spans="4:5" s="8" customFormat="1" x14ac:dyDescent="0.3">
      <c r="D188" s="98"/>
      <c r="E188" s="98"/>
    </row>
    <row r="189" spans="4:5" s="8" customFormat="1" x14ac:dyDescent="0.3">
      <c r="D189" s="98"/>
      <c r="E189" s="98"/>
    </row>
    <row r="190" spans="4:5" s="8" customFormat="1" x14ac:dyDescent="0.3">
      <c r="D190" s="98"/>
      <c r="E190" s="98"/>
    </row>
    <row r="191" spans="4:5" s="8" customFormat="1" x14ac:dyDescent="0.3">
      <c r="D191" s="98"/>
      <c r="E191" s="98"/>
    </row>
    <row r="192" spans="4:5" s="8" customFormat="1" x14ac:dyDescent="0.3">
      <c r="D192" s="98"/>
      <c r="E192" s="98"/>
    </row>
    <row r="193" spans="4:5" s="8" customFormat="1" x14ac:dyDescent="0.3">
      <c r="D193" s="98"/>
      <c r="E193" s="98"/>
    </row>
    <row r="194" spans="4:5" s="8" customFormat="1" x14ac:dyDescent="0.3">
      <c r="D194" s="98"/>
      <c r="E194" s="98"/>
    </row>
    <row r="195" spans="4:5" s="8" customFormat="1" x14ac:dyDescent="0.3">
      <c r="D195" s="98"/>
      <c r="E195" s="98"/>
    </row>
    <row r="196" spans="4:5" s="8" customFormat="1" x14ac:dyDescent="0.3">
      <c r="D196" s="98"/>
      <c r="E196" s="98"/>
    </row>
    <row r="197" spans="4:5" s="8" customFormat="1" x14ac:dyDescent="0.3">
      <c r="D197" s="98"/>
      <c r="E197" s="98"/>
    </row>
    <row r="198" spans="4:5" s="8" customFormat="1" x14ac:dyDescent="0.3">
      <c r="D198" s="98"/>
      <c r="E198" s="98"/>
    </row>
    <row r="199" spans="4:5" s="8" customFormat="1" x14ac:dyDescent="0.3">
      <c r="D199" s="98"/>
      <c r="E199" s="98"/>
    </row>
    <row r="200" spans="4:5" s="8" customFormat="1" x14ac:dyDescent="0.3">
      <c r="D200" s="98"/>
      <c r="E200" s="98"/>
    </row>
    <row r="201" spans="4:5" s="8" customFormat="1" x14ac:dyDescent="0.3">
      <c r="D201" s="98"/>
      <c r="E201" s="98"/>
    </row>
    <row r="202" spans="4:5" s="8" customFormat="1" x14ac:dyDescent="0.3">
      <c r="D202" s="98"/>
      <c r="E202" s="98"/>
    </row>
    <row r="203" spans="4:5" s="8" customFormat="1" x14ac:dyDescent="0.3">
      <c r="D203" s="98"/>
      <c r="E203" s="98"/>
    </row>
    <row r="204" spans="4:5" s="8" customFormat="1" x14ac:dyDescent="0.3">
      <c r="D204" s="98"/>
      <c r="E204" s="98"/>
    </row>
    <row r="205" spans="4:5" s="8" customFormat="1" x14ac:dyDescent="0.3">
      <c r="D205" s="98"/>
      <c r="E205" s="98"/>
    </row>
    <row r="206" spans="4:5" s="8" customFormat="1" x14ac:dyDescent="0.3">
      <c r="D206" s="98"/>
      <c r="E206" s="98"/>
    </row>
    <row r="207" spans="4:5" s="8" customFormat="1" x14ac:dyDescent="0.3">
      <c r="D207" s="98"/>
      <c r="E207" s="98"/>
    </row>
    <row r="208" spans="4:5" s="8" customFormat="1" x14ac:dyDescent="0.3">
      <c r="D208" s="98"/>
      <c r="E208" s="98"/>
    </row>
    <row r="209" spans="4:5" s="8" customFormat="1" x14ac:dyDescent="0.3">
      <c r="D209" s="98"/>
      <c r="E209" s="98"/>
    </row>
    <row r="210" spans="4:5" s="8" customFormat="1" x14ac:dyDescent="0.3">
      <c r="D210" s="98"/>
      <c r="E210" s="98"/>
    </row>
    <row r="211" spans="4:5" s="8" customFormat="1" x14ac:dyDescent="0.3">
      <c r="D211" s="98"/>
      <c r="E211" s="98"/>
    </row>
    <row r="212" spans="4:5" s="8" customFormat="1" x14ac:dyDescent="0.3">
      <c r="D212" s="98"/>
      <c r="E212" s="98"/>
    </row>
    <row r="213" spans="4:5" s="8" customFormat="1" x14ac:dyDescent="0.3">
      <c r="D213" s="98"/>
      <c r="E213" s="98"/>
    </row>
    <row r="214" spans="4:5" s="8" customFormat="1" x14ac:dyDescent="0.3">
      <c r="D214" s="98"/>
      <c r="E214" s="98"/>
    </row>
    <row r="215" spans="4:5" s="8" customFormat="1" x14ac:dyDescent="0.3">
      <c r="D215" s="98"/>
      <c r="E215" s="98"/>
    </row>
    <row r="216" spans="4:5" s="8" customFormat="1" x14ac:dyDescent="0.3">
      <c r="D216" s="98"/>
      <c r="E216" s="98"/>
    </row>
    <row r="217" spans="4:5" s="8" customFormat="1" x14ac:dyDescent="0.3">
      <c r="D217" s="98"/>
      <c r="E217" s="98"/>
    </row>
    <row r="218" spans="4:5" s="8" customFormat="1" x14ac:dyDescent="0.3">
      <c r="D218" s="98"/>
      <c r="E218" s="98"/>
    </row>
  </sheetData>
  <mergeCells count="17">
    <mergeCell ref="C11:J11"/>
    <mergeCell ref="F1:J1"/>
    <mergeCell ref="F2:J2"/>
    <mergeCell ref="F4:J4"/>
    <mergeCell ref="A5:J5"/>
    <mergeCell ref="A6:J6"/>
    <mergeCell ref="A7:J7"/>
    <mergeCell ref="C8:I8"/>
    <mergeCell ref="C9:D9"/>
    <mergeCell ref="F9:G9"/>
    <mergeCell ref="H9:I9"/>
    <mergeCell ref="C10:J10"/>
    <mergeCell ref="B44:J44"/>
    <mergeCell ref="B45:J45"/>
    <mergeCell ref="C47:E47"/>
    <mergeCell ref="F47:J47"/>
    <mergeCell ref="C53:E53"/>
  </mergeCells>
  <printOptions horizontalCentered="1"/>
  <pageMargins left="0.11811023622047245" right="0.11811023622047245" top="0.19685039370078741" bottom="0.19685039370078741" header="0.19685039370078741" footer="0.19685039370078741"/>
  <pageSetup paperSize="9" scale="89" orientation="landscape" r:id="rId1"/>
  <headerFooter alignWithMargins="0">
    <oddFooter>Page &amp;P</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ADE04-C906-4933-AAB3-CA6571A260AB}">
  <sheetPr>
    <tabColor rgb="FFFFFF00"/>
  </sheetPr>
  <dimension ref="A1:K218"/>
  <sheetViews>
    <sheetView view="pageBreakPreview" topLeftCell="A19" zoomScaleSheetLayoutView="100" workbookViewId="0">
      <selection activeCell="D14" sqref="D14:D41"/>
    </sheetView>
  </sheetViews>
  <sheetFormatPr defaultColWidth="9.109375" defaultRowHeight="15.6" x14ac:dyDescent="0.3"/>
  <cols>
    <col min="1" max="1" width="7.109375" style="4" customWidth="1"/>
    <col min="2" max="2" width="68.33203125" style="8" customWidth="1"/>
    <col min="3" max="3" width="6.88671875" style="6" customWidth="1"/>
    <col min="4" max="4" width="9.109375" style="7"/>
    <col min="5" max="5" width="14.44140625" style="6" bestFit="1" customWidth="1"/>
    <col min="6" max="6" width="11.33203125" style="108" customWidth="1"/>
    <col min="7" max="7" width="7" style="109" customWidth="1"/>
    <col min="8" max="8" width="6.109375" style="98" bestFit="1" customWidth="1"/>
    <col min="9" max="9" width="16.88671875" style="108" bestFit="1" customWidth="1"/>
    <col min="10" max="10" width="14.5546875" style="6" bestFit="1" customWidth="1"/>
    <col min="11" max="11" width="19.5546875" style="8" customWidth="1"/>
    <col min="12" max="16384" width="9.109375" style="8"/>
  </cols>
  <sheetData>
    <row r="1" spans="1:11" x14ac:dyDescent="0.3">
      <c r="B1" s="5" t="s">
        <v>4884</v>
      </c>
      <c r="F1" s="497" t="s">
        <v>4723</v>
      </c>
      <c r="G1" s="497"/>
      <c r="H1" s="497"/>
      <c r="I1" s="497"/>
      <c r="J1" s="497"/>
    </row>
    <row r="2" spans="1:11" x14ac:dyDescent="0.3">
      <c r="B2" s="9" t="s">
        <v>4885</v>
      </c>
      <c r="F2" s="498" t="s">
        <v>4724</v>
      </c>
      <c r="G2" s="498"/>
      <c r="H2" s="498"/>
      <c r="I2" s="498"/>
      <c r="J2" s="498"/>
    </row>
    <row r="4" spans="1:11" x14ac:dyDescent="0.3">
      <c r="A4" s="11"/>
      <c r="B4" s="12"/>
      <c r="C4" s="13"/>
      <c r="D4" s="14"/>
      <c r="E4" s="15"/>
      <c r="F4" s="499" t="s">
        <v>4933</v>
      </c>
      <c r="G4" s="499"/>
      <c r="H4" s="499"/>
      <c r="I4" s="499"/>
      <c r="J4" s="499"/>
    </row>
    <row r="5" spans="1:11" x14ac:dyDescent="0.3">
      <c r="A5" s="498" t="s">
        <v>4729</v>
      </c>
      <c r="B5" s="498"/>
      <c r="C5" s="498"/>
      <c r="D5" s="498"/>
      <c r="E5" s="498"/>
      <c r="F5" s="498"/>
      <c r="G5" s="498"/>
      <c r="H5" s="498"/>
      <c r="I5" s="498"/>
      <c r="J5" s="498"/>
    </row>
    <row r="6" spans="1:11" ht="15.75" customHeight="1" x14ac:dyDescent="0.3">
      <c r="A6" s="500" t="s">
        <v>4931</v>
      </c>
      <c r="B6" s="498"/>
      <c r="C6" s="498"/>
      <c r="D6" s="498"/>
      <c r="E6" s="498"/>
      <c r="F6" s="498"/>
      <c r="G6" s="498"/>
      <c r="H6" s="498"/>
      <c r="I6" s="498"/>
      <c r="J6" s="498"/>
    </row>
    <row r="7" spans="1:11" ht="15.75" customHeight="1" x14ac:dyDescent="0.3">
      <c r="A7" s="498" t="s">
        <v>4932</v>
      </c>
      <c r="B7" s="498"/>
      <c r="C7" s="498"/>
      <c r="D7" s="498"/>
      <c r="E7" s="498"/>
      <c r="F7" s="498"/>
      <c r="G7" s="498"/>
      <c r="H7" s="498"/>
      <c r="I7" s="498"/>
      <c r="J7" s="498"/>
    </row>
    <row r="8" spans="1:11" ht="16.8" x14ac:dyDescent="0.3">
      <c r="A8" s="16"/>
      <c r="B8" s="17" t="s">
        <v>4730</v>
      </c>
      <c r="C8" s="507" t="s">
        <v>5278</v>
      </c>
      <c r="D8" s="507"/>
      <c r="E8" s="507"/>
      <c r="F8" s="507"/>
      <c r="G8" s="507"/>
      <c r="H8" s="507"/>
      <c r="I8" s="507"/>
      <c r="J8" s="18"/>
    </row>
    <row r="9" spans="1:11" ht="15" customHeight="1" x14ac:dyDescent="0.3">
      <c r="A9" s="19"/>
      <c r="B9" s="17" t="s">
        <v>4731</v>
      </c>
      <c r="C9" s="548" t="s">
        <v>5279</v>
      </c>
      <c r="D9" s="508"/>
      <c r="E9" s="20" t="s">
        <v>4732</v>
      </c>
      <c r="F9" s="549" t="s">
        <v>5280</v>
      </c>
      <c r="G9" s="509"/>
      <c r="H9" s="511" t="s">
        <v>4733</v>
      </c>
      <c r="I9" s="511"/>
      <c r="J9" s="162" t="s">
        <v>5281</v>
      </c>
    </row>
    <row r="10" spans="1:11" x14ac:dyDescent="0.3">
      <c r="A10" s="21"/>
      <c r="B10" s="17" t="s">
        <v>4734</v>
      </c>
      <c r="C10" s="510" t="s">
        <v>4897</v>
      </c>
      <c r="D10" s="510"/>
      <c r="E10" s="510"/>
      <c r="F10" s="510"/>
      <c r="G10" s="510"/>
      <c r="H10" s="510"/>
      <c r="I10" s="510"/>
      <c r="J10" s="510"/>
    </row>
    <row r="11" spans="1:11" x14ac:dyDescent="0.3">
      <c r="A11" s="22"/>
      <c r="B11" s="17" t="s">
        <v>4735</v>
      </c>
      <c r="C11" s="547" t="s">
        <v>5282</v>
      </c>
      <c r="D11" s="512"/>
      <c r="E11" s="512"/>
      <c r="F11" s="512"/>
      <c r="G11" s="512"/>
      <c r="H11" s="512"/>
      <c r="I11" s="512"/>
      <c r="J11" s="512"/>
    </row>
    <row r="12" spans="1:11" ht="30.6" x14ac:dyDescent="0.3">
      <c r="A12" s="23" t="s">
        <v>0</v>
      </c>
      <c r="B12" s="24" t="s">
        <v>4736</v>
      </c>
      <c r="C12" s="24" t="s">
        <v>4737</v>
      </c>
      <c r="D12" s="25" t="s">
        <v>4738</v>
      </c>
      <c r="E12" s="24" t="s">
        <v>4739</v>
      </c>
      <c r="F12" s="26" t="s">
        <v>4740</v>
      </c>
      <c r="G12" s="27" t="s">
        <v>4741</v>
      </c>
      <c r="H12" s="28" t="s">
        <v>4742</v>
      </c>
      <c r="I12" s="26" t="s">
        <v>4743</v>
      </c>
      <c r="J12" s="29" t="s">
        <v>4726</v>
      </c>
      <c r="K12" s="269" t="str">
        <f ca="1">HYPERLINK("#" &amp; CELL("address",TH!A9),"Link tới sheet: " &amp; REPLACE(CELL("filename",TH!A9),1,FIND("]",CELL("filename",TH!A9)),""))</f>
        <v>Link tới sheet: TH</v>
      </c>
    </row>
    <row r="13" spans="1:11" s="34" customFormat="1" ht="13.8" x14ac:dyDescent="0.3">
      <c r="A13" s="30">
        <v>1</v>
      </c>
      <c r="B13" s="31" t="s">
        <v>4744</v>
      </c>
      <c r="C13" s="32"/>
      <c r="D13" s="32"/>
      <c r="E13" s="32"/>
      <c r="F13" s="32"/>
      <c r="G13" s="32"/>
      <c r="H13" s="174"/>
      <c r="I13" s="32"/>
      <c r="J13" s="33"/>
    </row>
    <row r="14" spans="1:11" s="40" customFormat="1" ht="13.8" x14ac:dyDescent="0.3">
      <c r="A14" s="35"/>
      <c r="B14" s="36" t="s">
        <v>4745</v>
      </c>
      <c r="C14" s="37" t="s">
        <v>1726</v>
      </c>
      <c r="D14" s="317">
        <f>SUBTOTAL(9,D15:D23)</f>
        <v>639.1</v>
      </c>
      <c r="E14" s="37"/>
      <c r="F14" s="38"/>
      <c r="G14" s="39"/>
      <c r="H14" s="175"/>
      <c r="I14" s="110">
        <f>SUBTOTAL(9,I15:I23)</f>
        <v>82680000</v>
      </c>
      <c r="J14" s="37"/>
    </row>
    <row r="15" spans="1:11" s="40" customFormat="1" ht="13.8" x14ac:dyDescent="0.3">
      <c r="A15" s="41" t="s">
        <v>4746</v>
      </c>
      <c r="B15" s="42" t="s">
        <v>5487</v>
      </c>
      <c r="C15" s="43"/>
      <c r="D15" s="318"/>
      <c r="E15" s="43"/>
      <c r="F15" s="44"/>
      <c r="G15" s="45"/>
      <c r="H15" s="176"/>
      <c r="I15" s="44"/>
      <c r="J15" s="43"/>
    </row>
    <row r="16" spans="1:11" s="40" customFormat="1" ht="27.6" x14ac:dyDescent="0.3">
      <c r="A16" s="41"/>
      <c r="B16" s="46" t="s">
        <v>5284</v>
      </c>
      <c r="C16" s="43"/>
      <c r="D16" s="318"/>
      <c r="E16" s="43"/>
      <c r="F16" s="44"/>
      <c r="G16" s="45"/>
      <c r="H16" s="176"/>
      <c r="I16" s="44"/>
      <c r="J16" s="47"/>
    </row>
    <row r="17" spans="1:10" s="40" customFormat="1" ht="40.5" customHeight="1" x14ac:dyDescent="0.3">
      <c r="A17" s="41" t="s">
        <v>4747</v>
      </c>
      <c r="B17" s="163" t="s">
        <v>4887</v>
      </c>
      <c r="C17" s="43" t="s">
        <v>1726</v>
      </c>
      <c r="D17" s="318">
        <v>636</v>
      </c>
      <c r="E17" s="43"/>
      <c r="F17" s="44">
        <v>130000</v>
      </c>
      <c r="G17" s="45"/>
      <c r="H17" s="176">
        <v>1</v>
      </c>
      <c r="I17" s="44">
        <f>ROUND(D17*H17*F17,0)</f>
        <v>82680000</v>
      </c>
      <c r="J17" s="48"/>
    </row>
    <row r="18" spans="1:10" s="40" customFormat="1" ht="41.4" x14ac:dyDescent="0.3">
      <c r="A18" s="49" t="s">
        <v>4748</v>
      </c>
      <c r="B18" s="157" t="s">
        <v>4888</v>
      </c>
      <c r="C18" s="50" t="s">
        <v>1726</v>
      </c>
      <c r="D18" s="319"/>
      <c r="E18" s="50"/>
      <c r="F18" s="3"/>
      <c r="G18" s="51"/>
      <c r="H18" s="177">
        <v>1</v>
      </c>
      <c r="I18" s="3">
        <f t="shared" ref="I18:I23" si="0">ROUND(D18*H18*F18,0)</f>
        <v>0</v>
      </c>
      <c r="J18" s="52"/>
    </row>
    <row r="19" spans="1:10" s="40" customFormat="1" ht="41.4" x14ac:dyDescent="0.3">
      <c r="A19" s="49" t="s">
        <v>4749</v>
      </c>
      <c r="B19" s="158" t="s">
        <v>4889</v>
      </c>
      <c r="C19" s="50" t="s">
        <v>1726</v>
      </c>
      <c r="D19" s="319"/>
      <c r="E19" s="50"/>
      <c r="F19" s="3"/>
      <c r="G19" s="51"/>
      <c r="H19" s="177">
        <v>1</v>
      </c>
      <c r="I19" s="3">
        <f t="shared" si="0"/>
        <v>0</v>
      </c>
      <c r="J19" s="52"/>
    </row>
    <row r="20" spans="1:10" s="40" customFormat="1" ht="41.4" x14ac:dyDescent="0.3">
      <c r="A20" s="49" t="s">
        <v>4750</v>
      </c>
      <c r="B20" s="158" t="s">
        <v>4890</v>
      </c>
      <c r="C20" s="50" t="s">
        <v>1726</v>
      </c>
      <c r="D20" s="319"/>
      <c r="E20" s="50"/>
      <c r="F20" s="3"/>
      <c r="G20" s="51"/>
      <c r="H20" s="177">
        <v>1</v>
      </c>
      <c r="I20" s="3">
        <f t="shared" si="0"/>
        <v>0</v>
      </c>
      <c r="J20" s="52"/>
    </row>
    <row r="21" spans="1:10" s="40" customFormat="1" ht="35.1" customHeight="1" x14ac:dyDescent="0.3">
      <c r="A21" s="49" t="s">
        <v>4751</v>
      </c>
      <c r="B21" s="159" t="s">
        <v>4787</v>
      </c>
      <c r="C21" s="43" t="s">
        <v>1726</v>
      </c>
      <c r="D21" s="318"/>
      <c r="E21" s="43"/>
      <c r="F21" s="44"/>
      <c r="G21" s="45"/>
      <c r="H21" s="176">
        <v>1</v>
      </c>
      <c r="I21" s="44">
        <f t="shared" si="0"/>
        <v>0</v>
      </c>
      <c r="J21" s="47"/>
    </row>
    <row r="22" spans="1:10" s="40" customFormat="1" ht="35.1" customHeight="1" x14ac:dyDescent="0.3">
      <c r="A22" s="49" t="s">
        <v>4752</v>
      </c>
      <c r="B22" s="159" t="s">
        <v>4788</v>
      </c>
      <c r="C22" s="43" t="s">
        <v>1726</v>
      </c>
      <c r="D22" s="319"/>
      <c r="E22" s="50"/>
      <c r="F22" s="3"/>
      <c r="G22" s="51"/>
      <c r="H22" s="177">
        <v>1</v>
      </c>
      <c r="I22" s="3">
        <f t="shared" si="0"/>
        <v>0</v>
      </c>
      <c r="J22" s="52"/>
    </row>
    <row r="23" spans="1:10" s="40" customFormat="1" ht="13.8" x14ac:dyDescent="0.3">
      <c r="A23" s="49" t="s">
        <v>4753</v>
      </c>
      <c r="B23" s="160" t="s">
        <v>4754</v>
      </c>
      <c r="C23" s="53" t="s">
        <v>1726</v>
      </c>
      <c r="D23" s="320">
        <v>3.1</v>
      </c>
      <c r="E23" s="53"/>
      <c r="F23" s="54">
        <v>130000</v>
      </c>
      <c r="G23" s="55"/>
      <c r="H23" s="178">
        <v>0</v>
      </c>
      <c r="I23" s="54">
        <f t="shared" si="0"/>
        <v>0</v>
      </c>
      <c r="J23" s="56"/>
    </row>
    <row r="24" spans="1:10" s="117" customFormat="1" ht="13.8" x14ac:dyDescent="0.3">
      <c r="A24" s="111" t="s">
        <v>2304</v>
      </c>
      <c r="B24" s="112" t="s">
        <v>4755</v>
      </c>
      <c r="C24" s="113"/>
      <c r="D24" s="321"/>
      <c r="E24" s="113"/>
      <c r="F24" s="114"/>
      <c r="G24" s="115"/>
      <c r="H24" s="179"/>
      <c r="I24" s="116">
        <f>SUBTOTAL(9, I25:I28)</f>
        <v>0</v>
      </c>
      <c r="J24" s="113"/>
    </row>
    <row r="25" spans="1:10" s="117" customFormat="1" ht="13.8" x14ac:dyDescent="0.3">
      <c r="A25" s="118" t="s">
        <v>4756</v>
      </c>
      <c r="B25" s="119" t="s">
        <v>4757</v>
      </c>
      <c r="C25" s="120"/>
      <c r="D25" s="322"/>
      <c r="E25" s="120"/>
      <c r="F25" s="121"/>
      <c r="G25" s="122"/>
      <c r="H25" s="180"/>
      <c r="I25" s="123">
        <f>SUBTOTAL(9, I26:I28)</f>
        <v>0</v>
      </c>
      <c r="J25" s="120"/>
    </row>
    <row r="26" spans="1:10" s="117" customFormat="1" ht="13.8" x14ac:dyDescent="0.3">
      <c r="A26" s="118"/>
      <c r="B26" s="335" t="s">
        <v>5488</v>
      </c>
      <c r="C26" s="120"/>
      <c r="D26" s="322"/>
      <c r="E26" s="120"/>
      <c r="F26" s="121"/>
      <c r="G26" s="122"/>
      <c r="H26" s="180"/>
      <c r="I26" s="336">
        <f>SUBTOTAL(9, I27:I27)</f>
        <v>0</v>
      </c>
      <c r="J26" s="120"/>
    </row>
    <row r="27" spans="1:10" s="117" customFormat="1" ht="13.8" x14ac:dyDescent="0.3">
      <c r="A27" s="118"/>
      <c r="B27" s="342" t="s">
        <v>5311</v>
      </c>
      <c r="C27" s="337"/>
      <c r="D27" s="338">
        <v>0</v>
      </c>
      <c r="E27" s="337"/>
      <c r="F27" s="339">
        <v>0</v>
      </c>
      <c r="G27" s="340"/>
      <c r="H27" s="341">
        <v>0</v>
      </c>
      <c r="I27" s="343">
        <f>ROUND(D27*H27*F27,0)</f>
        <v>0</v>
      </c>
      <c r="J27" s="120"/>
    </row>
    <row r="28" spans="1:10" s="127" customFormat="1" ht="13.8" x14ac:dyDescent="0.3">
      <c r="A28" s="128"/>
      <c r="B28" s="171"/>
      <c r="C28" s="125"/>
      <c r="D28" s="323"/>
      <c r="E28" s="125"/>
      <c r="F28" s="172"/>
      <c r="G28" s="173"/>
      <c r="H28" s="181"/>
      <c r="I28" s="126"/>
      <c r="J28" s="125"/>
    </row>
    <row r="29" spans="1:10" s="40" customFormat="1" ht="13.8" x14ac:dyDescent="0.3">
      <c r="A29" s="61" t="s">
        <v>4758</v>
      </c>
      <c r="B29" s="62" t="s">
        <v>4759</v>
      </c>
      <c r="C29" s="63"/>
      <c r="D29" s="324"/>
      <c r="E29" s="63"/>
      <c r="F29" s="64"/>
      <c r="G29" s="65"/>
      <c r="H29" s="182"/>
      <c r="I29" s="66">
        <f>(I30)</f>
        <v>0</v>
      </c>
      <c r="J29" s="63"/>
    </row>
    <row r="30" spans="1:10" s="67" customFormat="1" ht="13.8" x14ac:dyDescent="0.3">
      <c r="A30" s="49"/>
      <c r="B30" s="68"/>
      <c r="C30" s="69"/>
      <c r="D30" s="325"/>
      <c r="E30" s="69"/>
      <c r="F30" s="70"/>
      <c r="G30" s="71"/>
      <c r="H30" s="183"/>
      <c r="I30" s="70"/>
      <c r="J30" s="69"/>
    </row>
    <row r="31" spans="1:10" s="117" customFormat="1" ht="13.8" x14ac:dyDescent="0.3">
      <c r="A31" s="111" t="s">
        <v>2307</v>
      </c>
      <c r="B31" s="132" t="s">
        <v>4760</v>
      </c>
      <c r="C31" s="113"/>
      <c r="D31" s="326"/>
      <c r="E31" s="113"/>
      <c r="F31" s="133"/>
      <c r="G31" s="134"/>
      <c r="H31" s="184"/>
      <c r="I31" s="116">
        <f>SUBTOTAL(9,I32:I41)</f>
        <v>450354000</v>
      </c>
      <c r="J31" s="161"/>
    </row>
    <row r="32" spans="1:10" s="40" customFormat="1" ht="41.4" x14ac:dyDescent="0.3">
      <c r="A32" s="124" t="s">
        <v>4762</v>
      </c>
      <c r="B32" s="135" t="s">
        <v>4761</v>
      </c>
      <c r="C32" s="124"/>
      <c r="D32" s="327"/>
      <c r="E32" s="129"/>
      <c r="F32" s="137"/>
      <c r="G32" s="136"/>
      <c r="H32" s="185"/>
      <c r="I32" s="130">
        <f>SUBTOTAL(9,I33:I37)</f>
        <v>450354000</v>
      </c>
      <c r="J32" s="43"/>
    </row>
    <row r="33" spans="1:10" s="40" customFormat="1" ht="13.8" x14ac:dyDescent="0.3">
      <c r="A33" s="72" t="s">
        <v>4790</v>
      </c>
      <c r="B33" s="73" t="s">
        <v>4763</v>
      </c>
      <c r="C33" s="43" t="s">
        <v>4764</v>
      </c>
      <c r="D33" s="328">
        <v>3</v>
      </c>
      <c r="E33" s="43"/>
      <c r="F33" s="74">
        <v>4050000</v>
      </c>
      <c r="G33" s="75"/>
      <c r="H33" s="186">
        <v>1</v>
      </c>
      <c r="I33" s="2">
        <f>ROUND(D33*F33*H33,0)</f>
        <v>12150000</v>
      </c>
      <c r="J33" s="43"/>
    </row>
    <row r="34" spans="1:10" s="131" customFormat="1" ht="13.8" x14ac:dyDescent="0.3">
      <c r="A34" s="76"/>
      <c r="B34" s="138" t="s">
        <v>11</v>
      </c>
      <c r="C34" s="43"/>
      <c r="D34" s="328"/>
      <c r="E34" s="43"/>
      <c r="F34" s="74"/>
      <c r="G34" s="75"/>
      <c r="H34" s="186"/>
      <c r="I34" s="2"/>
      <c r="J34" s="129"/>
    </row>
    <row r="35" spans="1:10" s="96" customFormat="1" ht="27.6" x14ac:dyDescent="0.3">
      <c r="A35" s="164" t="s">
        <v>4791</v>
      </c>
      <c r="B35" s="165" t="s">
        <v>4789</v>
      </c>
      <c r="C35" s="166" t="s">
        <v>1726</v>
      </c>
      <c r="D35" s="329">
        <v>636</v>
      </c>
      <c r="E35" s="166"/>
      <c r="F35" s="167">
        <v>130000</v>
      </c>
      <c r="G35" s="168"/>
      <c r="H35" s="187">
        <v>0.3</v>
      </c>
      <c r="I35" s="169">
        <f t="shared" ref="I35" si="1">ROUND(D35*H35*F35,0)</f>
        <v>24804000</v>
      </c>
      <c r="J35" s="170"/>
    </row>
    <row r="36" spans="1:10" s="40" customFormat="1" ht="27.6" x14ac:dyDescent="0.3">
      <c r="A36" s="76" t="s">
        <v>4792</v>
      </c>
      <c r="B36" s="77" t="s">
        <v>4768</v>
      </c>
      <c r="C36" s="76" t="s">
        <v>1726</v>
      </c>
      <c r="D36" s="328">
        <v>636</v>
      </c>
      <c r="E36" s="43"/>
      <c r="F36" s="74">
        <v>130000</v>
      </c>
      <c r="G36" s="75"/>
      <c r="H36" s="332">
        <v>5</v>
      </c>
      <c r="I36" s="2">
        <f>D36*F36*H36</f>
        <v>413400000</v>
      </c>
      <c r="J36" s="43"/>
    </row>
    <row r="37" spans="1:10" s="40" customFormat="1" ht="55.2" x14ac:dyDescent="0.3">
      <c r="A37" s="76"/>
      <c r="B37" s="191" t="s">
        <v>4793</v>
      </c>
      <c r="C37" s="76"/>
      <c r="D37" s="328"/>
      <c r="E37" s="43"/>
      <c r="F37" s="74"/>
      <c r="G37" s="75"/>
      <c r="H37" s="186"/>
      <c r="I37" s="2"/>
      <c r="J37" s="43"/>
    </row>
    <row r="38" spans="1:10" s="145" customFormat="1" ht="41.4" x14ac:dyDescent="0.3">
      <c r="A38" s="139" t="s">
        <v>4765</v>
      </c>
      <c r="B38" s="140" t="s">
        <v>4769</v>
      </c>
      <c r="C38" s="139"/>
      <c r="D38" s="330"/>
      <c r="E38" s="142"/>
      <c r="F38" s="143"/>
      <c r="G38" s="141"/>
      <c r="H38" s="188"/>
      <c r="I38" s="144">
        <f>SUBTOTAL(9,I39:I41)</f>
        <v>0</v>
      </c>
      <c r="J38" s="142"/>
    </row>
    <row r="39" spans="1:10" s="40" customFormat="1" ht="27.6" x14ac:dyDescent="0.3">
      <c r="A39" s="76" t="s">
        <v>4766</v>
      </c>
      <c r="B39" s="79" t="s">
        <v>4789</v>
      </c>
      <c r="C39" s="76" t="s">
        <v>1726</v>
      </c>
      <c r="D39" s="328">
        <v>0</v>
      </c>
      <c r="E39" s="43"/>
      <c r="F39" s="74">
        <v>130000</v>
      </c>
      <c r="G39" s="75"/>
      <c r="H39" s="186">
        <v>0.3</v>
      </c>
      <c r="I39" s="2">
        <f t="shared" ref="I39:I40" si="2">ROUND(D39*H39*F39,0)</f>
        <v>0</v>
      </c>
      <c r="J39" s="78"/>
    </row>
    <row r="40" spans="1:10" s="40" customFormat="1" ht="27.6" x14ac:dyDescent="0.3">
      <c r="A40" s="76" t="s">
        <v>4767</v>
      </c>
      <c r="B40" s="77" t="s">
        <v>4768</v>
      </c>
      <c r="C40" s="76" t="s">
        <v>1726</v>
      </c>
      <c r="D40" s="328">
        <v>0</v>
      </c>
      <c r="E40" s="43"/>
      <c r="F40" s="74">
        <v>130000</v>
      </c>
      <c r="G40" s="75"/>
      <c r="H40" s="332">
        <v>5</v>
      </c>
      <c r="I40" s="2">
        <f t="shared" si="2"/>
        <v>0</v>
      </c>
      <c r="J40" s="43"/>
    </row>
    <row r="41" spans="1:10" s="40" customFormat="1" ht="55.2" x14ac:dyDescent="0.3">
      <c r="A41" s="80"/>
      <c r="B41" s="192" t="s">
        <v>4793</v>
      </c>
      <c r="C41" s="80"/>
      <c r="D41" s="331"/>
      <c r="E41" s="50"/>
      <c r="F41" s="81"/>
      <c r="G41" s="82"/>
      <c r="H41" s="189"/>
      <c r="I41" s="83"/>
      <c r="J41" s="50"/>
    </row>
    <row r="42" spans="1:10" s="40" customFormat="1" ht="13.8" x14ac:dyDescent="0.3">
      <c r="A42" s="57" t="s">
        <v>2310</v>
      </c>
      <c r="B42" s="58" t="s">
        <v>4770</v>
      </c>
      <c r="C42" s="59"/>
      <c r="D42" s="333"/>
      <c r="E42" s="59"/>
      <c r="F42" s="60"/>
      <c r="G42" s="59"/>
      <c r="H42" s="190"/>
      <c r="I42" s="59"/>
      <c r="J42" s="84"/>
    </row>
    <row r="43" spans="1:10" s="117" customFormat="1" ht="13.8" x14ac:dyDescent="0.3">
      <c r="A43" s="146"/>
      <c r="B43" s="147" t="s">
        <v>4771</v>
      </c>
      <c r="C43" s="148"/>
      <c r="D43" s="334"/>
      <c r="E43" s="148"/>
      <c r="F43" s="149"/>
      <c r="G43" s="150"/>
      <c r="H43" s="148"/>
      <c r="I43" s="110">
        <f>SUBTOTAL(9,I14:I41)</f>
        <v>533034000</v>
      </c>
      <c r="J43" s="148"/>
    </row>
    <row r="44" spans="1:10" s="40" customFormat="1" ht="14.4" x14ac:dyDescent="0.3">
      <c r="A44" s="85"/>
      <c r="B44" s="501" t="s">
        <v>5489</v>
      </c>
      <c r="C44" s="502"/>
      <c r="D44" s="502"/>
      <c r="E44" s="502"/>
      <c r="F44" s="502"/>
      <c r="G44" s="502"/>
      <c r="H44" s="502"/>
      <c r="I44" s="502"/>
      <c r="J44" s="503"/>
    </row>
    <row r="45" spans="1:10" s="40" customFormat="1" ht="14.4" x14ac:dyDescent="0.3">
      <c r="A45" s="86"/>
      <c r="B45" s="506"/>
      <c r="C45" s="506"/>
      <c r="D45" s="506"/>
      <c r="E45" s="506"/>
      <c r="F45" s="506"/>
      <c r="G45" s="506"/>
      <c r="H45" s="506"/>
      <c r="I45" s="506"/>
      <c r="J45" s="506"/>
    </row>
    <row r="46" spans="1:10" s="89" customFormat="1" x14ac:dyDescent="0.3">
      <c r="A46" s="87"/>
      <c r="B46" s="88"/>
      <c r="C46" s="88"/>
      <c r="D46" s="88"/>
      <c r="E46" s="88"/>
      <c r="F46" s="88"/>
      <c r="G46" s="88"/>
      <c r="H46" s="88"/>
      <c r="I46" s="88"/>
      <c r="J46" s="88"/>
    </row>
    <row r="47" spans="1:10" s="89" customFormat="1" x14ac:dyDescent="0.3">
      <c r="A47" s="90"/>
      <c r="B47" s="90"/>
      <c r="C47" s="504" t="s">
        <v>4773</v>
      </c>
      <c r="D47" s="504"/>
      <c r="E47" s="504"/>
      <c r="F47" s="504" t="s">
        <v>4885</v>
      </c>
      <c r="G47" s="504"/>
      <c r="H47" s="504"/>
      <c r="I47" s="504"/>
      <c r="J47" s="504"/>
    </row>
    <row r="48" spans="1:10" s="96" customFormat="1" x14ac:dyDescent="0.3">
      <c r="A48" s="91"/>
      <c r="B48" s="93"/>
      <c r="C48" s="94"/>
      <c r="D48" s="92"/>
      <c r="E48" s="91"/>
      <c r="F48" s="95"/>
      <c r="G48" s="91"/>
      <c r="H48" s="91"/>
      <c r="I48" s="95"/>
    </row>
    <row r="49" spans="1:10" s="96" customFormat="1" x14ac:dyDescent="0.3">
      <c r="A49" s="91"/>
      <c r="B49" s="93"/>
      <c r="C49" s="94"/>
      <c r="D49" s="92"/>
      <c r="E49" s="91"/>
      <c r="F49" s="95"/>
      <c r="G49" s="91"/>
      <c r="H49" s="91"/>
      <c r="I49" s="91"/>
    </row>
    <row r="50" spans="1:10" s="96" customFormat="1" x14ac:dyDescent="0.3">
      <c r="A50" s="91"/>
      <c r="B50" s="93"/>
      <c r="C50" s="94"/>
      <c r="D50" s="92"/>
      <c r="E50" s="91"/>
      <c r="F50" s="95"/>
      <c r="G50" s="91"/>
      <c r="H50" s="91"/>
      <c r="I50" s="95"/>
    </row>
    <row r="51" spans="1:10" s="96" customFormat="1" x14ac:dyDescent="0.3">
      <c r="A51" s="91"/>
      <c r="B51" s="93"/>
      <c r="C51" s="94"/>
      <c r="D51" s="92"/>
      <c r="E51" s="91"/>
      <c r="F51" s="95"/>
      <c r="G51" s="91"/>
      <c r="H51" s="91"/>
      <c r="I51" s="91"/>
    </row>
    <row r="52" spans="1:10" s="96" customFormat="1" x14ac:dyDescent="0.3">
      <c r="A52" s="91"/>
      <c r="B52" s="93"/>
      <c r="C52" s="94"/>
      <c r="D52" s="92"/>
      <c r="E52" s="91"/>
      <c r="F52" s="95"/>
      <c r="G52" s="91"/>
      <c r="H52" s="91"/>
      <c r="I52" s="91"/>
    </row>
    <row r="53" spans="1:10" s="89" customFormat="1" x14ac:dyDescent="0.3">
      <c r="A53" s="91"/>
      <c r="C53" s="505" t="s">
        <v>4886</v>
      </c>
      <c r="D53" s="505"/>
      <c r="E53" s="505"/>
      <c r="F53" s="316"/>
      <c r="G53" s="91"/>
      <c r="H53" s="91"/>
      <c r="I53" s="91"/>
    </row>
    <row r="54" spans="1:10" x14ac:dyDescent="0.3">
      <c r="A54" s="97"/>
      <c r="C54" s="98"/>
      <c r="D54" s="99"/>
      <c r="E54" s="10"/>
      <c r="F54" s="100"/>
      <c r="G54" s="97"/>
      <c r="H54" s="10"/>
      <c r="I54" s="100"/>
      <c r="J54" s="97"/>
    </row>
    <row r="55" spans="1:10" ht="47.1" customHeight="1" x14ac:dyDescent="0.3">
      <c r="A55" s="101"/>
      <c r="B55" s="102" t="s">
        <v>4703</v>
      </c>
      <c r="D55" s="103"/>
      <c r="F55" s="104"/>
      <c r="G55" s="105"/>
      <c r="H55" s="106"/>
      <c r="I55" s="107"/>
    </row>
    <row r="56" spans="1:10" ht="47.1" customHeight="1" x14ac:dyDescent="0.3">
      <c r="A56" s="101"/>
      <c r="B56" s="102" t="s">
        <v>4704</v>
      </c>
      <c r="D56" s="103"/>
      <c r="F56" s="104"/>
      <c r="G56" s="105"/>
      <c r="H56" s="106"/>
      <c r="I56" s="107"/>
    </row>
    <row r="57" spans="1:10" ht="61.5" customHeight="1" x14ac:dyDescent="0.3">
      <c r="A57" s="101"/>
      <c r="B57" s="102" t="s">
        <v>4705</v>
      </c>
      <c r="D57" s="103"/>
      <c r="F57" s="104"/>
      <c r="G57" s="105"/>
      <c r="H57" s="106"/>
      <c r="I57" s="107"/>
    </row>
    <row r="58" spans="1:10" x14ac:dyDescent="0.3">
      <c r="A58" s="97"/>
      <c r="C58" s="98"/>
      <c r="D58" s="99"/>
      <c r="E58" s="10"/>
      <c r="F58" s="100"/>
      <c r="G58" s="97"/>
      <c r="H58" s="10"/>
      <c r="I58" s="100"/>
      <c r="J58" s="97"/>
    </row>
    <row r="59" spans="1:10" x14ac:dyDescent="0.3">
      <c r="A59" s="97"/>
      <c r="C59" s="98"/>
      <c r="D59" s="99"/>
      <c r="E59" s="10"/>
      <c r="F59" s="100"/>
      <c r="G59" s="97"/>
      <c r="H59" s="10"/>
      <c r="I59" s="100"/>
      <c r="J59" s="97"/>
    </row>
    <row r="62" spans="1:10" x14ac:dyDescent="0.3">
      <c r="A62" s="8"/>
      <c r="C62" s="8"/>
      <c r="D62" s="98"/>
      <c r="E62" s="98"/>
      <c r="F62" s="8"/>
      <c r="G62" s="8"/>
      <c r="H62" s="8"/>
      <c r="I62" s="8"/>
      <c r="J62" s="8"/>
    </row>
    <row r="63" spans="1:10" x14ac:dyDescent="0.3">
      <c r="A63" s="8"/>
      <c r="C63" s="8"/>
      <c r="D63" s="98"/>
      <c r="E63" s="98"/>
      <c r="F63" s="8"/>
      <c r="G63" s="8"/>
      <c r="H63" s="8"/>
      <c r="I63" s="8"/>
      <c r="J63" s="8"/>
    </row>
    <row r="64" spans="1:10" x14ac:dyDescent="0.3">
      <c r="A64" s="8"/>
      <c r="C64" s="8"/>
      <c r="D64" s="98"/>
      <c r="E64" s="98"/>
      <c r="F64" s="8"/>
      <c r="G64" s="8"/>
      <c r="H64" s="8"/>
      <c r="I64" s="8"/>
      <c r="J64" s="8"/>
    </row>
    <row r="65" spans="4:5" s="8" customFormat="1" x14ac:dyDescent="0.3">
      <c r="D65" s="98"/>
      <c r="E65" s="98"/>
    </row>
    <row r="66" spans="4:5" s="8" customFormat="1" x14ac:dyDescent="0.3">
      <c r="D66" s="98"/>
      <c r="E66" s="98"/>
    </row>
    <row r="67" spans="4:5" s="8" customFormat="1" x14ac:dyDescent="0.3">
      <c r="D67" s="98"/>
      <c r="E67" s="98"/>
    </row>
    <row r="68" spans="4:5" s="8" customFormat="1" x14ac:dyDescent="0.3">
      <c r="D68" s="98"/>
      <c r="E68" s="98"/>
    </row>
    <row r="69" spans="4:5" s="8" customFormat="1" x14ac:dyDescent="0.3">
      <c r="D69" s="98"/>
      <c r="E69" s="98"/>
    </row>
    <row r="70" spans="4:5" s="8" customFormat="1" x14ac:dyDescent="0.3">
      <c r="D70" s="98"/>
      <c r="E70" s="98"/>
    </row>
    <row r="71" spans="4:5" s="8" customFormat="1" x14ac:dyDescent="0.3">
      <c r="D71" s="98"/>
      <c r="E71" s="98"/>
    </row>
    <row r="72" spans="4:5" s="8" customFormat="1" x14ac:dyDescent="0.3">
      <c r="D72" s="98"/>
      <c r="E72" s="98"/>
    </row>
    <row r="73" spans="4:5" s="8" customFormat="1" x14ac:dyDescent="0.3">
      <c r="D73" s="98"/>
      <c r="E73" s="98"/>
    </row>
    <row r="74" spans="4:5" s="8" customFormat="1" x14ac:dyDescent="0.3">
      <c r="D74" s="98"/>
      <c r="E74" s="98"/>
    </row>
    <row r="75" spans="4:5" s="8" customFormat="1" x14ac:dyDescent="0.3">
      <c r="D75" s="98"/>
      <c r="E75" s="98"/>
    </row>
    <row r="76" spans="4:5" s="40" customFormat="1" ht="13.8" x14ac:dyDescent="0.3">
      <c r="D76" s="5"/>
      <c r="E76" s="5"/>
    </row>
    <row r="77" spans="4:5" s="40" customFormat="1" ht="13.8" x14ac:dyDescent="0.3">
      <c r="D77" s="5"/>
      <c r="E77" s="5"/>
    </row>
    <row r="78" spans="4:5" s="8" customFormat="1" x14ac:dyDescent="0.3">
      <c r="D78" s="98"/>
      <c r="E78" s="98"/>
    </row>
    <row r="79" spans="4:5" s="8" customFormat="1" x14ac:dyDescent="0.3">
      <c r="D79" s="98"/>
      <c r="E79" s="98"/>
    </row>
    <row r="80" spans="4:5" s="8" customFormat="1" x14ac:dyDescent="0.3">
      <c r="D80" s="98"/>
      <c r="E80" s="98"/>
    </row>
    <row r="81" spans="4:5" s="40" customFormat="1" ht="13.8" x14ac:dyDescent="0.3">
      <c r="D81" s="5"/>
      <c r="E81" s="5"/>
    </row>
    <row r="82" spans="4:5" s="8" customFormat="1" x14ac:dyDescent="0.3">
      <c r="D82" s="98"/>
      <c r="E82" s="98"/>
    </row>
    <row r="83" spans="4:5" s="8" customFormat="1" x14ac:dyDescent="0.3">
      <c r="D83" s="98"/>
      <c r="E83" s="98"/>
    </row>
    <row r="84" spans="4:5" s="40" customFormat="1" ht="13.8" x14ac:dyDescent="0.3">
      <c r="D84" s="5"/>
      <c r="E84" s="5"/>
    </row>
    <row r="85" spans="4:5" s="8" customFormat="1" x14ac:dyDescent="0.3">
      <c r="D85" s="98"/>
      <c r="E85" s="98"/>
    </row>
    <row r="86" spans="4:5" s="8" customFormat="1" x14ac:dyDescent="0.3">
      <c r="D86" s="98"/>
      <c r="E86" s="98"/>
    </row>
    <row r="87" spans="4:5" s="8" customFormat="1" x14ac:dyDescent="0.3">
      <c r="D87" s="98"/>
      <c r="E87" s="98"/>
    </row>
    <row r="88" spans="4:5" s="8" customFormat="1" x14ac:dyDescent="0.3">
      <c r="D88" s="98"/>
      <c r="E88" s="98"/>
    </row>
    <row r="89" spans="4:5" s="8" customFormat="1" x14ac:dyDescent="0.3">
      <c r="D89" s="98"/>
      <c r="E89" s="98"/>
    </row>
    <row r="90" spans="4:5" s="8" customFormat="1" x14ac:dyDescent="0.3">
      <c r="D90" s="98"/>
      <c r="E90" s="98"/>
    </row>
    <row r="91" spans="4:5" s="8" customFormat="1" x14ac:dyDescent="0.3">
      <c r="D91" s="98"/>
      <c r="E91" s="98"/>
    </row>
    <row r="92" spans="4:5" s="8" customFormat="1" x14ac:dyDescent="0.3">
      <c r="D92" s="98"/>
      <c r="E92" s="98"/>
    </row>
    <row r="93" spans="4:5" s="8" customFormat="1" x14ac:dyDescent="0.3">
      <c r="D93" s="98"/>
      <c r="E93" s="98"/>
    </row>
    <row r="94" spans="4:5" s="8" customFormat="1" x14ac:dyDescent="0.3">
      <c r="D94" s="98"/>
      <c r="E94" s="98"/>
    </row>
    <row r="95" spans="4:5" s="8" customFormat="1" x14ac:dyDescent="0.3">
      <c r="D95" s="98"/>
      <c r="E95" s="98"/>
    </row>
    <row r="96" spans="4:5" s="8" customFormat="1" x14ac:dyDescent="0.3">
      <c r="D96" s="98"/>
      <c r="E96" s="98"/>
    </row>
    <row r="97" spans="4:5" s="8" customFormat="1" x14ac:dyDescent="0.3">
      <c r="D97" s="98"/>
      <c r="E97" s="98"/>
    </row>
    <row r="98" spans="4:5" s="8" customFormat="1" x14ac:dyDescent="0.3">
      <c r="D98" s="98"/>
      <c r="E98" s="98"/>
    </row>
    <row r="99" spans="4:5" s="8" customFormat="1" x14ac:dyDescent="0.3">
      <c r="D99" s="98"/>
      <c r="E99" s="98"/>
    </row>
    <row r="100" spans="4:5" s="8" customFormat="1" x14ac:dyDescent="0.3">
      <c r="D100" s="98"/>
      <c r="E100" s="98"/>
    </row>
    <row r="101" spans="4:5" s="8" customFormat="1" x14ac:dyDescent="0.3">
      <c r="D101" s="98"/>
      <c r="E101" s="98"/>
    </row>
    <row r="102" spans="4:5" s="8" customFormat="1" x14ac:dyDescent="0.3">
      <c r="D102" s="98"/>
      <c r="E102" s="98"/>
    </row>
    <row r="103" spans="4:5" s="8" customFormat="1" x14ac:dyDescent="0.3">
      <c r="D103" s="98"/>
      <c r="E103" s="98"/>
    </row>
    <row r="104" spans="4:5" s="8" customFormat="1" x14ac:dyDescent="0.3">
      <c r="D104" s="98"/>
      <c r="E104" s="98"/>
    </row>
    <row r="105" spans="4:5" s="8" customFormat="1" x14ac:dyDescent="0.3">
      <c r="D105" s="98"/>
      <c r="E105" s="98"/>
    </row>
    <row r="106" spans="4:5" s="8" customFormat="1" x14ac:dyDescent="0.3">
      <c r="D106" s="98"/>
      <c r="E106" s="98"/>
    </row>
    <row r="107" spans="4:5" s="8" customFormat="1" x14ac:dyDescent="0.3">
      <c r="D107" s="98"/>
      <c r="E107" s="98"/>
    </row>
    <row r="108" spans="4:5" s="8" customFormat="1" x14ac:dyDescent="0.3">
      <c r="D108" s="98"/>
      <c r="E108" s="98"/>
    </row>
    <row r="109" spans="4:5" s="8" customFormat="1" x14ac:dyDescent="0.3">
      <c r="D109" s="98"/>
      <c r="E109" s="98"/>
    </row>
    <row r="110" spans="4:5" s="8" customFormat="1" x14ac:dyDescent="0.3">
      <c r="D110" s="98"/>
      <c r="E110" s="98"/>
    </row>
    <row r="111" spans="4:5" s="8" customFormat="1" x14ac:dyDescent="0.3">
      <c r="D111" s="98"/>
      <c r="E111" s="98"/>
    </row>
    <row r="112" spans="4:5" s="8" customFormat="1" x14ac:dyDescent="0.3">
      <c r="D112" s="98"/>
      <c r="E112" s="98"/>
    </row>
    <row r="113" spans="4:5" s="8" customFormat="1" x14ac:dyDescent="0.3">
      <c r="D113" s="98"/>
      <c r="E113" s="98"/>
    </row>
    <row r="114" spans="4:5" s="8" customFormat="1" x14ac:dyDescent="0.3">
      <c r="D114" s="98"/>
      <c r="E114" s="98"/>
    </row>
    <row r="115" spans="4:5" s="8" customFormat="1" x14ac:dyDescent="0.3">
      <c r="D115" s="98"/>
      <c r="E115" s="98"/>
    </row>
    <row r="116" spans="4:5" s="8" customFormat="1" x14ac:dyDescent="0.3">
      <c r="D116" s="98"/>
      <c r="E116" s="98"/>
    </row>
    <row r="117" spans="4:5" s="8" customFormat="1" x14ac:dyDescent="0.3">
      <c r="D117" s="98"/>
      <c r="E117" s="98"/>
    </row>
    <row r="118" spans="4:5" s="8" customFormat="1" x14ac:dyDescent="0.3">
      <c r="D118" s="98"/>
      <c r="E118" s="98"/>
    </row>
    <row r="119" spans="4:5" s="8" customFormat="1" x14ac:dyDescent="0.3">
      <c r="D119" s="98"/>
      <c r="E119" s="98"/>
    </row>
    <row r="120" spans="4:5" s="8" customFormat="1" x14ac:dyDescent="0.3">
      <c r="D120" s="98"/>
      <c r="E120" s="98"/>
    </row>
    <row r="121" spans="4:5" s="8" customFormat="1" x14ac:dyDescent="0.3">
      <c r="D121" s="98"/>
      <c r="E121" s="98"/>
    </row>
    <row r="122" spans="4:5" s="8" customFormat="1" x14ac:dyDescent="0.3">
      <c r="D122" s="98"/>
      <c r="E122" s="98"/>
    </row>
    <row r="123" spans="4:5" s="8" customFormat="1" x14ac:dyDescent="0.3">
      <c r="D123" s="98"/>
      <c r="E123" s="98"/>
    </row>
    <row r="124" spans="4:5" s="8" customFormat="1" x14ac:dyDescent="0.3">
      <c r="D124" s="98"/>
      <c r="E124" s="98"/>
    </row>
    <row r="125" spans="4:5" s="8" customFormat="1" x14ac:dyDescent="0.3">
      <c r="D125" s="98"/>
      <c r="E125" s="98"/>
    </row>
    <row r="126" spans="4:5" s="8" customFormat="1" x14ac:dyDescent="0.3">
      <c r="D126" s="98"/>
      <c r="E126" s="98"/>
    </row>
    <row r="127" spans="4:5" s="8" customFormat="1" x14ac:dyDescent="0.3">
      <c r="D127" s="98"/>
      <c r="E127" s="98"/>
    </row>
    <row r="128" spans="4:5" s="8" customFormat="1" x14ac:dyDescent="0.3">
      <c r="D128" s="98"/>
      <c r="E128" s="98"/>
    </row>
    <row r="129" spans="4:5" s="8" customFormat="1" x14ac:dyDescent="0.3">
      <c r="D129" s="98"/>
      <c r="E129" s="98"/>
    </row>
    <row r="130" spans="4:5" s="8" customFormat="1" x14ac:dyDescent="0.3">
      <c r="D130" s="98"/>
      <c r="E130" s="98"/>
    </row>
    <row r="131" spans="4:5" s="8" customFormat="1" x14ac:dyDescent="0.3">
      <c r="D131" s="98"/>
      <c r="E131" s="98"/>
    </row>
    <row r="132" spans="4:5" s="8" customFormat="1" x14ac:dyDescent="0.3">
      <c r="D132" s="98"/>
      <c r="E132" s="98"/>
    </row>
    <row r="133" spans="4:5" s="8" customFormat="1" x14ac:dyDescent="0.3">
      <c r="D133" s="98"/>
      <c r="E133" s="98"/>
    </row>
    <row r="134" spans="4:5" s="8" customFormat="1" x14ac:dyDescent="0.3">
      <c r="D134" s="98"/>
      <c r="E134" s="98"/>
    </row>
    <row r="135" spans="4:5" s="8" customFormat="1" x14ac:dyDescent="0.3">
      <c r="D135" s="98"/>
      <c r="E135" s="98"/>
    </row>
    <row r="136" spans="4:5" s="8" customFormat="1" x14ac:dyDescent="0.3">
      <c r="D136" s="98"/>
      <c r="E136" s="98"/>
    </row>
    <row r="137" spans="4:5" s="8" customFormat="1" x14ac:dyDescent="0.3">
      <c r="D137" s="98"/>
      <c r="E137" s="98"/>
    </row>
    <row r="138" spans="4:5" s="8" customFormat="1" x14ac:dyDescent="0.3">
      <c r="D138" s="98"/>
      <c r="E138" s="98"/>
    </row>
    <row r="139" spans="4:5" s="8" customFormat="1" x14ac:dyDescent="0.3">
      <c r="D139" s="98"/>
      <c r="E139" s="98"/>
    </row>
    <row r="140" spans="4:5" s="8" customFormat="1" x14ac:dyDescent="0.3">
      <c r="D140" s="98"/>
      <c r="E140" s="98"/>
    </row>
    <row r="141" spans="4:5" s="8" customFormat="1" x14ac:dyDescent="0.3">
      <c r="D141" s="98"/>
      <c r="E141" s="98"/>
    </row>
    <row r="142" spans="4:5" s="8" customFormat="1" x14ac:dyDescent="0.3">
      <c r="D142" s="98"/>
      <c r="E142" s="98"/>
    </row>
    <row r="143" spans="4:5" s="8" customFormat="1" x14ac:dyDescent="0.3">
      <c r="D143" s="98"/>
      <c r="E143" s="98"/>
    </row>
    <row r="144" spans="4:5" s="8" customFormat="1" x14ac:dyDescent="0.3">
      <c r="D144" s="98"/>
      <c r="E144" s="98"/>
    </row>
    <row r="145" spans="4:5" s="8" customFormat="1" x14ac:dyDescent="0.3">
      <c r="D145" s="98"/>
      <c r="E145" s="98"/>
    </row>
    <row r="146" spans="4:5" s="8" customFormat="1" x14ac:dyDescent="0.3">
      <c r="D146" s="98"/>
      <c r="E146" s="98"/>
    </row>
    <row r="147" spans="4:5" s="8" customFormat="1" x14ac:dyDescent="0.3">
      <c r="D147" s="98"/>
      <c r="E147" s="98"/>
    </row>
    <row r="148" spans="4:5" s="8" customFormat="1" x14ac:dyDescent="0.3">
      <c r="D148" s="98"/>
      <c r="E148" s="98"/>
    </row>
    <row r="149" spans="4:5" s="8" customFormat="1" x14ac:dyDescent="0.3">
      <c r="D149" s="98"/>
      <c r="E149" s="98"/>
    </row>
    <row r="150" spans="4:5" s="8" customFormat="1" x14ac:dyDescent="0.3">
      <c r="D150" s="98"/>
      <c r="E150" s="98"/>
    </row>
    <row r="151" spans="4:5" s="8" customFormat="1" x14ac:dyDescent="0.3">
      <c r="D151" s="98"/>
      <c r="E151" s="98"/>
    </row>
    <row r="152" spans="4:5" s="8" customFormat="1" x14ac:dyDescent="0.3">
      <c r="D152" s="98"/>
      <c r="E152" s="98"/>
    </row>
    <row r="153" spans="4:5" s="8" customFormat="1" x14ac:dyDescent="0.3">
      <c r="D153" s="98"/>
      <c r="E153" s="98"/>
    </row>
    <row r="154" spans="4:5" s="8" customFormat="1" x14ac:dyDescent="0.3">
      <c r="D154" s="98"/>
      <c r="E154" s="98"/>
    </row>
    <row r="155" spans="4:5" s="8" customFormat="1" x14ac:dyDescent="0.3">
      <c r="D155" s="98"/>
      <c r="E155" s="98"/>
    </row>
    <row r="156" spans="4:5" s="8" customFormat="1" x14ac:dyDescent="0.3">
      <c r="D156" s="98"/>
      <c r="E156" s="98"/>
    </row>
    <row r="157" spans="4:5" s="8" customFormat="1" x14ac:dyDescent="0.3">
      <c r="D157" s="98"/>
      <c r="E157" s="98"/>
    </row>
    <row r="158" spans="4:5" s="8" customFormat="1" x14ac:dyDescent="0.3">
      <c r="D158" s="98"/>
      <c r="E158" s="98"/>
    </row>
    <row r="159" spans="4:5" s="8" customFormat="1" x14ac:dyDescent="0.3">
      <c r="D159" s="98"/>
      <c r="E159" s="98"/>
    </row>
    <row r="160" spans="4:5" s="8" customFormat="1" x14ac:dyDescent="0.3">
      <c r="D160" s="98"/>
      <c r="E160" s="98"/>
    </row>
    <row r="161" spans="4:5" s="8" customFormat="1" x14ac:dyDescent="0.3">
      <c r="D161" s="98"/>
      <c r="E161" s="98"/>
    </row>
    <row r="162" spans="4:5" s="8" customFormat="1" x14ac:dyDescent="0.3">
      <c r="D162" s="98"/>
      <c r="E162" s="98"/>
    </row>
    <row r="163" spans="4:5" s="8" customFormat="1" x14ac:dyDescent="0.3">
      <c r="D163" s="98"/>
      <c r="E163" s="98"/>
    </row>
    <row r="164" spans="4:5" s="8" customFormat="1" x14ac:dyDescent="0.3">
      <c r="D164" s="98"/>
      <c r="E164" s="98"/>
    </row>
    <row r="165" spans="4:5" s="8" customFormat="1" x14ac:dyDescent="0.3">
      <c r="D165" s="98"/>
      <c r="E165" s="98"/>
    </row>
    <row r="166" spans="4:5" s="8" customFormat="1" x14ac:dyDescent="0.3">
      <c r="D166" s="98"/>
      <c r="E166" s="98"/>
    </row>
    <row r="167" spans="4:5" s="8" customFormat="1" x14ac:dyDescent="0.3">
      <c r="D167" s="98"/>
      <c r="E167" s="98"/>
    </row>
    <row r="168" spans="4:5" s="8" customFormat="1" x14ac:dyDescent="0.3">
      <c r="D168" s="98"/>
      <c r="E168" s="98"/>
    </row>
    <row r="169" spans="4:5" s="8" customFormat="1" x14ac:dyDescent="0.3">
      <c r="D169" s="98"/>
      <c r="E169" s="98"/>
    </row>
    <row r="170" spans="4:5" s="8" customFormat="1" x14ac:dyDescent="0.3">
      <c r="D170" s="98"/>
      <c r="E170" s="98"/>
    </row>
    <row r="171" spans="4:5" s="8" customFormat="1" x14ac:dyDescent="0.3">
      <c r="D171" s="98"/>
      <c r="E171" s="98"/>
    </row>
    <row r="172" spans="4:5" s="8" customFormat="1" x14ac:dyDescent="0.3">
      <c r="D172" s="98"/>
      <c r="E172" s="98"/>
    </row>
    <row r="173" spans="4:5" s="8" customFormat="1" x14ac:dyDescent="0.3">
      <c r="D173" s="98"/>
      <c r="E173" s="98"/>
    </row>
    <row r="174" spans="4:5" s="8" customFormat="1" x14ac:dyDescent="0.3">
      <c r="D174" s="98"/>
      <c r="E174" s="98"/>
    </row>
    <row r="175" spans="4:5" s="8" customFormat="1" x14ac:dyDescent="0.3">
      <c r="D175" s="98"/>
      <c r="E175" s="98"/>
    </row>
    <row r="176" spans="4:5" s="8" customFormat="1" x14ac:dyDescent="0.3">
      <c r="D176" s="98"/>
      <c r="E176" s="98"/>
    </row>
    <row r="177" spans="4:5" s="8" customFormat="1" x14ac:dyDescent="0.3">
      <c r="D177" s="98"/>
      <c r="E177" s="98"/>
    </row>
    <row r="178" spans="4:5" s="8" customFormat="1" x14ac:dyDescent="0.3">
      <c r="D178" s="98"/>
      <c r="E178" s="98"/>
    </row>
    <row r="179" spans="4:5" s="8" customFormat="1" x14ac:dyDescent="0.3">
      <c r="D179" s="98"/>
      <c r="E179" s="98"/>
    </row>
    <row r="180" spans="4:5" s="8" customFormat="1" x14ac:dyDescent="0.3">
      <c r="D180" s="98"/>
      <c r="E180" s="98"/>
    </row>
    <row r="181" spans="4:5" s="8" customFormat="1" x14ac:dyDescent="0.3">
      <c r="D181" s="98"/>
      <c r="E181" s="98"/>
    </row>
    <row r="182" spans="4:5" s="8" customFormat="1" x14ac:dyDescent="0.3">
      <c r="D182" s="98"/>
      <c r="E182" s="98"/>
    </row>
    <row r="183" spans="4:5" s="8" customFormat="1" x14ac:dyDescent="0.3">
      <c r="D183" s="98"/>
      <c r="E183" s="98"/>
    </row>
    <row r="184" spans="4:5" s="8" customFormat="1" x14ac:dyDescent="0.3">
      <c r="D184" s="98"/>
      <c r="E184" s="98"/>
    </row>
    <row r="185" spans="4:5" s="8" customFormat="1" x14ac:dyDescent="0.3">
      <c r="D185" s="98"/>
      <c r="E185" s="98"/>
    </row>
    <row r="186" spans="4:5" s="8" customFormat="1" x14ac:dyDescent="0.3">
      <c r="D186" s="98"/>
      <c r="E186" s="98"/>
    </row>
    <row r="187" spans="4:5" s="8" customFormat="1" x14ac:dyDescent="0.3">
      <c r="D187" s="98"/>
      <c r="E187" s="98"/>
    </row>
    <row r="188" spans="4:5" s="8" customFormat="1" x14ac:dyDescent="0.3">
      <c r="D188" s="98"/>
      <c r="E188" s="98"/>
    </row>
    <row r="189" spans="4:5" s="8" customFormat="1" x14ac:dyDescent="0.3">
      <c r="D189" s="98"/>
      <c r="E189" s="98"/>
    </row>
    <row r="190" spans="4:5" s="8" customFormat="1" x14ac:dyDescent="0.3">
      <c r="D190" s="98"/>
      <c r="E190" s="98"/>
    </row>
    <row r="191" spans="4:5" s="8" customFormat="1" x14ac:dyDescent="0.3">
      <c r="D191" s="98"/>
      <c r="E191" s="98"/>
    </row>
    <row r="192" spans="4:5" s="8" customFormat="1" x14ac:dyDescent="0.3">
      <c r="D192" s="98"/>
      <c r="E192" s="98"/>
    </row>
    <row r="193" spans="4:5" s="8" customFormat="1" x14ac:dyDescent="0.3">
      <c r="D193" s="98"/>
      <c r="E193" s="98"/>
    </row>
    <row r="194" spans="4:5" s="8" customFormat="1" x14ac:dyDescent="0.3">
      <c r="D194" s="98"/>
      <c r="E194" s="98"/>
    </row>
    <row r="195" spans="4:5" s="8" customFormat="1" x14ac:dyDescent="0.3">
      <c r="D195" s="98"/>
      <c r="E195" s="98"/>
    </row>
    <row r="196" spans="4:5" s="8" customFormat="1" x14ac:dyDescent="0.3">
      <c r="D196" s="98"/>
      <c r="E196" s="98"/>
    </row>
    <row r="197" spans="4:5" s="8" customFormat="1" x14ac:dyDescent="0.3">
      <c r="D197" s="98"/>
      <c r="E197" s="98"/>
    </row>
    <row r="198" spans="4:5" s="8" customFormat="1" x14ac:dyDescent="0.3">
      <c r="D198" s="98"/>
      <c r="E198" s="98"/>
    </row>
    <row r="199" spans="4:5" s="8" customFormat="1" x14ac:dyDescent="0.3">
      <c r="D199" s="98"/>
      <c r="E199" s="98"/>
    </row>
    <row r="200" spans="4:5" s="8" customFormat="1" x14ac:dyDescent="0.3">
      <c r="D200" s="98"/>
      <c r="E200" s="98"/>
    </row>
    <row r="201" spans="4:5" s="8" customFormat="1" x14ac:dyDescent="0.3">
      <c r="D201" s="98"/>
      <c r="E201" s="98"/>
    </row>
    <row r="202" spans="4:5" s="8" customFormat="1" x14ac:dyDescent="0.3">
      <c r="D202" s="98"/>
      <c r="E202" s="98"/>
    </row>
    <row r="203" spans="4:5" s="8" customFormat="1" x14ac:dyDescent="0.3">
      <c r="D203" s="98"/>
      <c r="E203" s="98"/>
    </row>
    <row r="204" spans="4:5" s="8" customFormat="1" x14ac:dyDescent="0.3">
      <c r="D204" s="98"/>
      <c r="E204" s="98"/>
    </row>
    <row r="205" spans="4:5" s="8" customFormat="1" x14ac:dyDescent="0.3">
      <c r="D205" s="98"/>
      <c r="E205" s="98"/>
    </row>
    <row r="206" spans="4:5" s="8" customFormat="1" x14ac:dyDescent="0.3">
      <c r="D206" s="98"/>
      <c r="E206" s="98"/>
    </row>
    <row r="207" spans="4:5" s="8" customFormat="1" x14ac:dyDescent="0.3">
      <c r="D207" s="98"/>
      <c r="E207" s="98"/>
    </row>
    <row r="208" spans="4:5" s="8" customFormat="1" x14ac:dyDescent="0.3">
      <c r="D208" s="98"/>
      <c r="E208" s="98"/>
    </row>
    <row r="209" spans="4:5" s="8" customFormat="1" x14ac:dyDescent="0.3">
      <c r="D209" s="98"/>
      <c r="E209" s="98"/>
    </row>
    <row r="210" spans="4:5" s="8" customFormat="1" x14ac:dyDescent="0.3">
      <c r="D210" s="98"/>
      <c r="E210" s="98"/>
    </row>
    <row r="211" spans="4:5" s="8" customFormat="1" x14ac:dyDescent="0.3">
      <c r="D211" s="98"/>
      <c r="E211" s="98"/>
    </row>
    <row r="212" spans="4:5" s="8" customFormat="1" x14ac:dyDescent="0.3">
      <c r="D212" s="98"/>
      <c r="E212" s="98"/>
    </row>
    <row r="213" spans="4:5" s="8" customFormat="1" x14ac:dyDescent="0.3">
      <c r="D213" s="98"/>
      <c r="E213" s="98"/>
    </row>
    <row r="214" spans="4:5" s="8" customFormat="1" x14ac:dyDescent="0.3">
      <c r="D214" s="98"/>
      <c r="E214" s="98"/>
    </row>
    <row r="215" spans="4:5" s="8" customFormat="1" x14ac:dyDescent="0.3">
      <c r="D215" s="98"/>
      <c r="E215" s="98"/>
    </row>
    <row r="216" spans="4:5" s="8" customFormat="1" x14ac:dyDescent="0.3">
      <c r="D216" s="98"/>
      <c r="E216" s="98"/>
    </row>
    <row r="217" spans="4:5" s="8" customFormat="1" x14ac:dyDescent="0.3">
      <c r="D217" s="98"/>
      <c r="E217" s="98"/>
    </row>
    <row r="218" spans="4:5" s="8" customFormat="1" x14ac:dyDescent="0.3">
      <c r="D218" s="98"/>
      <c r="E218" s="98"/>
    </row>
  </sheetData>
  <mergeCells count="17">
    <mergeCell ref="C11:J11"/>
    <mergeCell ref="F1:J1"/>
    <mergeCell ref="F2:J2"/>
    <mergeCell ref="F4:J4"/>
    <mergeCell ref="A5:J5"/>
    <mergeCell ref="A6:J6"/>
    <mergeCell ref="A7:J7"/>
    <mergeCell ref="C8:I8"/>
    <mergeCell ref="C9:D9"/>
    <mergeCell ref="F9:G9"/>
    <mergeCell ref="H9:I9"/>
    <mergeCell ref="C10:J10"/>
    <mergeCell ref="B44:J44"/>
    <mergeCell ref="B45:J45"/>
    <mergeCell ref="C47:E47"/>
    <mergeCell ref="F47:J47"/>
    <mergeCell ref="C53:E53"/>
  </mergeCells>
  <printOptions horizontalCentered="1"/>
  <pageMargins left="0.11811023622047245" right="0.11811023622047245" top="0.19685039370078741" bottom="0.19685039370078741" header="0.19685039370078741" footer="0.19685039370078741"/>
  <pageSetup paperSize="9" scale="89" orientation="landscape" r:id="rId1"/>
  <headerFooter alignWithMargins="0">
    <oddFooter>Page &amp;P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DD6B1-2C35-4571-A170-3975FABB8248}">
  <sheetPr codeName="Sheet4">
    <tabColor rgb="FFFF0000"/>
  </sheetPr>
  <dimension ref="A1:AC74"/>
  <sheetViews>
    <sheetView workbookViewId="0">
      <selection activeCell="F38" sqref="F38"/>
    </sheetView>
  </sheetViews>
  <sheetFormatPr defaultRowHeight="14.4" x14ac:dyDescent="0.3"/>
  <cols>
    <col min="1" max="1" width="6.33203125" bestFit="1" customWidth="1"/>
    <col min="2" max="2" width="14.44140625" bestFit="1" customWidth="1"/>
    <col min="3" max="3" width="10.6640625" bestFit="1" customWidth="1"/>
    <col min="4" max="4" width="17.44140625" bestFit="1" customWidth="1"/>
    <col min="5" max="5" width="15" bestFit="1" customWidth="1"/>
    <col min="6" max="6" width="9.5546875" bestFit="1" customWidth="1"/>
    <col min="7" max="7" width="60.6640625" bestFit="1" customWidth="1"/>
    <col min="8" max="8" width="13.5546875" bestFit="1" customWidth="1"/>
    <col min="9" max="9" width="17" bestFit="1" customWidth="1"/>
    <col min="10" max="10" width="53.88671875" bestFit="1" customWidth="1"/>
    <col min="11" max="11" width="64.6640625" bestFit="1" customWidth="1"/>
    <col min="12" max="12" width="12.5546875" bestFit="1" customWidth="1"/>
    <col min="13" max="13" width="10.6640625" bestFit="1" customWidth="1"/>
    <col min="14" max="14" width="9.88671875" bestFit="1" customWidth="1"/>
    <col min="15" max="15" width="17.44140625" bestFit="1" customWidth="1"/>
    <col min="16" max="16" width="9.88671875" bestFit="1" customWidth="1"/>
    <col min="17" max="17" width="17.88671875" bestFit="1" customWidth="1"/>
    <col min="18" max="18" width="24.33203125" bestFit="1" customWidth="1"/>
    <col min="19" max="19" width="22.33203125" bestFit="1" customWidth="1"/>
    <col min="20" max="20" width="23.109375" bestFit="1" customWidth="1"/>
    <col min="21" max="21" width="35.33203125" bestFit="1" customWidth="1"/>
    <col min="22" max="22" width="12.5546875" bestFit="1" customWidth="1"/>
    <col min="23" max="23" width="8.6640625" bestFit="1" customWidth="1"/>
    <col min="24" max="24" width="13.44140625" bestFit="1" customWidth="1"/>
    <col min="25" max="25" width="9.88671875" bestFit="1" customWidth="1"/>
    <col min="26" max="26" width="17.33203125" bestFit="1" customWidth="1"/>
    <col min="27" max="27" width="13.44140625" bestFit="1" customWidth="1"/>
    <col min="28" max="28" width="16.33203125" bestFit="1" customWidth="1"/>
    <col min="29" max="29" width="11.88671875" bestFit="1" customWidth="1"/>
  </cols>
  <sheetData>
    <row r="1" spans="1:29" x14ac:dyDescent="0.3">
      <c r="A1" t="s">
        <v>0</v>
      </c>
      <c r="B1" t="s">
        <v>4706</v>
      </c>
      <c r="C1" t="s">
        <v>4643</v>
      </c>
      <c r="D1" t="s">
        <v>4659</v>
      </c>
      <c r="E1" t="s">
        <v>4660</v>
      </c>
      <c r="F1" t="s">
        <v>4644</v>
      </c>
      <c r="G1" t="s">
        <v>4645</v>
      </c>
      <c r="H1" t="s">
        <v>4650</v>
      </c>
      <c r="I1" t="s">
        <v>1</v>
      </c>
      <c r="J1" t="s">
        <v>4707</v>
      </c>
      <c r="K1" t="s">
        <v>2</v>
      </c>
      <c r="L1" t="s">
        <v>3</v>
      </c>
      <c r="M1" t="s">
        <v>4708</v>
      </c>
      <c r="N1" t="s">
        <v>4</v>
      </c>
      <c r="O1" t="s">
        <v>4709</v>
      </c>
      <c r="P1" t="s">
        <v>4710</v>
      </c>
      <c r="Q1" t="s">
        <v>4711</v>
      </c>
      <c r="R1" t="s">
        <v>4712</v>
      </c>
      <c r="S1" t="s">
        <v>4713</v>
      </c>
      <c r="T1" t="s">
        <v>4714</v>
      </c>
      <c r="U1" t="s">
        <v>4715</v>
      </c>
      <c r="V1" t="s">
        <v>4716</v>
      </c>
      <c r="W1" t="s">
        <v>4717</v>
      </c>
      <c r="X1" t="s">
        <v>4718</v>
      </c>
      <c r="Y1" t="s">
        <v>4719</v>
      </c>
      <c r="Z1" t="s">
        <v>4720</v>
      </c>
      <c r="AA1" t="s">
        <v>4721</v>
      </c>
      <c r="AB1" t="s">
        <v>4694</v>
      </c>
      <c r="AC1" t="s">
        <v>4695</v>
      </c>
    </row>
    <row r="2" spans="1:29" x14ac:dyDescent="0.3">
      <c r="A2">
        <v>1</v>
      </c>
      <c r="B2" t="s">
        <v>11</v>
      </c>
      <c r="C2" t="s">
        <v>4935</v>
      </c>
      <c r="D2" t="s">
        <v>4900</v>
      </c>
      <c r="E2" t="s">
        <v>4943</v>
      </c>
      <c r="F2" t="s">
        <v>4936</v>
      </c>
      <c r="G2" t="s">
        <v>4937</v>
      </c>
      <c r="H2" t="s">
        <v>4897</v>
      </c>
      <c r="I2" t="s">
        <v>11</v>
      </c>
      <c r="J2" t="s">
        <v>5309</v>
      </c>
      <c r="K2" t="s">
        <v>2187</v>
      </c>
      <c r="L2" t="s">
        <v>1726</v>
      </c>
      <c r="M2">
        <v>0</v>
      </c>
      <c r="N2">
        <v>9300</v>
      </c>
      <c r="O2">
        <v>1</v>
      </c>
      <c r="P2" t="s">
        <v>11</v>
      </c>
      <c r="Q2" t="s">
        <v>11</v>
      </c>
      <c r="R2" s="1">
        <v>1</v>
      </c>
      <c r="S2" s="1">
        <v>1</v>
      </c>
      <c r="T2" s="1">
        <v>1</v>
      </c>
      <c r="U2" s="1">
        <v>1</v>
      </c>
      <c r="V2">
        <v>0</v>
      </c>
      <c r="W2" t="s">
        <v>4722</v>
      </c>
      <c r="X2" t="s">
        <v>11</v>
      </c>
      <c r="Y2" t="s">
        <v>11</v>
      </c>
      <c r="Z2" t="s">
        <v>11</v>
      </c>
      <c r="AA2" t="s">
        <v>11</v>
      </c>
      <c r="AB2" t="s">
        <v>4891</v>
      </c>
      <c r="AC2" t="s">
        <v>11</v>
      </c>
    </row>
    <row r="3" spans="1:29" x14ac:dyDescent="0.3">
      <c r="A3">
        <v>2</v>
      </c>
      <c r="B3" t="s">
        <v>11</v>
      </c>
      <c r="C3" t="s">
        <v>4946</v>
      </c>
      <c r="D3" t="s">
        <v>4915</v>
      </c>
      <c r="E3" t="s">
        <v>5310</v>
      </c>
      <c r="F3" t="s">
        <v>4936</v>
      </c>
      <c r="G3" t="s">
        <v>4937</v>
      </c>
      <c r="H3" t="s">
        <v>4897</v>
      </c>
      <c r="I3" t="s">
        <v>11</v>
      </c>
      <c r="J3" t="s">
        <v>5309</v>
      </c>
      <c r="K3" t="s">
        <v>2187</v>
      </c>
      <c r="L3" t="s">
        <v>1726</v>
      </c>
      <c r="M3">
        <v>0</v>
      </c>
      <c r="N3">
        <v>9300</v>
      </c>
      <c r="O3">
        <v>1</v>
      </c>
      <c r="P3" t="s">
        <v>11</v>
      </c>
      <c r="Q3" t="s">
        <v>11</v>
      </c>
      <c r="R3" s="1">
        <v>1</v>
      </c>
      <c r="S3" s="1">
        <v>1</v>
      </c>
      <c r="T3" s="1">
        <v>1</v>
      </c>
      <c r="U3" s="1">
        <v>1</v>
      </c>
      <c r="V3">
        <v>0</v>
      </c>
      <c r="W3" t="s">
        <v>4722</v>
      </c>
      <c r="X3" t="s">
        <v>11</v>
      </c>
      <c r="Y3" t="s">
        <v>11</v>
      </c>
      <c r="Z3" t="s">
        <v>11</v>
      </c>
      <c r="AA3" t="s">
        <v>11</v>
      </c>
      <c r="AB3" t="s">
        <v>4891</v>
      </c>
      <c r="AC3" t="s">
        <v>11</v>
      </c>
    </row>
    <row r="4" spans="1:29" x14ac:dyDescent="0.3">
      <c r="A4">
        <v>3</v>
      </c>
      <c r="B4" t="s">
        <v>11</v>
      </c>
      <c r="C4" t="s">
        <v>4951</v>
      </c>
      <c r="D4" t="s">
        <v>4954</v>
      </c>
      <c r="E4" t="s">
        <v>5226</v>
      </c>
      <c r="F4" t="s">
        <v>4936</v>
      </c>
      <c r="G4" t="s">
        <v>4937</v>
      </c>
      <c r="H4" t="s">
        <v>4897</v>
      </c>
      <c r="I4" t="s">
        <v>11</v>
      </c>
      <c r="J4" t="s">
        <v>5311</v>
      </c>
      <c r="K4" t="s">
        <v>2306</v>
      </c>
      <c r="L4" t="s">
        <v>11</v>
      </c>
      <c r="M4">
        <v>0</v>
      </c>
      <c r="N4">
        <v>0</v>
      </c>
      <c r="O4">
        <v>1</v>
      </c>
      <c r="P4" t="s">
        <v>11</v>
      </c>
      <c r="Q4" t="s">
        <v>11</v>
      </c>
      <c r="R4" s="1">
        <v>0</v>
      </c>
      <c r="S4" s="1">
        <v>0</v>
      </c>
      <c r="T4" s="1">
        <v>1</v>
      </c>
      <c r="U4" s="1">
        <v>1</v>
      </c>
      <c r="V4">
        <v>0</v>
      </c>
      <c r="W4" t="s">
        <v>4722</v>
      </c>
      <c r="X4" t="s">
        <v>11</v>
      </c>
      <c r="Y4" t="s">
        <v>11</v>
      </c>
      <c r="Z4" t="s">
        <v>11</v>
      </c>
      <c r="AA4" t="s">
        <v>11</v>
      </c>
      <c r="AB4" t="s">
        <v>4891</v>
      </c>
      <c r="AC4" t="s">
        <v>11</v>
      </c>
    </row>
    <row r="5" spans="1:29" x14ac:dyDescent="0.3">
      <c r="A5">
        <v>4</v>
      </c>
      <c r="B5" t="s">
        <v>11</v>
      </c>
      <c r="C5" t="s">
        <v>5034</v>
      </c>
      <c r="D5" t="s">
        <v>4915</v>
      </c>
      <c r="E5" t="s">
        <v>5312</v>
      </c>
      <c r="F5" t="s">
        <v>5035</v>
      </c>
      <c r="G5" t="s">
        <v>5036</v>
      </c>
      <c r="H5" t="s">
        <v>4897</v>
      </c>
      <c r="I5" t="s">
        <v>11</v>
      </c>
      <c r="J5" t="s">
        <v>5311</v>
      </c>
      <c r="K5" t="s">
        <v>2306</v>
      </c>
      <c r="L5" t="s">
        <v>11</v>
      </c>
      <c r="M5">
        <v>0</v>
      </c>
      <c r="N5">
        <v>0</v>
      </c>
      <c r="O5">
        <v>1</v>
      </c>
      <c r="P5" t="s">
        <v>11</v>
      </c>
      <c r="Q5" t="s">
        <v>11</v>
      </c>
      <c r="R5" s="1">
        <v>0</v>
      </c>
      <c r="S5" s="1">
        <v>0</v>
      </c>
      <c r="T5" s="1">
        <v>1</v>
      </c>
      <c r="U5" s="1">
        <v>1</v>
      </c>
      <c r="V5">
        <v>0</v>
      </c>
      <c r="W5" t="s">
        <v>4722</v>
      </c>
      <c r="X5" t="s">
        <v>11</v>
      </c>
      <c r="Y5" t="s">
        <v>11</v>
      </c>
      <c r="Z5" t="s">
        <v>11</v>
      </c>
      <c r="AA5" t="s">
        <v>11</v>
      </c>
      <c r="AB5" t="s">
        <v>4891</v>
      </c>
      <c r="AC5" t="s">
        <v>11</v>
      </c>
    </row>
    <row r="6" spans="1:29" x14ac:dyDescent="0.3">
      <c r="A6">
        <v>5</v>
      </c>
      <c r="B6" t="s">
        <v>11</v>
      </c>
      <c r="C6" t="s">
        <v>5208</v>
      </c>
      <c r="D6" t="s">
        <v>4962</v>
      </c>
      <c r="E6" t="s">
        <v>5261</v>
      </c>
      <c r="F6" t="s">
        <v>5209</v>
      </c>
      <c r="G6" t="s">
        <v>5210</v>
      </c>
      <c r="H6" t="s">
        <v>4897</v>
      </c>
      <c r="I6" t="s">
        <v>11</v>
      </c>
      <c r="J6" t="s">
        <v>5311</v>
      </c>
      <c r="K6" t="s">
        <v>2306</v>
      </c>
      <c r="L6" t="s">
        <v>11</v>
      </c>
      <c r="M6">
        <v>0</v>
      </c>
      <c r="N6">
        <v>0</v>
      </c>
      <c r="O6">
        <v>1</v>
      </c>
      <c r="P6" t="s">
        <v>11</v>
      </c>
      <c r="Q6" t="s">
        <v>11</v>
      </c>
      <c r="R6" s="1">
        <v>0</v>
      </c>
      <c r="S6" s="1">
        <v>0</v>
      </c>
      <c r="T6" s="1">
        <v>1</v>
      </c>
      <c r="U6" s="1">
        <v>1</v>
      </c>
      <c r="V6">
        <v>0</v>
      </c>
      <c r="W6" t="s">
        <v>4722</v>
      </c>
      <c r="X6" t="s">
        <v>11</v>
      </c>
      <c r="Y6" t="s">
        <v>11</v>
      </c>
      <c r="Z6" t="s">
        <v>11</v>
      </c>
      <c r="AA6" t="s">
        <v>11</v>
      </c>
      <c r="AB6" t="s">
        <v>4891</v>
      </c>
      <c r="AC6" t="s">
        <v>11</v>
      </c>
    </row>
    <row r="7" spans="1:29" x14ac:dyDescent="0.3">
      <c r="A7">
        <v>6</v>
      </c>
      <c r="B7" t="s">
        <v>11</v>
      </c>
      <c r="C7" t="s">
        <v>5215</v>
      </c>
      <c r="D7" t="s">
        <v>4962</v>
      </c>
      <c r="E7" t="s">
        <v>5313</v>
      </c>
      <c r="F7" t="s">
        <v>5209</v>
      </c>
      <c r="G7" t="s">
        <v>5210</v>
      </c>
      <c r="H7" t="s">
        <v>4897</v>
      </c>
      <c r="I7" t="s">
        <v>11</v>
      </c>
      <c r="J7" t="s">
        <v>5311</v>
      </c>
      <c r="K7" t="s">
        <v>2306</v>
      </c>
      <c r="L7" t="s">
        <v>11</v>
      </c>
      <c r="M7">
        <v>0</v>
      </c>
      <c r="N7">
        <v>0</v>
      </c>
      <c r="O7">
        <v>1</v>
      </c>
      <c r="P7" t="s">
        <v>11</v>
      </c>
      <c r="Q7" t="s">
        <v>11</v>
      </c>
      <c r="R7" s="1">
        <v>0</v>
      </c>
      <c r="S7" s="1">
        <v>0</v>
      </c>
      <c r="T7" s="1">
        <v>1</v>
      </c>
      <c r="U7" s="1">
        <v>1</v>
      </c>
      <c r="V7">
        <v>0</v>
      </c>
      <c r="W7" t="s">
        <v>4722</v>
      </c>
      <c r="X7" t="s">
        <v>11</v>
      </c>
      <c r="Y7" t="s">
        <v>11</v>
      </c>
      <c r="Z7" t="s">
        <v>11</v>
      </c>
      <c r="AA7" t="s">
        <v>11</v>
      </c>
      <c r="AB7" t="s">
        <v>4891</v>
      </c>
      <c r="AC7" t="s">
        <v>11</v>
      </c>
    </row>
    <row r="8" spans="1:29" x14ac:dyDescent="0.3">
      <c r="A8">
        <v>7</v>
      </c>
      <c r="B8" t="s">
        <v>11</v>
      </c>
      <c r="C8" t="s">
        <v>5022</v>
      </c>
      <c r="D8" t="s">
        <v>4915</v>
      </c>
      <c r="E8" t="s">
        <v>5314</v>
      </c>
      <c r="F8" t="s">
        <v>5004</v>
      </c>
      <c r="G8" t="s">
        <v>5005</v>
      </c>
      <c r="H8" t="s">
        <v>4897</v>
      </c>
      <c r="I8" t="s">
        <v>11</v>
      </c>
      <c r="J8" t="s">
        <v>5315</v>
      </c>
      <c r="K8" t="s">
        <v>3488</v>
      </c>
      <c r="L8" t="s">
        <v>3380</v>
      </c>
      <c r="M8">
        <v>0</v>
      </c>
      <c r="N8">
        <v>5710896</v>
      </c>
      <c r="O8">
        <v>1</v>
      </c>
      <c r="P8" t="s">
        <v>11</v>
      </c>
      <c r="Q8" t="s">
        <v>11</v>
      </c>
      <c r="R8" s="1">
        <v>0</v>
      </c>
      <c r="S8" s="1">
        <v>0</v>
      </c>
      <c r="T8" s="1">
        <v>1</v>
      </c>
      <c r="U8" s="1">
        <v>1</v>
      </c>
      <c r="V8">
        <v>0</v>
      </c>
      <c r="W8" t="s">
        <v>4722</v>
      </c>
      <c r="X8" t="s">
        <v>11</v>
      </c>
      <c r="Y8" t="s">
        <v>11</v>
      </c>
      <c r="Z8" t="s">
        <v>11</v>
      </c>
      <c r="AA8" t="s">
        <v>11</v>
      </c>
      <c r="AB8" t="s">
        <v>4891</v>
      </c>
      <c r="AC8" t="s">
        <v>11</v>
      </c>
    </row>
    <row r="9" spans="1:29" x14ac:dyDescent="0.3">
      <c r="A9">
        <v>8</v>
      </c>
      <c r="B9" t="s">
        <v>11</v>
      </c>
      <c r="C9" t="s">
        <v>5022</v>
      </c>
      <c r="D9" t="s">
        <v>4915</v>
      </c>
      <c r="E9" t="s">
        <v>5314</v>
      </c>
      <c r="F9" t="s">
        <v>5004</v>
      </c>
      <c r="G9" t="s">
        <v>5005</v>
      </c>
      <c r="H9" t="s">
        <v>4897</v>
      </c>
      <c r="I9" t="s">
        <v>11</v>
      </c>
      <c r="J9" t="s">
        <v>5316</v>
      </c>
      <c r="K9" t="s">
        <v>3488</v>
      </c>
      <c r="L9" t="s">
        <v>3380</v>
      </c>
      <c r="M9">
        <v>0</v>
      </c>
      <c r="N9">
        <v>5710896</v>
      </c>
      <c r="O9">
        <v>1</v>
      </c>
      <c r="P9" t="s">
        <v>11</v>
      </c>
      <c r="Q9" t="s">
        <v>11</v>
      </c>
      <c r="R9" s="1">
        <v>0</v>
      </c>
      <c r="S9" s="1">
        <v>0</v>
      </c>
      <c r="T9" s="1">
        <v>1</v>
      </c>
      <c r="U9" s="1">
        <v>1</v>
      </c>
      <c r="V9">
        <v>0</v>
      </c>
      <c r="W9" t="s">
        <v>4722</v>
      </c>
      <c r="X9" t="s">
        <v>11</v>
      </c>
      <c r="Y9" t="s">
        <v>11</v>
      </c>
      <c r="Z9" t="s">
        <v>11</v>
      </c>
      <c r="AA9" t="s">
        <v>11</v>
      </c>
      <c r="AB9" t="s">
        <v>4891</v>
      </c>
      <c r="AC9" t="s">
        <v>11</v>
      </c>
    </row>
    <row r="10" spans="1:29" x14ac:dyDescent="0.3">
      <c r="A10">
        <v>9</v>
      </c>
      <c r="B10" t="s">
        <v>11</v>
      </c>
      <c r="C10" t="s">
        <v>5022</v>
      </c>
      <c r="D10" t="s">
        <v>4915</v>
      </c>
      <c r="E10" t="s">
        <v>5314</v>
      </c>
      <c r="F10" t="s">
        <v>5004</v>
      </c>
      <c r="G10" t="s">
        <v>5005</v>
      </c>
      <c r="H10" t="s">
        <v>4897</v>
      </c>
      <c r="I10" t="s">
        <v>11</v>
      </c>
      <c r="J10" t="s">
        <v>5317</v>
      </c>
      <c r="K10" t="s">
        <v>175</v>
      </c>
      <c r="L10" t="s">
        <v>9</v>
      </c>
      <c r="M10">
        <v>0</v>
      </c>
      <c r="N10">
        <v>200000</v>
      </c>
      <c r="O10">
        <v>1</v>
      </c>
      <c r="P10" t="s">
        <v>11</v>
      </c>
      <c r="Q10" t="s">
        <v>11</v>
      </c>
      <c r="R10" s="1">
        <v>0</v>
      </c>
      <c r="S10" s="1">
        <v>0</v>
      </c>
      <c r="T10" s="1">
        <v>1</v>
      </c>
      <c r="U10" s="1">
        <v>1</v>
      </c>
      <c r="V10">
        <v>0</v>
      </c>
      <c r="W10" t="s">
        <v>4722</v>
      </c>
      <c r="X10" t="s">
        <v>11</v>
      </c>
      <c r="Y10" t="s">
        <v>11</v>
      </c>
      <c r="Z10" t="s">
        <v>11</v>
      </c>
      <c r="AA10" t="s">
        <v>11</v>
      </c>
      <c r="AB10" t="s">
        <v>4891</v>
      </c>
      <c r="AC10" t="s">
        <v>11</v>
      </c>
    </row>
    <row r="11" spans="1:29" x14ac:dyDescent="0.3">
      <c r="A11">
        <v>10</v>
      </c>
      <c r="B11" t="s">
        <v>11</v>
      </c>
      <c r="C11" t="s">
        <v>5022</v>
      </c>
      <c r="D11" t="s">
        <v>4915</v>
      </c>
      <c r="E11" t="s">
        <v>5314</v>
      </c>
      <c r="F11" t="s">
        <v>5004</v>
      </c>
      <c r="G11" t="s">
        <v>5005</v>
      </c>
      <c r="H11" t="s">
        <v>4897</v>
      </c>
      <c r="I11" t="s">
        <v>11</v>
      </c>
      <c r="J11" t="s">
        <v>5318</v>
      </c>
      <c r="K11" t="s">
        <v>173</v>
      </c>
      <c r="L11" t="s">
        <v>9</v>
      </c>
      <c r="M11">
        <v>0</v>
      </c>
      <c r="N11">
        <v>70000</v>
      </c>
      <c r="O11">
        <v>1</v>
      </c>
      <c r="P11" t="s">
        <v>11</v>
      </c>
      <c r="Q11" t="s">
        <v>11</v>
      </c>
      <c r="R11" s="1">
        <v>0</v>
      </c>
      <c r="S11" s="1">
        <v>0</v>
      </c>
      <c r="T11" s="1">
        <v>1</v>
      </c>
      <c r="U11" s="1">
        <v>1</v>
      </c>
      <c r="V11">
        <v>0</v>
      </c>
      <c r="W11" t="s">
        <v>4722</v>
      </c>
      <c r="X11" t="s">
        <v>11</v>
      </c>
      <c r="Y11" t="s">
        <v>11</v>
      </c>
      <c r="Z11" t="s">
        <v>11</v>
      </c>
      <c r="AA11" t="s">
        <v>11</v>
      </c>
      <c r="AB11" t="s">
        <v>4891</v>
      </c>
      <c r="AC11" t="s">
        <v>11</v>
      </c>
    </row>
    <row r="12" spans="1:29" x14ac:dyDescent="0.3">
      <c r="A12">
        <v>11</v>
      </c>
      <c r="B12" t="s">
        <v>11</v>
      </c>
      <c r="C12" t="s">
        <v>5022</v>
      </c>
      <c r="D12" t="s">
        <v>4915</v>
      </c>
      <c r="E12" t="s">
        <v>5314</v>
      </c>
      <c r="F12" t="s">
        <v>5004</v>
      </c>
      <c r="G12" t="s">
        <v>5005</v>
      </c>
      <c r="H12" t="s">
        <v>4897</v>
      </c>
      <c r="I12" t="s">
        <v>11</v>
      </c>
      <c r="J12" t="s">
        <v>5319</v>
      </c>
      <c r="K12" t="s">
        <v>171</v>
      </c>
      <c r="L12" t="s">
        <v>9</v>
      </c>
      <c r="M12">
        <v>0</v>
      </c>
      <c r="N12">
        <v>40000</v>
      </c>
      <c r="O12">
        <v>1</v>
      </c>
      <c r="P12" t="s">
        <v>11</v>
      </c>
      <c r="Q12" t="s">
        <v>11</v>
      </c>
      <c r="R12" s="1">
        <v>0</v>
      </c>
      <c r="S12" s="1">
        <v>0</v>
      </c>
      <c r="T12" s="1">
        <v>1</v>
      </c>
      <c r="U12" s="1">
        <v>1</v>
      </c>
      <c r="V12">
        <v>0</v>
      </c>
      <c r="W12" t="s">
        <v>4722</v>
      </c>
      <c r="X12" t="s">
        <v>11</v>
      </c>
      <c r="Y12" t="s">
        <v>11</v>
      </c>
      <c r="Z12" t="s">
        <v>11</v>
      </c>
      <c r="AA12" t="s">
        <v>11</v>
      </c>
      <c r="AB12" t="s">
        <v>4891</v>
      </c>
      <c r="AC12" t="s">
        <v>11</v>
      </c>
    </row>
    <row r="13" spans="1:29" x14ac:dyDescent="0.3">
      <c r="A13">
        <v>12</v>
      </c>
      <c r="B13" t="s">
        <v>11</v>
      </c>
      <c r="C13" t="s">
        <v>5022</v>
      </c>
      <c r="D13" t="s">
        <v>4915</v>
      </c>
      <c r="E13" t="s">
        <v>5314</v>
      </c>
      <c r="F13" t="s">
        <v>5004</v>
      </c>
      <c r="G13" t="s">
        <v>5005</v>
      </c>
      <c r="H13" t="s">
        <v>4897</v>
      </c>
      <c r="I13" t="s">
        <v>11</v>
      </c>
      <c r="J13" t="s">
        <v>5320</v>
      </c>
      <c r="K13" t="s">
        <v>169</v>
      </c>
      <c r="L13" t="s">
        <v>9</v>
      </c>
      <c r="M13">
        <v>0</v>
      </c>
      <c r="N13">
        <v>20000</v>
      </c>
      <c r="O13">
        <v>1</v>
      </c>
      <c r="P13" t="s">
        <v>11</v>
      </c>
      <c r="Q13" t="s">
        <v>11</v>
      </c>
      <c r="R13" s="1">
        <v>0</v>
      </c>
      <c r="S13" s="1">
        <v>0</v>
      </c>
      <c r="T13" s="1">
        <v>1</v>
      </c>
      <c r="U13" s="1">
        <v>1</v>
      </c>
      <c r="V13">
        <v>0</v>
      </c>
      <c r="W13" t="s">
        <v>4722</v>
      </c>
      <c r="X13" t="s">
        <v>11</v>
      </c>
      <c r="Y13" t="s">
        <v>11</v>
      </c>
      <c r="Z13" t="s">
        <v>11</v>
      </c>
      <c r="AA13" t="s">
        <v>11</v>
      </c>
      <c r="AB13" t="s">
        <v>4891</v>
      </c>
      <c r="AC13" t="s">
        <v>11</v>
      </c>
    </row>
    <row r="14" spans="1:29" x14ac:dyDescent="0.3">
      <c r="A14">
        <v>13</v>
      </c>
      <c r="B14" t="s">
        <v>11</v>
      </c>
      <c r="C14" t="s">
        <v>5022</v>
      </c>
      <c r="D14" t="s">
        <v>4915</v>
      </c>
      <c r="E14" t="s">
        <v>5314</v>
      </c>
      <c r="F14" t="s">
        <v>5004</v>
      </c>
      <c r="G14" t="s">
        <v>5005</v>
      </c>
      <c r="H14" t="s">
        <v>4897</v>
      </c>
      <c r="I14" t="s">
        <v>11</v>
      </c>
      <c r="J14" t="s">
        <v>5321</v>
      </c>
      <c r="K14" t="s">
        <v>29</v>
      </c>
      <c r="L14" t="s">
        <v>9</v>
      </c>
      <c r="M14">
        <v>0</v>
      </c>
      <c r="N14">
        <v>150000</v>
      </c>
      <c r="O14">
        <v>1</v>
      </c>
      <c r="P14" t="s">
        <v>11</v>
      </c>
      <c r="Q14" t="s">
        <v>11</v>
      </c>
      <c r="R14" s="1">
        <v>0</v>
      </c>
      <c r="S14" s="1">
        <v>0</v>
      </c>
      <c r="T14" s="1">
        <v>1</v>
      </c>
      <c r="U14" s="1">
        <v>1</v>
      </c>
      <c r="V14">
        <v>0</v>
      </c>
      <c r="W14" t="s">
        <v>4722</v>
      </c>
      <c r="X14" t="s">
        <v>11</v>
      </c>
      <c r="Y14" t="s">
        <v>11</v>
      </c>
      <c r="Z14" t="s">
        <v>11</v>
      </c>
      <c r="AA14" t="s">
        <v>11</v>
      </c>
      <c r="AB14" t="s">
        <v>4891</v>
      </c>
      <c r="AC14" t="s">
        <v>11</v>
      </c>
    </row>
    <row r="15" spans="1:29" x14ac:dyDescent="0.3">
      <c r="A15">
        <v>14</v>
      </c>
      <c r="B15" t="s">
        <v>11</v>
      </c>
      <c r="C15" t="s">
        <v>5022</v>
      </c>
      <c r="D15" t="s">
        <v>4915</v>
      </c>
      <c r="E15" t="s">
        <v>5314</v>
      </c>
      <c r="F15" t="s">
        <v>5004</v>
      </c>
      <c r="G15" t="s">
        <v>5005</v>
      </c>
      <c r="H15" t="s">
        <v>4897</v>
      </c>
      <c r="I15" t="s">
        <v>11</v>
      </c>
      <c r="J15" t="s">
        <v>5322</v>
      </c>
      <c r="K15" t="s">
        <v>3482</v>
      </c>
      <c r="L15" t="s">
        <v>3380</v>
      </c>
      <c r="M15">
        <v>0</v>
      </c>
      <c r="N15">
        <v>9223622</v>
      </c>
      <c r="O15">
        <v>1</v>
      </c>
      <c r="P15" t="s">
        <v>11</v>
      </c>
      <c r="Q15" t="s">
        <v>11</v>
      </c>
      <c r="R15" s="1">
        <v>0</v>
      </c>
      <c r="S15" s="1">
        <v>0</v>
      </c>
      <c r="T15" s="1">
        <v>1</v>
      </c>
      <c r="U15" s="1">
        <v>1</v>
      </c>
      <c r="V15">
        <v>0</v>
      </c>
      <c r="W15" t="s">
        <v>4722</v>
      </c>
      <c r="X15" t="s">
        <v>11</v>
      </c>
      <c r="Y15" t="s">
        <v>11</v>
      </c>
      <c r="Z15" t="s">
        <v>11</v>
      </c>
      <c r="AA15" t="s">
        <v>11</v>
      </c>
      <c r="AB15" t="s">
        <v>4891</v>
      </c>
      <c r="AC15" t="s">
        <v>11</v>
      </c>
    </row>
    <row r="16" spans="1:29" x14ac:dyDescent="0.3">
      <c r="A16">
        <v>15</v>
      </c>
      <c r="B16" t="s">
        <v>11</v>
      </c>
      <c r="C16" t="s">
        <v>5022</v>
      </c>
      <c r="D16" t="s">
        <v>4915</v>
      </c>
      <c r="E16" t="s">
        <v>5314</v>
      </c>
      <c r="F16" t="s">
        <v>5004</v>
      </c>
      <c r="G16" t="s">
        <v>5005</v>
      </c>
      <c r="H16" t="s">
        <v>4897</v>
      </c>
      <c r="I16" t="s">
        <v>11</v>
      </c>
      <c r="J16" t="s">
        <v>5323</v>
      </c>
      <c r="K16" t="s">
        <v>383</v>
      </c>
      <c r="L16" t="s">
        <v>9</v>
      </c>
      <c r="M16">
        <v>0</v>
      </c>
      <c r="N16">
        <v>124000</v>
      </c>
      <c r="O16">
        <v>1</v>
      </c>
      <c r="P16" t="s">
        <v>11</v>
      </c>
      <c r="Q16" t="s">
        <v>11</v>
      </c>
      <c r="R16" s="1">
        <v>0</v>
      </c>
      <c r="S16" s="1">
        <v>0</v>
      </c>
      <c r="T16" s="1">
        <v>1</v>
      </c>
      <c r="U16" s="1">
        <v>1</v>
      </c>
      <c r="V16">
        <v>0</v>
      </c>
      <c r="W16" t="s">
        <v>4722</v>
      </c>
      <c r="X16" t="s">
        <v>11</v>
      </c>
      <c r="Y16" t="s">
        <v>11</v>
      </c>
      <c r="Z16" t="s">
        <v>11</v>
      </c>
      <c r="AA16" t="s">
        <v>11</v>
      </c>
      <c r="AB16" t="s">
        <v>4891</v>
      </c>
      <c r="AC16" t="s">
        <v>11</v>
      </c>
    </row>
    <row r="17" spans="1:29" x14ac:dyDescent="0.3">
      <c r="A17">
        <v>16</v>
      </c>
      <c r="B17" t="s">
        <v>11</v>
      </c>
      <c r="C17" t="s">
        <v>5013</v>
      </c>
      <c r="D17" t="s">
        <v>4915</v>
      </c>
      <c r="E17" t="s">
        <v>5173</v>
      </c>
      <c r="F17" t="s">
        <v>5004</v>
      </c>
      <c r="G17" t="s">
        <v>5005</v>
      </c>
      <c r="H17" t="s">
        <v>4897</v>
      </c>
      <c r="I17" t="s">
        <v>11</v>
      </c>
      <c r="J17" t="s">
        <v>5324</v>
      </c>
      <c r="K17" t="s">
        <v>3482</v>
      </c>
      <c r="L17" t="s">
        <v>3380</v>
      </c>
      <c r="M17">
        <v>0</v>
      </c>
      <c r="N17">
        <v>9223622</v>
      </c>
      <c r="O17">
        <v>1</v>
      </c>
      <c r="P17" t="s">
        <v>11</v>
      </c>
      <c r="Q17" t="s">
        <v>11</v>
      </c>
      <c r="R17" s="1">
        <v>0</v>
      </c>
      <c r="S17" s="1">
        <v>0</v>
      </c>
      <c r="T17" s="1">
        <v>1</v>
      </c>
      <c r="U17" s="1">
        <v>1</v>
      </c>
      <c r="V17">
        <v>0</v>
      </c>
      <c r="W17" t="s">
        <v>4722</v>
      </c>
      <c r="X17" t="s">
        <v>11</v>
      </c>
      <c r="Y17" t="s">
        <v>11</v>
      </c>
      <c r="Z17" t="s">
        <v>11</v>
      </c>
      <c r="AA17" t="s">
        <v>11</v>
      </c>
      <c r="AB17" t="s">
        <v>4891</v>
      </c>
      <c r="AC17" t="s">
        <v>11</v>
      </c>
    </row>
    <row r="18" spans="1:29" x14ac:dyDescent="0.3">
      <c r="A18">
        <v>17</v>
      </c>
      <c r="B18" t="s">
        <v>11</v>
      </c>
      <c r="C18" t="s">
        <v>5013</v>
      </c>
      <c r="D18" t="s">
        <v>4915</v>
      </c>
      <c r="E18" t="s">
        <v>5173</v>
      </c>
      <c r="F18" t="s">
        <v>5004</v>
      </c>
      <c r="G18" t="s">
        <v>5005</v>
      </c>
      <c r="H18" t="s">
        <v>4897</v>
      </c>
      <c r="I18" t="s">
        <v>11</v>
      </c>
      <c r="J18" t="s">
        <v>5325</v>
      </c>
      <c r="K18" t="s">
        <v>175</v>
      </c>
      <c r="L18" t="s">
        <v>9</v>
      </c>
      <c r="M18">
        <v>0</v>
      </c>
      <c r="N18">
        <v>200000</v>
      </c>
      <c r="O18">
        <v>1</v>
      </c>
      <c r="P18" t="s">
        <v>11</v>
      </c>
      <c r="Q18" t="s">
        <v>11</v>
      </c>
      <c r="R18" s="1">
        <v>0</v>
      </c>
      <c r="S18" s="1">
        <v>0</v>
      </c>
      <c r="T18" s="1">
        <v>1</v>
      </c>
      <c r="U18" s="1">
        <v>1</v>
      </c>
      <c r="V18">
        <v>0</v>
      </c>
      <c r="W18" t="s">
        <v>4722</v>
      </c>
      <c r="X18" t="s">
        <v>11</v>
      </c>
      <c r="Y18" t="s">
        <v>11</v>
      </c>
      <c r="Z18" t="s">
        <v>11</v>
      </c>
      <c r="AA18" t="s">
        <v>11</v>
      </c>
      <c r="AB18" t="s">
        <v>4891</v>
      </c>
      <c r="AC18" t="s">
        <v>11</v>
      </c>
    </row>
    <row r="19" spans="1:29" x14ac:dyDescent="0.3">
      <c r="A19">
        <v>18</v>
      </c>
      <c r="B19" t="s">
        <v>11</v>
      </c>
      <c r="C19" t="s">
        <v>5013</v>
      </c>
      <c r="D19" t="s">
        <v>4915</v>
      </c>
      <c r="E19" t="s">
        <v>5173</v>
      </c>
      <c r="F19" t="s">
        <v>5004</v>
      </c>
      <c r="G19" t="s">
        <v>5005</v>
      </c>
      <c r="H19" t="s">
        <v>4897</v>
      </c>
      <c r="I19" t="s">
        <v>11</v>
      </c>
      <c r="J19" t="s">
        <v>5326</v>
      </c>
      <c r="K19" t="s">
        <v>33</v>
      </c>
      <c r="L19" t="s">
        <v>9</v>
      </c>
      <c r="M19">
        <v>0</v>
      </c>
      <c r="N19">
        <v>560000</v>
      </c>
      <c r="O19">
        <v>1</v>
      </c>
      <c r="P19" t="s">
        <v>11</v>
      </c>
      <c r="Q19" t="s">
        <v>11</v>
      </c>
      <c r="R19" s="1">
        <v>0</v>
      </c>
      <c r="S19" s="1">
        <v>0</v>
      </c>
      <c r="T19" s="1">
        <v>1</v>
      </c>
      <c r="U19" s="1">
        <v>1</v>
      </c>
      <c r="V19">
        <v>0</v>
      </c>
      <c r="W19" t="s">
        <v>4722</v>
      </c>
      <c r="X19" t="s">
        <v>11</v>
      </c>
      <c r="Y19" t="s">
        <v>11</v>
      </c>
      <c r="Z19" t="s">
        <v>11</v>
      </c>
      <c r="AA19" t="s">
        <v>11</v>
      </c>
      <c r="AB19" t="s">
        <v>4891</v>
      </c>
      <c r="AC19" t="s">
        <v>11</v>
      </c>
    </row>
    <row r="20" spans="1:29" x14ac:dyDescent="0.3">
      <c r="A20">
        <v>19</v>
      </c>
      <c r="B20" t="s">
        <v>11</v>
      </c>
      <c r="C20" t="s">
        <v>5013</v>
      </c>
      <c r="D20" t="s">
        <v>4915</v>
      </c>
      <c r="E20" t="s">
        <v>5173</v>
      </c>
      <c r="F20" t="s">
        <v>5004</v>
      </c>
      <c r="G20" t="s">
        <v>5005</v>
      </c>
      <c r="H20" t="s">
        <v>4897</v>
      </c>
      <c r="I20" t="s">
        <v>11</v>
      </c>
      <c r="J20" t="s">
        <v>5327</v>
      </c>
      <c r="K20" t="s">
        <v>173</v>
      </c>
      <c r="L20" t="s">
        <v>9</v>
      </c>
      <c r="M20">
        <v>0</v>
      </c>
      <c r="N20">
        <v>70000</v>
      </c>
      <c r="O20">
        <v>1</v>
      </c>
      <c r="P20" t="s">
        <v>11</v>
      </c>
      <c r="Q20" t="s">
        <v>11</v>
      </c>
      <c r="R20" s="1">
        <v>0</v>
      </c>
      <c r="S20" s="1">
        <v>0</v>
      </c>
      <c r="T20" s="1">
        <v>1</v>
      </c>
      <c r="U20" s="1">
        <v>1</v>
      </c>
      <c r="V20">
        <v>0</v>
      </c>
      <c r="W20" t="s">
        <v>4722</v>
      </c>
      <c r="X20" t="s">
        <v>11</v>
      </c>
      <c r="Y20" t="s">
        <v>11</v>
      </c>
      <c r="Z20" t="s">
        <v>11</v>
      </c>
      <c r="AA20" t="s">
        <v>11</v>
      </c>
      <c r="AB20" t="s">
        <v>4891</v>
      </c>
      <c r="AC20" t="s">
        <v>11</v>
      </c>
    </row>
    <row r="21" spans="1:29" x14ac:dyDescent="0.3">
      <c r="A21">
        <v>20</v>
      </c>
      <c r="B21" t="s">
        <v>11</v>
      </c>
      <c r="C21" t="s">
        <v>5013</v>
      </c>
      <c r="D21" t="s">
        <v>4915</v>
      </c>
      <c r="E21" t="s">
        <v>5173</v>
      </c>
      <c r="F21" t="s">
        <v>5004</v>
      </c>
      <c r="G21" t="s">
        <v>5005</v>
      </c>
      <c r="H21" t="s">
        <v>4897</v>
      </c>
      <c r="I21" t="s">
        <v>11</v>
      </c>
      <c r="J21" t="s">
        <v>5328</v>
      </c>
      <c r="K21" t="s">
        <v>171</v>
      </c>
      <c r="L21" t="s">
        <v>9</v>
      </c>
      <c r="M21">
        <v>0</v>
      </c>
      <c r="N21">
        <v>40000</v>
      </c>
      <c r="O21">
        <v>1</v>
      </c>
      <c r="P21" t="s">
        <v>11</v>
      </c>
      <c r="Q21" t="s">
        <v>11</v>
      </c>
      <c r="R21" s="1">
        <v>0</v>
      </c>
      <c r="S21" s="1">
        <v>0</v>
      </c>
      <c r="T21" s="1">
        <v>1</v>
      </c>
      <c r="U21" s="1">
        <v>1</v>
      </c>
      <c r="V21">
        <v>0</v>
      </c>
      <c r="W21" t="s">
        <v>4722</v>
      </c>
      <c r="X21" t="s">
        <v>11</v>
      </c>
      <c r="Y21" t="s">
        <v>11</v>
      </c>
      <c r="Z21" t="s">
        <v>11</v>
      </c>
      <c r="AA21" t="s">
        <v>11</v>
      </c>
      <c r="AB21" t="s">
        <v>4891</v>
      </c>
      <c r="AC21" t="s">
        <v>11</v>
      </c>
    </row>
    <row r="22" spans="1:29" x14ac:dyDescent="0.3">
      <c r="A22">
        <v>21</v>
      </c>
      <c r="B22" t="s">
        <v>11</v>
      </c>
      <c r="C22" t="s">
        <v>5013</v>
      </c>
      <c r="D22" t="s">
        <v>4915</v>
      </c>
      <c r="E22" t="s">
        <v>5173</v>
      </c>
      <c r="F22" t="s">
        <v>5004</v>
      </c>
      <c r="G22" t="s">
        <v>5005</v>
      </c>
      <c r="H22" t="s">
        <v>4897</v>
      </c>
      <c r="I22" t="s">
        <v>11</v>
      </c>
      <c r="J22" t="s">
        <v>5329</v>
      </c>
      <c r="K22" t="s">
        <v>169</v>
      </c>
      <c r="L22" t="s">
        <v>9</v>
      </c>
      <c r="M22">
        <v>0</v>
      </c>
      <c r="N22">
        <v>20000</v>
      </c>
      <c r="O22">
        <v>1</v>
      </c>
      <c r="P22" t="s">
        <v>11</v>
      </c>
      <c r="Q22" t="s">
        <v>11</v>
      </c>
      <c r="R22" s="1">
        <v>0</v>
      </c>
      <c r="S22" s="1">
        <v>0</v>
      </c>
      <c r="T22" s="1">
        <v>1</v>
      </c>
      <c r="U22" s="1">
        <v>1</v>
      </c>
      <c r="V22">
        <v>0</v>
      </c>
      <c r="W22" t="s">
        <v>4722</v>
      </c>
      <c r="X22" t="s">
        <v>11</v>
      </c>
      <c r="Y22" t="s">
        <v>11</v>
      </c>
      <c r="Z22" t="s">
        <v>11</v>
      </c>
      <c r="AA22" t="s">
        <v>11</v>
      </c>
      <c r="AB22" t="s">
        <v>4891</v>
      </c>
      <c r="AC22" t="s">
        <v>11</v>
      </c>
    </row>
    <row r="23" spans="1:29" x14ac:dyDescent="0.3">
      <c r="A23">
        <v>22</v>
      </c>
      <c r="B23" t="s">
        <v>11</v>
      </c>
      <c r="C23" t="s">
        <v>5270</v>
      </c>
      <c r="D23" t="s">
        <v>4915</v>
      </c>
      <c r="E23" t="s">
        <v>5330</v>
      </c>
      <c r="F23" t="s">
        <v>5271</v>
      </c>
      <c r="G23" t="s">
        <v>5272</v>
      </c>
      <c r="H23" t="s">
        <v>4897</v>
      </c>
      <c r="I23" t="s">
        <v>11</v>
      </c>
      <c r="J23" t="s">
        <v>4926</v>
      </c>
      <c r="K23" t="s">
        <v>2187</v>
      </c>
      <c r="L23" t="s">
        <v>1726</v>
      </c>
      <c r="M23">
        <v>0</v>
      </c>
      <c r="N23">
        <v>9300</v>
      </c>
      <c r="O23">
        <v>1</v>
      </c>
      <c r="P23" t="s">
        <v>11</v>
      </c>
      <c r="Q23" t="s">
        <v>11</v>
      </c>
      <c r="R23" s="1">
        <v>1</v>
      </c>
      <c r="S23" s="1">
        <v>1</v>
      </c>
      <c r="T23" s="1">
        <v>1</v>
      </c>
      <c r="U23" s="1">
        <v>1</v>
      </c>
      <c r="V23">
        <v>0</v>
      </c>
      <c r="W23" t="s">
        <v>4722</v>
      </c>
      <c r="X23" t="s">
        <v>11</v>
      </c>
      <c r="Y23" t="s">
        <v>11</v>
      </c>
      <c r="Z23" t="s">
        <v>11</v>
      </c>
      <c r="AA23" t="s">
        <v>11</v>
      </c>
      <c r="AB23" t="s">
        <v>4891</v>
      </c>
      <c r="AC23" t="s">
        <v>11</v>
      </c>
    </row>
    <row r="24" spans="1:29" x14ac:dyDescent="0.3">
      <c r="A24">
        <v>23</v>
      </c>
      <c r="B24" t="s">
        <v>11</v>
      </c>
      <c r="C24" t="s">
        <v>5292</v>
      </c>
      <c r="D24" t="s">
        <v>4915</v>
      </c>
      <c r="E24" t="s">
        <v>5331</v>
      </c>
      <c r="F24" t="s">
        <v>5293</v>
      </c>
      <c r="G24" t="s">
        <v>5294</v>
      </c>
      <c r="H24" t="s">
        <v>4897</v>
      </c>
      <c r="I24" t="s">
        <v>11</v>
      </c>
      <c r="J24" t="s">
        <v>5311</v>
      </c>
      <c r="K24" t="s">
        <v>2306</v>
      </c>
      <c r="L24" t="s">
        <v>11</v>
      </c>
      <c r="M24">
        <v>0</v>
      </c>
      <c r="N24">
        <v>0</v>
      </c>
      <c r="O24">
        <v>1</v>
      </c>
      <c r="P24" t="s">
        <v>11</v>
      </c>
      <c r="Q24" t="s">
        <v>11</v>
      </c>
      <c r="R24" s="1">
        <v>0</v>
      </c>
      <c r="S24" s="1">
        <v>0</v>
      </c>
      <c r="T24" s="1">
        <v>1</v>
      </c>
      <c r="U24" s="1">
        <v>1</v>
      </c>
      <c r="V24">
        <v>0</v>
      </c>
      <c r="W24" t="s">
        <v>4722</v>
      </c>
      <c r="X24" t="s">
        <v>11</v>
      </c>
      <c r="Y24" t="s">
        <v>11</v>
      </c>
      <c r="Z24" t="s">
        <v>11</v>
      </c>
      <c r="AA24" t="s">
        <v>11</v>
      </c>
      <c r="AB24" t="s">
        <v>4891</v>
      </c>
      <c r="AC24" t="s">
        <v>11</v>
      </c>
    </row>
    <row r="25" spans="1:29" x14ac:dyDescent="0.3">
      <c r="A25">
        <v>24</v>
      </c>
      <c r="B25" t="s">
        <v>11</v>
      </c>
      <c r="C25" t="s">
        <v>5276</v>
      </c>
      <c r="D25" t="s">
        <v>4962</v>
      </c>
      <c r="E25" t="s">
        <v>5332</v>
      </c>
      <c r="F25" t="s">
        <v>5277</v>
      </c>
      <c r="G25" t="s">
        <v>5278</v>
      </c>
      <c r="H25" t="s">
        <v>4897</v>
      </c>
      <c r="I25" t="s">
        <v>11</v>
      </c>
      <c r="J25" t="s">
        <v>5311</v>
      </c>
      <c r="K25" t="s">
        <v>2306</v>
      </c>
      <c r="L25" t="s">
        <v>11</v>
      </c>
      <c r="M25">
        <v>0</v>
      </c>
      <c r="N25">
        <v>0</v>
      </c>
      <c r="O25">
        <v>1</v>
      </c>
      <c r="P25" t="s">
        <v>11</v>
      </c>
      <c r="Q25" t="s">
        <v>11</v>
      </c>
      <c r="R25" s="1">
        <v>0</v>
      </c>
      <c r="S25" s="1">
        <v>0</v>
      </c>
      <c r="T25" s="1">
        <v>1</v>
      </c>
      <c r="U25" s="1">
        <v>1</v>
      </c>
      <c r="V25">
        <v>0</v>
      </c>
      <c r="W25" t="s">
        <v>4722</v>
      </c>
      <c r="X25" t="s">
        <v>11</v>
      </c>
      <c r="Y25" t="s">
        <v>11</v>
      </c>
      <c r="Z25" t="s">
        <v>11</v>
      </c>
      <c r="AA25" t="s">
        <v>11</v>
      </c>
      <c r="AB25" t="s">
        <v>4891</v>
      </c>
      <c r="AC25" t="s">
        <v>11</v>
      </c>
    </row>
    <row r="26" spans="1:29" x14ac:dyDescent="0.3">
      <c r="A26">
        <v>25</v>
      </c>
      <c r="B26" t="s">
        <v>11</v>
      </c>
      <c r="C26" t="s">
        <v>5203</v>
      </c>
      <c r="D26" t="s">
        <v>4915</v>
      </c>
      <c r="E26" t="s">
        <v>5333</v>
      </c>
      <c r="F26" t="s">
        <v>5204</v>
      </c>
      <c r="G26" t="s">
        <v>5205</v>
      </c>
      <c r="H26" t="s">
        <v>4897</v>
      </c>
      <c r="I26" t="s">
        <v>11</v>
      </c>
      <c r="J26" t="s">
        <v>5311</v>
      </c>
      <c r="K26" t="s">
        <v>2306</v>
      </c>
      <c r="L26" t="s">
        <v>11</v>
      </c>
      <c r="M26">
        <v>0</v>
      </c>
      <c r="N26">
        <v>0</v>
      </c>
      <c r="O26">
        <v>1</v>
      </c>
      <c r="P26" t="s">
        <v>11</v>
      </c>
      <c r="Q26" t="s">
        <v>11</v>
      </c>
      <c r="R26" s="1">
        <v>0</v>
      </c>
      <c r="S26" s="1">
        <v>0</v>
      </c>
      <c r="T26" s="1">
        <v>1</v>
      </c>
      <c r="U26" s="1">
        <v>1</v>
      </c>
      <c r="V26">
        <v>0</v>
      </c>
      <c r="W26" t="s">
        <v>4722</v>
      </c>
      <c r="X26" t="s">
        <v>11</v>
      </c>
      <c r="Y26" t="s">
        <v>11</v>
      </c>
      <c r="Z26" t="s">
        <v>11</v>
      </c>
      <c r="AA26" t="s">
        <v>11</v>
      </c>
      <c r="AB26" t="s">
        <v>4891</v>
      </c>
      <c r="AC26" t="s">
        <v>11</v>
      </c>
    </row>
    <row r="27" spans="1:29" x14ac:dyDescent="0.3">
      <c r="A27">
        <v>26</v>
      </c>
      <c r="B27" t="s">
        <v>11</v>
      </c>
      <c r="C27" t="s">
        <v>4957</v>
      </c>
      <c r="D27" t="s">
        <v>4962</v>
      </c>
      <c r="E27" t="s">
        <v>5334</v>
      </c>
      <c r="F27" t="s">
        <v>4958</v>
      </c>
      <c r="G27" t="s">
        <v>4959</v>
      </c>
      <c r="H27" t="s">
        <v>4897</v>
      </c>
      <c r="I27" t="s">
        <v>11</v>
      </c>
      <c r="J27" t="s">
        <v>5311</v>
      </c>
      <c r="K27" t="s">
        <v>2306</v>
      </c>
      <c r="L27" t="s">
        <v>11</v>
      </c>
      <c r="M27">
        <v>0</v>
      </c>
      <c r="N27">
        <v>0</v>
      </c>
      <c r="O27">
        <v>1</v>
      </c>
      <c r="P27" t="s">
        <v>11</v>
      </c>
      <c r="Q27" t="s">
        <v>11</v>
      </c>
      <c r="R27" s="1">
        <v>0</v>
      </c>
      <c r="S27" s="1">
        <v>0</v>
      </c>
      <c r="T27" s="1">
        <v>1</v>
      </c>
      <c r="U27" s="1">
        <v>1</v>
      </c>
      <c r="V27">
        <v>0</v>
      </c>
      <c r="W27" t="s">
        <v>4722</v>
      </c>
      <c r="X27" t="s">
        <v>11</v>
      </c>
      <c r="Y27" t="s">
        <v>11</v>
      </c>
      <c r="Z27" t="s">
        <v>11</v>
      </c>
      <c r="AA27" t="s">
        <v>11</v>
      </c>
      <c r="AB27" t="s">
        <v>4891</v>
      </c>
      <c r="AC27" t="s">
        <v>11</v>
      </c>
    </row>
    <row r="28" spans="1:29" x14ac:dyDescent="0.3">
      <c r="A28">
        <v>27</v>
      </c>
      <c r="B28" t="s">
        <v>11</v>
      </c>
      <c r="C28" t="s">
        <v>5076</v>
      </c>
      <c r="D28" t="s">
        <v>4962</v>
      </c>
      <c r="E28" t="s">
        <v>5335</v>
      </c>
      <c r="F28" t="s">
        <v>5077</v>
      </c>
      <c r="G28" t="s">
        <v>5078</v>
      </c>
      <c r="H28" t="s">
        <v>4897</v>
      </c>
      <c r="I28" t="s">
        <v>11</v>
      </c>
      <c r="J28" t="s">
        <v>5311</v>
      </c>
      <c r="K28" t="s">
        <v>2306</v>
      </c>
      <c r="L28" t="s">
        <v>11</v>
      </c>
      <c r="M28">
        <v>0</v>
      </c>
      <c r="N28">
        <v>0</v>
      </c>
      <c r="O28">
        <v>1</v>
      </c>
      <c r="P28" t="s">
        <v>11</v>
      </c>
      <c r="Q28" t="s">
        <v>11</v>
      </c>
      <c r="R28" s="1">
        <v>0</v>
      </c>
      <c r="S28" s="1">
        <v>0</v>
      </c>
      <c r="T28" s="1">
        <v>1</v>
      </c>
      <c r="U28" s="1">
        <v>1</v>
      </c>
      <c r="V28">
        <v>0</v>
      </c>
      <c r="W28" t="s">
        <v>4722</v>
      </c>
      <c r="X28" t="s">
        <v>11</v>
      </c>
      <c r="Y28" t="s">
        <v>11</v>
      </c>
      <c r="Z28" t="s">
        <v>11</v>
      </c>
      <c r="AA28" t="s">
        <v>11</v>
      </c>
      <c r="AB28" t="s">
        <v>4891</v>
      </c>
      <c r="AC28" t="s">
        <v>11</v>
      </c>
    </row>
    <row r="29" spans="1:29" x14ac:dyDescent="0.3">
      <c r="A29">
        <v>28</v>
      </c>
      <c r="B29" t="s">
        <v>11</v>
      </c>
      <c r="C29" t="s">
        <v>5305</v>
      </c>
      <c r="D29" t="s">
        <v>4962</v>
      </c>
      <c r="E29" t="s">
        <v>5336</v>
      </c>
      <c r="F29" t="s">
        <v>5077</v>
      </c>
      <c r="G29" t="s">
        <v>5306</v>
      </c>
      <c r="H29" t="s">
        <v>4897</v>
      </c>
      <c r="I29" t="s">
        <v>11</v>
      </c>
      <c r="J29" t="s">
        <v>5311</v>
      </c>
      <c r="K29" t="s">
        <v>2306</v>
      </c>
      <c r="L29" t="s">
        <v>11</v>
      </c>
      <c r="M29">
        <v>0</v>
      </c>
      <c r="N29">
        <v>0</v>
      </c>
      <c r="O29">
        <v>1</v>
      </c>
      <c r="P29" t="s">
        <v>11</v>
      </c>
      <c r="Q29" t="s">
        <v>11</v>
      </c>
      <c r="R29" s="1">
        <v>0</v>
      </c>
      <c r="S29" s="1">
        <v>0</v>
      </c>
      <c r="T29" s="1">
        <v>1</v>
      </c>
      <c r="U29" s="1">
        <v>1</v>
      </c>
      <c r="V29">
        <v>0</v>
      </c>
      <c r="W29" t="s">
        <v>4722</v>
      </c>
      <c r="X29" t="s">
        <v>11</v>
      </c>
      <c r="Y29" t="s">
        <v>11</v>
      </c>
      <c r="Z29" t="s">
        <v>11</v>
      </c>
      <c r="AA29" t="s">
        <v>11</v>
      </c>
      <c r="AB29" t="s">
        <v>4891</v>
      </c>
      <c r="AC29" t="s">
        <v>11</v>
      </c>
    </row>
    <row r="30" spans="1:29" x14ac:dyDescent="0.3">
      <c r="A30">
        <v>29</v>
      </c>
      <c r="B30" t="s">
        <v>11</v>
      </c>
      <c r="C30" t="s">
        <v>5093</v>
      </c>
      <c r="D30" t="s">
        <v>4900</v>
      </c>
      <c r="E30" t="s">
        <v>5337</v>
      </c>
      <c r="F30" t="s">
        <v>5094</v>
      </c>
      <c r="G30" t="s">
        <v>5095</v>
      </c>
      <c r="H30" t="s">
        <v>4897</v>
      </c>
      <c r="I30" t="s">
        <v>11</v>
      </c>
      <c r="J30" t="s">
        <v>5311</v>
      </c>
      <c r="K30" t="s">
        <v>2306</v>
      </c>
      <c r="L30" t="s">
        <v>11</v>
      </c>
      <c r="M30">
        <v>0</v>
      </c>
      <c r="N30">
        <v>0</v>
      </c>
      <c r="O30">
        <v>1</v>
      </c>
      <c r="P30" t="s">
        <v>11</v>
      </c>
      <c r="Q30" t="s">
        <v>11</v>
      </c>
      <c r="R30" s="1">
        <v>0</v>
      </c>
      <c r="S30" s="1">
        <v>0</v>
      </c>
      <c r="T30" s="1">
        <v>1</v>
      </c>
      <c r="U30" s="1">
        <v>1</v>
      </c>
      <c r="V30">
        <v>0</v>
      </c>
      <c r="W30" t="s">
        <v>4722</v>
      </c>
      <c r="X30" t="s">
        <v>11</v>
      </c>
      <c r="Y30" t="s">
        <v>11</v>
      </c>
      <c r="Z30" t="s">
        <v>11</v>
      </c>
      <c r="AA30" t="s">
        <v>11</v>
      </c>
      <c r="AB30" t="s">
        <v>4891</v>
      </c>
      <c r="AC30" t="s">
        <v>11</v>
      </c>
    </row>
    <row r="31" spans="1:29" x14ac:dyDescent="0.3">
      <c r="A31">
        <v>30</v>
      </c>
      <c r="B31" t="s">
        <v>11</v>
      </c>
      <c r="C31" t="s">
        <v>5102</v>
      </c>
      <c r="D31" t="s">
        <v>4900</v>
      </c>
      <c r="E31" t="s">
        <v>5338</v>
      </c>
      <c r="F31" t="s">
        <v>5094</v>
      </c>
      <c r="G31" t="s">
        <v>5095</v>
      </c>
      <c r="H31" t="s">
        <v>4897</v>
      </c>
      <c r="I31" t="s">
        <v>11</v>
      </c>
      <c r="J31" t="s">
        <v>5311</v>
      </c>
      <c r="K31" t="s">
        <v>2306</v>
      </c>
      <c r="L31" t="s">
        <v>11</v>
      </c>
      <c r="M31">
        <v>0</v>
      </c>
      <c r="N31">
        <v>0</v>
      </c>
      <c r="O31">
        <v>1</v>
      </c>
      <c r="P31" t="s">
        <v>11</v>
      </c>
      <c r="Q31" t="s">
        <v>11</v>
      </c>
      <c r="R31" s="1">
        <v>0</v>
      </c>
      <c r="S31" s="1">
        <v>0</v>
      </c>
      <c r="T31" s="1">
        <v>1</v>
      </c>
      <c r="U31" s="1">
        <v>1</v>
      </c>
      <c r="V31">
        <v>0</v>
      </c>
      <c r="W31" t="s">
        <v>4722</v>
      </c>
      <c r="X31" t="s">
        <v>11</v>
      </c>
      <c r="Y31" t="s">
        <v>11</v>
      </c>
      <c r="Z31" t="s">
        <v>11</v>
      </c>
      <c r="AA31" t="s">
        <v>11</v>
      </c>
      <c r="AB31" t="s">
        <v>4891</v>
      </c>
      <c r="AC31" t="s">
        <v>11</v>
      </c>
    </row>
    <row r="32" spans="1:29" x14ac:dyDescent="0.3">
      <c r="A32">
        <v>31</v>
      </c>
      <c r="B32" t="s">
        <v>11</v>
      </c>
      <c r="C32" t="s">
        <v>5285</v>
      </c>
      <c r="D32" t="s">
        <v>4915</v>
      </c>
      <c r="E32" t="s">
        <v>5339</v>
      </c>
      <c r="F32" t="s">
        <v>5286</v>
      </c>
      <c r="G32" t="s">
        <v>5287</v>
      </c>
      <c r="H32" t="s">
        <v>4897</v>
      </c>
      <c r="I32" t="s">
        <v>11</v>
      </c>
      <c r="J32" t="s">
        <v>5311</v>
      </c>
      <c r="K32" t="s">
        <v>2306</v>
      </c>
      <c r="L32" t="s">
        <v>11</v>
      </c>
      <c r="M32">
        <v>0</v>
      </c>
      <c r="N32">
        <v>0</v>
      </c>
      <c r="O32">
        <v>1</v>
      </c>
      <c r="P32" t="s">
        <v>11</v>
      </c>
      <c r="Q32" t="s">
        <v>11</v>
      </c>
      <c r="R32" s="1">
        <v>0</v>
      </c>
      <c r="S32" s="1">
        <v>0</v>
      </c>
      <c r="T32" s="1">
        <v>1</v>
      </c>
      <c r="U32" s="1">
        <v>1</v>
      </c>
      <c r="V32">
        <v>0</v>
      </c>
      <c r="W32" t="s">
        <v>4722</v>
      </c>
      <c r="X32" t="s">
        <v>11</v>
      </c>
      <c r="Y32" t="s">
        <v>11</v>
      </c>
      <c r="Z32" t="s">
        <v>11</v>
      </c>
      <c r="AA32" t="s">
        <v>11</v>
      </c>
      <c r="AB32" t="s">
        <v>4891</v>
      </c>
      <c r="AC32" t="s">
        <v>11</v>
      </c>
    </row>
    <row r="33" spans="1:29" x14ac:dyDescent="0.3">
      <c r="A33">
        <v>32</v>
      </c>
      <c r="B33" t="s">
        <v>11</v>
      </c>
      <c r="C33" t="s">
        <v>5176</v>
      </c>
      <c r="D33" t="s">
        <v>4954</v>
      </c>
      <c r="E33" t="s">
        <v>5340</v>
      </c>
      <c r="F33" t="s">
        <v>5177</v>
      </c>
      <c r="G33" t="s">
        <v>5178</v>
      </c>
      <c r="H33" t="s">
        <v>4897</v>
      </c>
      <c r="I33" t="s">
        <v>11</v>
      </c>
      <c r="J33" t="s">
        <v>5311</v>
      </c>
      <c r="K33" t="s">
        <v>2306</v>
      </c>
      <c r="L33" t="s">
        <v>11</v>
      </c>
      <c r="M33">
        <v>0</v>
      </c>
      <c r="N33">
        <v>0</v>
      </c>
      <c r="O33">
        <v>1</v>
      </c>
      <c r="P33" t="s">
        <v>11</v>
      </c>
      <c r="Q33" t="s">
        <v>11</v>
      </c>
      <c r="R33" s="1">
        <v>0</v>
      </c>
      <c r="S33" s="1">
        <v>0</v>
      </c>
      <c r="T33" s="1">
        <v>1</v>
      </c>
      <c r="U33" s="1">
        <v>1</v>
      </c>
      <c r="V33">
        <v>0</v>
      </c>
      <c r="W33" t="s">
        <v>4722</v>
      </c>
      <c r="X33" t="s">
        <v>11</v>
      </c>
      <c r="Y33" t="s">
        <v>11</v>
      </c>
      <c r="Z33" t="s">
        <v>11</v>
      </c>
      <c r="AA33" t="s">
        <v>11</v>
      </c>
      <c r="AB33" t="s">
        <v>4891</v>
      </c>
      <c r="AC33" t="s">
        <v>11</v>
      </c>
    </row>
    <row r="34" spans="1:29" x14ac:dyDescent="0.3">
      <c r="A34">
        <v>33</v>
      </c>
      <c r="B34" t="s">
        <v>11</v>
      </c>
      <c r="C34" t="s">
        <v>5117</v>
      </c>
      <c r="D34" t="s">
        <v>4900</v>
      </c>
      <c r="E34" t="s">
        <v>5341</v>
      </c>
      <c r="F34" t="s">
        <v>5118</v>
      </c>
      <c r="G34" t="s">
        <v>5119</v>
      </c>
      <c r="H34" t="s">
        <v>4897</v>
      </c>
      <c r="I34" t="s">
        <v>11</v>
      </c>
      <c r="J34" t="s">
        <v>5342</v>
      </c>
      <c r="K34" t="s">
        <v>2035</v>
      </c>
      <c r="L34" t="s">
        <v>1726</v>
      </c>
      <c r="M34">
        <v>0</v>
      </c>
      <c r="N34">
        <v>13000</v>
      </c>
      <c r="O34">
        <v>1</v>
      </c>
      <c r="P34" t="s">
        <v>11</v>
      </c>
      <c r="Q34" t="s">
        <v>11</v>
      </c>
      <c r="R34" s="1">
        <v>1</v>
      </c>
      <c r="S34" s="1">
        <v>1</v>
      </c>
      <c r="T34" s="1">
        <v>1</v>
      </c>
      <c r="U34" s="1">
        <v>1</v>
      </c>
      <c r="V34">
        <v>0</v>
      </c>
      <c r="W34" t="s">
        <v>4722</v>
      </c>
      <c r="X34" t="s">
        <v>11</v>
      </c>
      <c r="Y34" t="s">
        <v>11</v>
      </c>
      <c r="Z34" t="s">
        <v>11</v>
      </c>
      <c r="AA34" t="s">
        <v>11</v>
      </c>
      <c r="AB34" t="s">
        <v>4891</v>
      </c>
      <c r="AC34" t="s">
        <v>11</v>
      </c>
    </row>
    <row r="35" spans="1:29" x14ac:dyDescent="0.3">
      <c r="A35">
        <v>34</v>
      </c>
      <c r="B35" t="s">
        <v>11</v>
      </c>
      <c r="C35" t="s">
        <v>5124</v>
      </c>
      <c r="D35" t="s">
        <v>4962</v>
      </c>
      <c r="E35" t="s">
        <v>5016</v>
      </c>
      <c r="F35" t="s">
        <v>5125</v>
      </c>
      <c r="G35" t="s">
        <v>5126</v>
      </c>
      <c r="H35" t="s">
        <v>4897</v>
      </c>
      <c r="I35" t="s">
        <v>11</v>
      </c>
      <c r="J35" t="s">
        <v>5343</v>
      </c>
      <c r="K35" t="s">
        <v>2153</v>
      </c>
      <c r="L35" t="s">
        <v>1726</v>
      </c>
      <c r="M35">
        <v>0</v>
      </c>
      <c r="N35">
        <v>11500</v>
      </c>
      <c r="O35">
        <v>1</v>
      </c>
      <c r="P35" t="s">
        <v>11</v>
      </c>
      <c r="Q35" t="s">
        <v>11</v>
      </c>
      <c r="R35" s="1">
        <v>1</v>
      </c>
      <c r="S35" s="1">
        <v>1</v>
      </c>
      <c r="T35" s="1">
        <v>1</v>
      </c>
      <c r="U35" s="1">
        <v>1</v>
      </c>
      <c r="V35">
        <v>0</v>
      </c>
      <c r="W35" t="s">
        <v>4722</v>
      </c>
      <c r="X35" t="s">
        <v>11</v>
      </c>
      <c r="Y35" t="s">
        <v>11</v>
      </c>
      <c r="Z35" t="s">
        <v>11</v>
      </c>
      <c r="AA35" t="s">
        <v>11</v>
      </c>
      <c r="AB35" t="s">
        <v>4891</v>
      </c>
      <c r="AC35" t="s">
        <v>11</v>
      </c>
    </row>
    <row r="36" spans="1:29" x14ac:dyDescent="0.3">
      <c r="A36">
        <v>35</v>
      </c>
      <c r="B36" t="s">
        <v>11</v>
      </c>
      <c r="C36" t="s">
        <v>5039</v>
      </c>
      <c r="D36" t="s">
        <v>4915</v>
      </c>
      <c r="E36" t="s">
        <v>5344</v>
      </c>
      <c r="F36" t="s">
        <v>5040</v>
      </c>
      <c r="G36" t="s">
        <v>5041</v>
      </c>
      <c r="H36" t="s">
        <v>4897</v>
      </c>
      <c r="I36" t="s">
        <v>11</v>
      </c>
      <c r="J36" t="s">
        <v>5311</v>
      </c>
      <c r="K36" t="s">
        <v>2306</v>
      </c>
      <c r="L36" t="s">
        <v>11</v>
      </c>
      <c r="M36">
        <v>0</v>
      </c>
      <c r="N36">
        <v>0</v>
      </c>
      <c r="O36">
        <v>1</v>
      </c>
      <c r="P36" t="s">
        <v>11</v>
      </c>
      <c r="Q36" t="s">
        <v>11</v>
      </c>
      <c r="R36" s="1">
        <v>0</v>
      </c>
      <c r="S36" s="1">
        <v>0</v>
      </c>
      <c r="T36" s="1">
        <v>1</v>
      </c>
      <c r="U36" s="1">
        <v>1</v>
      </c>
      <c r="V36">
        <v>0</v>
      </c>
      <c r="W36" t="s">
        <v>4722</v>
      </c>
      <c r="X36" t="s">
        <v>11</v>
      </c>
      <c r="Y36" t="s">
        <v>11</v>
      </c>
      <c r="Z36" t="s">
        <v>11</v>
      </c>
      <c r="AA36" t="s">
        <v>11</v>
      </c>
      <c r="AB36" t="s">
        <v>4891</v>
      </c>
      <c r="AC36" t="s">
        <v>11</v>
      </c>
    </row>
    <row r="37" spans="1:29" x14ac:dyDescent="0.3">
      <c r="A37">
        <v>36</v>
      </c>
      <c r="B37" t="s">
        <v>11</v>
      </c>
      <c r="C37" t="s">
        <v>5218</v>
      </c>
      <c r="D37" t="s">
        <v>5345</v>
      </c>
      <c r="E37" t="s">
        <v>5346</v>
      </c>
      <c r="F37" t="s">
        <v>5219</v>
      </c>
      <c r="G37" t="s">
        <v>5220</v>
      </c>
      <c r="H37" t="s">
        <v>4897</v>
      </c>
      <c r="I37" t="s">
        <v>11</v>
      </c>
      <c r="J37" t="s">
        <v>5347</v>
      </c>
      <c r="K37" t="s">
        <v>3488</v>
      </c>
      <c r="L37" t="s">
        <v>3380</v>
      </c>
      <c r="M37">
        <v>0</v>
      </c>
      <c r="N37">
        <v>5710896</v>
      </c>
      <c r="O37">
        <v>1</v>
      </c>
      <c r="P37" t="s">
        <v>11</v>
      </c>
      <c r="Q37" t="s">
        <v>11</v>
      </c>
      <c r="R37" s="1">
        <v>0</v>
      </c>
      <c r="S37" s="1">
        <v>0</v>
      </c>
      <c r="T37" s="1">
        <v>1</v>
      </c>
      <c r="U37" s="1">
        <v>1</v>
      </c>
      <c r="V37">
        <v>0</v>
      </c>
      <c r="W37" t="s">
        <v>4722</v>
      </c>
      <c r="X37" t="s">
        <v>11</v>
      </c>
      <c r="Y37" t="s">
        <v>11</v>
      </c>
      <c r="Z37" t="s">
        <v>11</v>
      </c>
      <c r="AA37" t="s">
        <v>11</v>
      </c>
      <c r="AB37" t="s">
        <v>4891</v>
      </c>
      <c r="AC37" t="s">
        <v>11</v>
      </c>
    </row>
    <row r="38" spans="1:29" x14ac:dyDescent="0.3">
      <c r="A38">
        <v>37</v>
      </c>
      <c r="B38" t="s">
        <v>11</v>
      </c>
      <c r="C38" t="s">
        <v>5218</v>
      </c>
      <c r="D38" t="s">
        <v>5345</v>
      </c>
      <c r="E38" t="s">
        <v>5346</v>
      </c>
      <c r="F38" t="s">
        <v>5219</v>
      </c>
      <c r="G38" t="s">
        <v>5220</v>
      </c>
      <c r="H38" t="s">
        <v>4897</v>
      </c>
      <c r="I38" t="s">
        <v>11</v>
      </c>
      <c r="J38" t="s">
        <v>5348</v>
      </c>
      <c r="K38" t="s">
        <v>437</v>
      </c>
      <c r="L38" t="s">
        <v>9</v>
      </c>
      <c r="M38">
        <v>0</v>
      </c>
      <c r="N38">
        <v>871000</v>
      </c>
      <c r="O38">
        <v>1</v>
      </c>
      <c r="P38" t="s">
        <v>11</v>
      </c>
      <c r="Q38" t="s">
        <v>11</v>
      </c>
      <c r="R38" s="1">
        <v>0</v>
      </c>
      <c r="S38" s="1">
        <v>0</v>
      </c>
      <c r="T38" s="1">
        <v>1</v>
      </c>
      <c r="U38" s="1">
        <v>1</v>
      </c>
      <c r="V38">
        <v>0</v>
      </c>
      <c r="W38" t="s">
        <v>4722</v>
      </c>
      <c r="X38" t="s">
        <v>11</v>
      </c>
      <c r="Y38" t="s">
        <v>11</v>
      </c>
      <c r="Z38" t="s">
        <v>11</v>
      </c>
      <c r="AA38" t="s">
        <v>11</v>
      </c>
      <c r="AB38" t="s">
        <v>4891</v>
      </c>
      <c r="AC38" t="s">
        <v>11</v>
      </c>
    </row>
    <row r="39" spans="1:29" x14ac:dyDescent="0.3">
      <c r="A39">
        <v>38</v>
      </c>
      <c r="B39" t="s">
        <v>11</v>
      </c>
      <c r="C39" t="s">
        <v>5218</v>
      </c>
      <c r="D39" t="s">
        <v>5345</v>
      </c>
      <c r="E39" t="s">
        <v>5346</v>
      </c>
      <c r="F39" t="s">
        <v>5219</v>
      </c>
      <c r="G39" t="s">
        <v>5220</v>
      </c>
      <c r="H39" t="s">
        <v>4897</v>
      </c>
      <c r="I39" t="s">
        <v>11</v>
      </c>
      <c r="J39" t="s">
        <v>5325</v>
      </c>
      <c r="K39" t="s">
        <v>175</v>
      </c>
      <c r="L39" t="s">
        <v>9</v>
      </c>
      <c r="M39">
        <v>0</v>
      </c>
      <c r="N39">
        <v>200000</v>
      </c>
      <c r="O39">
        <v>1</v>
      </c>
      <c r="P39" t="s">
        <v>11</v>
      </c>
      <c r="Q39" t="s">
        <v>11</v>
      </c>
      <c r="R39" s="1">
        <v>0</v>
      </c>
      <c r="S39" s="1">
        <v>0</v>
      </c>
      <c r="T39" s="1">
        <v>1</v>
      </c>
      <c r="U39" s="1">
        <v>1</v>
      </c>
      <c r="V39">
        <v>0</v>
      </c>
      <c r="W39" t="s">
        <v>4722</v>
      </c>
      <c r="X39" t="s">
        <v>11</v>
      </c>
      <c r="Y39" t="s">
        <v>11</v>
      </c>
      <c r="Z39" t="s">
        <v>11</v>
      </c>
      <c r="AA39" t="s">
        <v>11</v>
      </c>
      <c r="AB39" t="s">
        <v>4891</v>
      </c>
      <c r="AC39" t="s">
        <v>11</v>
      </c>
    </row>
    <row r="40" spans="1:29" x14ac:dyDescent="0.3">
      <c r="A40">
        <v>39</v>
      </c>
      <c r="B40" t="s">
        <v>11</v>
      </c>
      <c r="C40" t="s">
        <v>5218</v>
      </c>
      <c r="D40" t="s">
        <v>5345</v>
      </c>
      <c r="E40" t="s">
        <v>5346</v>
      </c>
      <c r="F40" t="s">
        <v>5219</v>
      </c>
      <c r="G40" t="s">
        <v>5220</v>
      </c>
      <c r="H40" t="s">
        <v>4897</v>
      </c>
      <c r="I40" t="s">
        <v>11</v>
      </c>
      <c r="J40" t="s">
        <v>5349</v>
      </c>
      <c r="K40" t="s">
        <v>173</v>
      </c>
      <c r="L40" t="s">
        <v>9</v>
      </c>
      <c r="M40">
        <v>0</v>
      </c>
      <c r="N40">
        <v>70000</v>
      </c>
      <c r="O40">
        <v>1</v>
      </c>
      <c r="P40" t="s">
        <v>11</v>
      </c>
      <c r="Q40" t="s">
        <v>11</v>
      </c>
      <c r="R40" s="1">
        <v>0</v>
      </c>
      <c r="S40" s="1">
        <v>0</v>
      </c>
      <c r="T40" s="1">
        <v>1</v>
      </c>
      <c r="U40" s="1">
        <v>1</v>
      </c>
      <c r="V40">
        <v>0</v>
      </c>
      <c r="W40" t="s">
        <v>4722</v>
      </c>
      <c r="X40" t="s">
        <v>11</v>
      </c>
      <c r="Y40" t="s">
        <v>11</v>
      </c>
      <c r="Z40" t="s">
        <v>11</v>
      </c>
      <c r="AA40" t="s">
        <v>11</v>
      </c>
      <c r="AB40" t="s">
        <v>4891</v>
      </c>
      <c r="AC40" t="s">
        <v>11</v>
      </c>
    </row>
    <row r="41" spans="1:29" x14ac:dyDescent="0.3">
      <c r="A41">
        <v>40</v>
      </c>
      <c r="B41" t="s">
        <v>11</v>
      </c>
      <c r="C41" t="s">
        <v>5218</v>
      </c>
      <c r="D41" t="s">
        <v>5345</v>
      </c>
      <c r="E41" t="s">
        <v>5346</v>
      </c>
      <c r="F41" t="s">
        <v>5219</v>
      </c>
      <c r="G41" t="s">
        <v>5220</v>
      </c>
      <c r="H41" t="s">
        <v>4897</v>
      </c>
      <c r="I41" t="s">
        <v>11</v>
      </c>
      <c r="J41" t="s">
        <v>5350</v>
      </c>
      <c r="K41" t="s">
        <v>171</v>
      </c>
      <c r="L41" t="s">
        <v>9</v>
      </c>
      <c r="M41">
        <v>0</v>
      </c>
      <c r="N41">
        <v>40000</v>
      </c>
      <c r="O41">
        <v>1</v>
      </c>
      <c r="P41" t="s">
        <v>11</v>
      </c>
      <c r="Q41" t="s">
        <v>11</v>
      </c>
      <c r="R41" s="1">
        <v>0</v>
      </c>
      <c r="S41" s="1">
        <v>0</v>
      </c>
      <c r="T41" s="1">
        <v>1</v>
      </c>
      <c r="U41" s="1">
        <v>1</v>
      </c>
      <c r="V41">
        <v>0</v>
      </c>
      <c r="W41" t="s">
        <v>4722</v>
      </c>
      <c r="X41" t="s">
        <v>11</v>
      </c>
      <c r="Y41" t="s">
        <v>11</v>
      </c>
      <c r="Z41" t="s">
        <v>11</v>
      </c>
      <c r="AA41" t="s">
        <v>11</v>
      </c>
      <c r="AB41" t="s">
        <v>4891</v>
      </c>
      <c r="AC41" t="s">
        <v>11</v>
      </c>
    </row>
    <row r="42" spans="1:29" x14ac:dyDescent="0.3">
      <c r="A42">
        <v>41</v>
      </c>
      <c r="B42" t="s">
        <v>11</v>
      </c>
      <c r="C42" t="s">
        <v>5218</v>
      </c>
      <c r="D42" t="s">
        <v>5345</v>
      </c>
      <c r="E42" t="s">
        <v>5346</v>
      </c>
      <c r="F42" t="s">
        <v>5219</v>
      </c>
      <c r="G42" t="s">
        <v>5220</v>
      </c>
      <c r="H42" t="s">
        <v>4897</v>
      </c>
      <c r="I42" t="s">
        <v>11</v>
      </c>
      <c r="J42" t="s">
        <v>5329</v>
      </c>
      <c r="K42" t="s">
        <v>169</v>
      </c>
      <c r="L42" t="s">
        <v>9</v>
      </c>
      <c r="M42">
        <v>0</v>
      </c>
      <c r="N42">
        <v>20000</v>
      </c>
      <c r="O42">
        <v>1</v>
      </c>
      <c r="P42" t="s">
        <v>11</v>
      </c>
      <c r="Q42" t="s">
        <v>11</v>
      </c>
      <c r="R42" s="1">
        <v>0</v>
      </c>
      <c r="S42" s="1">
        <v>0</v>
      </c>
      <c r="T42" s="1">
        <v>1</v>
      </c>
      <c r="U42" s="1">
        <v>1</v>
      </c>
      <c r="V42">
        <v>0</v>
      </c>
      <c r="W42" t="s">
        <v>4722</v>
      </c>
      <c r="X42" t="s">
        <v>11</v>
      </c>
      <c r="Y42" t="s">
        <v>11</v>
      </c>
      <c r="Z42" t="s">
        <v>11</v>
      </c>
      <c r="AA42" t="s">
        <v>11</v>
      </c>
      <c r="AB42" t="s">
        <v>4891</v>
      </c>
      <c r="AC42" t="s">
        <v>11</v>
      </c>
    </row>
    <row r="43" spans="1:29" x14ac:dyDescent="0.3">
      <c r="A43">
        <v>42</v>
      </c>
      <c r="B43" t="s">
        <v>11</v>
      </c>
      <c r="C43" t="s">
        <v>5218</v>
      </c>
      <c r="D43" t="s">
        <v>5345</v>
      </c>
      <c r="E43" t="s">
        <v>5346</v>
      </c>
      <c r="F43" t="s">
        <v>5219</v>
      </c>
      <c r="G43" t="s">
        <v>5220</v>
      </c>
      <c r="H43" t="s">
        <v>4897</v>
      </c>
      <c r="I43" t="s">
        <v>11</v>
      </c>
      <c r="J43" t="s">
        <v>5351</v>
      </c>
      <c r="K43" t="s">
        <v>31</v>
      </c>
      <c r="L43" t="s">
        <v>9</v>
      </c>
      <c r="M43">
        <v>0</v>
      </c>
      <c r="N43">
        <v>269000</v>
      </c>
      <c r="O43">
        <v>1</v>
      </c>
      <c r="P43" t="s">
        <v>11</v>
      </c>
      <c r="Q43" t="s">
        <v>11</v>
      </c>
      <c r="R43" s="1">
        <v>0</v>
      </c>
      <c r="S43" s="1">
        <v>0</v>
      </c>
      <c r="T43" s="1">
        <v>1</v>
      </c>
      <c r="U43" s="1">
        <v>1</v>
      </c>
      <c r="V43">
        <v>0</v>
      </c>
      <c r="W43" t="s">
        <v>4722</v>
      </c>
      <c r="X43" t="s">
        <v>11</v>
      </c>
      <c r="Y43" t="s">
        <v>11</v>
      </c>
      <c r="Z43" t="s">
        <v>11</v>
      </c>
      <c r="AA43" t="s">
        <v>11</v>
      </c>
      <c r="AB43" t="s">
        <v>4891</v>
      </c>
      <c r="AC43" t="s">
        <v>11</v>
      </c>
    </row>
    <row r="44" spans="1:29" x14ac:dyDescent="0.3">
      <c r="A44">
        <v>43</v>
      </c>
      <c r="B44" t="s">
        <v>11</v>
      </c>
      <c r="C44" t="s">
        <v>5218</v>
      </c>
      <c r="D44" t="s">
        <v>5345</v>
      </c>
      <c r="E44" t="s">
        <v>5346</v>
      </c>
      <c r="F44" t="s">
        <v>5219</v>
      </c>
      <c r="G44" t="s">
        <v>5220</v>
      </c>
      <c r="H44" t="s">
        <v>4897</v>
      </c>
      <c r="I44" t="s">
        <v>11</v>
      </c>
      <c r="J44" t="s">
        <v>5352</v>
      </c>
      <c r="K44" t="s">
        <v>4628</v>
      </c>
      <c r="L44" t="s">
        <v>1726</v>
      </c>
      <c r="M44">
        <v>0</v>
      </c>
      <c r="N44">
        <v>103000</v>
      </c>
      <c r="O44">
        <v>1</v>
      </c>
      <c r="P44" t="s">
        <v>11</v>
      </c>
      <c r="Q44" t="s">
        <v>11</v>
      </c>
      <c r="R44" s="1">
        <v>0</v>
      </c>
      <c r="S44" s="1">
        <v>0</v>
      </c>
      <c r="T44" s="1">
        <v>1</v>
      </c>
      <c r="U44" s="1">
        <v>1</v>
      </c>
      <c r="V44">
        <v>0</v>
      </c>
      <c r="W44" t="s">
        <v>4722</v>
      </c>
      <c r="X44" t="s">
        <v>11</v>
      </c>
      <c r="Y44" t="s">
        <v>11</v>
      </c>
      <c r="Z44" t="s">
        <v>11</v>
      </c>
      <c r="AA44" t="s">
        <v>11</v>
      </c>
      <c r="AB44" t="s">
        <v>4891</v>
      </c>
      <c r="AC44" t="s">
        <v>11</v>
      </c>
    </row>
    <row r="45" spans="1:29" x14ac:dyDescent="0.3">
      <c r="A45">
        <v>44</v>
      </c>
      <c r="B45" t="s">
        <v>11</v>
      </c>
      <c r="C45" t="s">
        <v>5218</v>
      </c>
      <c r="D45" t="s">
        <v>5345</v>
      </c>
      <c r="E45" t="s">
        <v>5346</v>
      </c>
      <c r="F45" t="s">
        <v>5219</v>
      </c>
      <c r="G45" t="s">
        <v>5220</v>
      </c>
      <c r="H45" t="s">
        <v>4897</v>
      </c>
      <c r="I45" t="s">
        <v>11</v>
      </c>
      <c r="J45" t="s">
        <v>5353</v>
      </c>
      <c r="K45" t="s">
        <v>3482</v>
      </c>
      <c r="L45" t="s">
        <v>3380</v>
      </c>
      <c r="M45">
        <v>0</v>
      </c>
      <c r="N45">
        <v>9223622</v>
      </c>
      <c r="O45">
        <v>1</v>
      </c>
      <c r="P45" t="s">
        <v>11</v>
      </c>
      <c r="Q45" t="s">
        <v>11</v>
      </c>
      <c r="R45" s="1">
        <v>0</v>
      </c>
      <c r="S45" s="1">
        <v>0</v>
      </c>
      <c r="T45" s="1">
        <v>1</v>
      </c>
      <c r="U45" s="1">
        <v>1</v>
      </c>
      <c r="V45">
        <v>0</v>
      </c>
      <c r="W45" t="s">
        <v>4722</v>
      </c>
      <c r="X45" t="s">
        <v>11</v>
      </c>
      <c r="Y45" t="s">
        <v>11</v>
      </c>
      <c r="Z45" t="s">
        <v>11</v>
      </c>
      <c r="AA45" t="s">
        <v>11</v>
      </c>
      <c r="AB45" t="s">
        <v>4891</v>
      </c>
      <c r="AC45" t="s">
        <v>11</v>
      </c>
    </row>
    <row r="46" spans="1:29" x14ac:dyDescent="0.3">
      <c r="A46">
        <v>45</v>
      </c>
      <c r="B46" t="s">
        <v>11</v>
      </c>
      <c r="C46" t="s">
        <v>5302</v>
      </c>
      <c r="D46" t="s">
        <v>4915</v>
      </c>
      <c r="E46" t="s">
        <v>5354</v>
      </c>
      <c r="F46" t="s">
        <v>5027</v>
      </c>
      <c r="G46" t="s">
        <v>5028</v>
      </c>
      <c r="H46" t="s">
        <v>4897</v>
      </c>
      <c r="I46" t="s">
        <v>11</v>
      </c>
      <c r="J46" t="s">
        <v>5311</v>
      </c>
      <c r="K46" t="s">
        <v>2306</v>
      </c>
      <c r="L46" t="s">
        <v>11</v>
      </c>
      <c r="M46">
        <v>0</v>
      </c>
      <c r="N46">
        <v>0</v>
      </c>
      <c r="O46">
        <v>1</v>
      </c>
      <c r="P46" t="s">
        <v>11</v>
      </c>
      <c r="Q46" t="s">
        <v>11</v>
      </c>
      <c r="R46" s="1">
        <v>0</v>
      </c>
      <c r="S46" s="1">
        <v>0</v>
      </c>
      <c r="T46" s="1">
        <v>1</v>
      </c>
      <c r="U46" s="1">
        <v>1</v>
      </c>
      <c r="V46">
        <v>0</v>
      </c>
      <c r="W46" t="s">
        <v>4722</v>
      </c>
      <c r="X46" t="s">
        <v>11</v>
      </c>
      <c r="Y46" t="s">
        <v>11</v>
      </c>
      <c r="Z46" t="s">
        <v>11</v>
      </c>
      <c r="AA46" t="s">
        <v>11</v>
      </c>
      <c r="AB46" t="s">
        <v>4891</v>
      </c>
      <c r="AC46" t="s">
        <v>11</v>
      </c>
    </row>
    <row r="47" spans="1:29" x14ac:dyDescent="0.3">
      <c r="A47">
        <v>46</v>
      </c>
      <c r="B47" t="s">
        <v>11</v>
      </c>
      <c r="C47" t="s">
        <v>5064</v>
      </c>
      <c r="D47" t="s">
        <v>4900</v>
      </c>
      <c r="E47" t="s">
        <v>5071</v>
      </c>
      <c r="F47" t="s">
        <v>5065</v>
      </c>
      <c r="G47" t="s">
        <v>5066</v>
      </c>
      <c r="H47" t="s">
        <v>4897</v>
      </c>
      <c r="I47" t="s">
        <v>11</v>
      </c>
      <c r="J47" t="s">
        <v>5311</v>
      </c>
      <c r="K47" t="s">
        <v>2306</v>
      </c>
      <c r="L47" t="s">
        <v>11</v>
      </c>
      <c r="M47">
        <v>0</v>
      </c>
      <c r="N47">
        <v>0</v>
      </c>
      <c r="O47">
        <v>1</v>
      </c>
      <c r="P47" t="s">
        <v>11</v>
      </c>
      <c r="Q47" t="s">
        <v>11</v>
      </c>
      <c r="R47" s="1">
        <v>0</v>
      </c>
      <c r="S47" s="1">
        <v>0</v>
      </c>
      <c r="T47" s="1">
        <v>1</v>
      </c>
      <c r="U47" s="1">
        <v>1</v>
      </c>
      <c r="V47">
        <v>0</v>
      </c>
      <c r="W47" t="s">
        <v>4722</v>
      </c>
      <c r="X47" t="s">
        <v>11</v>
      </c>
      <c r="Y47" t="s">
        <v>11</v>
      </c>
      <c r="Z47" t="s">
        <v>11</v>
      </c>
      <c r="AA47" t="s">
        <v>11</v>
      </c>
      <c r="AB47" t="s">
        <v>4891</v>
      </c>
      <c r="AC47" t="s">
        <v>11</v>
      </c>
    </row>
    <row r="48" spans="1:29" x14ac:dyDescent="0.3">
      <c r="A48">
        <v>47</v>
      </c>
      <c r="B48" t="s">
        <v>11</v>
      </c>
      <c r="C48" t="s">
        <v>5162</v>
      </c>
      <c r="D48" t="s">
        <v>4900</v>
      </c>
      <c r="E48" t="s">
        <v>5168</v>
      </c>
      <c r="F48" t="s">
        <v>5163</v>
      </c>
      <c r="G48" t="s">
        <v>5164</v>
      </c>
      <c r="H48" t="s">
        <v>4897</v>
      </c>
      <c r="I48" t="s">
        <v>11</v>
      </c>
      <c r="J48" t="s">
        <v>5311</v>
      </c>
      <c r="K48" t="s">
        <v>2306</v>
      </c>
      <c r="L48" t="s">
        <v>11</v>
      </c>
      <c r="M48">
        <v>0</v>
      </c>
      <c r="N48">
        <v>0</v>
      </c>
      <c r="O48">
        <v>1</v>
      </c>
      <c r="P48" t="s">
        <v>11</v>
      </c>
      <c r="Q48" t="s">
        <v>11</v>
      </c>
      <c r="R48" s="1">
        <v>0</v>
      </c>
      <c r="S48" s="1">
        <v>0</v>
      </c>
      <c r="T48" s="1">
        <v>1</v>
      </c>
      <c r="U48" s="1">
        <v>1</v>
      </c>
      <c r="V48">
        <v>0</v>
      </c>
      <c r="W48" t="s">
        <v>4722</v>
      </c>
      <c r="X48" t="s">
        <v>11</v>
      </c>
      <c r="Y48" t="s">
        <v>11</v>
      </c>
      <c r="Z48" t="s">
        <v>11</v>
      </c>
      <c r="AA48" t="s">
        <v>11</v>
      </c>
      <c r="AB48" t="s">
        <v>4891</v>
      </c>
      <c r="AC48" t="s">
        <v>11</v>
      </c>
    </row>
    <row r="49" spans="1:29" x14ac:dyDescent="0.3">
      <c r="A49">
        <v>48</v>
      </c>
      <c r="B49" t="s">
        <v>11</v>
      </c>
      <c r="C49" t="s">
        <v>5152</v>
      </c>
      <c r="D49" t="s">
        <v>4915</v>
      </c>
      <c r="E49" t="s">
        <v>5153</v>
      </c>
      <c r="F49" t="s">
        <v>5145</v>
      </c>
      <c r="G49" t="s">
        <v>5146</v>
      </c>
      <c r="H49" t="s">
        <v>4897</v>
      </c>
      <c r="I49" t="s">
        <v>11</v>
      </c>
      <c r="J49" t="s">
        <v>5311</v>
      </c>
      <c r="K49" t="s">
        <v>2306</v>
      </c>
      <c r="L49" t="s">
        <v>11</v>
      </c>
      <c r="M49">
        <v>0</v>
      </c>
      <c r="N49">
        <v>0</v>
      </c>
      <c r="O49">
        <v>1</v>
      </c>
      <c r="P49" t="s">
        <v>11</v>
      </c>
      <c r="Q49" t="s">
        <v>11</v>
      </c>
      <c r="R49" s="1">
        <v>0</v>
      </c>
      <c r="S49" s="1">
        <v>0</v>
      </c>
      <c r="T49" s="1">
        <v>1</v>
      </c>
      <c r="U49" s="1">
        <v>1</v>
      </c>
      <c r="V49">
        <v>0</v>
      </c>
      <c r="W49" t="s">
        <v>4722</v>
      </c>
      <c r="X49" t="s">
        <v>11</v>
      </c>
      <c r="Y49" t="s">
        <v>11</v>
      </c>
      <c r="Z49" t="s">
        <v>11</v>
      </c>
      <c r="AA49" t="s">
        <v>11</v>
      </c>
      <c r="AB49" t="s">
        <v>4891</v>
      </c>
      <c r="AC49" t="s">
        <v>11</v>
      </c>
    </row>
    <row r="50" spans="1:29" x14ac:dyDescent="0.3">
      <c r="A50">
        <v>49</v>
      </c>
      <c r="B50" t="s">
        <v>11</v>
      </c>
      <c r="C50" t="s">
        <v>4892</v>
      </c>
      <c r="D50" t="s">
        <v>4900</v>
      </c>
      <c r="E50" t="s">
        <v>4901</v>
      </c>
      <c r="F50" t="s">
        <v>4893</v>
      </c>
      <c r="G50" t="s">
        <v>4894</v>
      </c>
      <c r="H50" t="s">
        <v>4897</v>
      </c>
      <c r="I50" t="s">
        <v>11</v>
      </c>
      <c r="J50" t="s">
        <v>5311</v>
      </c>
      <c r="K50" t="s">
        <v>2306</v>
      </c>
      <c r="L50" t="s">
        <v>11</v>
      </c>
      <c r="M50">
        <v>0</v>
      </c>
      <c r="N50">
        <v>0</v>
      </c>
      <c r="O50">
        <v>1</v>
      </c>
      <c r="P50" t="s">
        <v>11</v>
      </c>
      <c r="Q50" t="s">
        <v>11</v>
      </c>
      <c r="R50" s="1">
        <v>0</v>
      </c>
      <c r="S50" s="1">
        <v>0</v>
      </c>
      <c r="T50" s="1">
        <v>1</v>
      </c>
      <c r="U50" s="1">
        <v>1</v>
      </c>
      <c r="V50">
        <v>0</v>
      </c>
      <c r="W50" t="s">
        <v>4722</v>
      </c>
      <c r="X50" t="s">
        <v>11</v>
      </c>
      <c r="Y50" t="s">
        <v>11</v>
      </c>
      <c r="Z50" t="s">
        <v>11</v>
      </c>
      <c r="AA50" t="s">
        <v>11</v>
      </c>
      <c r="AB50" t="s">
        <v>4891</v>
      </c>
      <c r="AC50" t="s">
        <v>11</v>
      </c>
    </row>
    <row r="51" spans="1:29" x14ac:dyDescent="0.3">
      <c r="A51">
        <v>50</v>
      </c>
      <c r="B51" t="s">
        <v>11</v>
      </c>
      <c r="C51" t="s">
        <v>4904</v>
      </c>
      <c r="D51" t="s">
        <v>4900</v>
      </c>
      <c r="E51" t="s">
        <v>4907</v>
      </c>
      <c r="F51" t="s">
        <v>4893</v>
      </c>
      <c r="G51" t="s">
        <v>4894</v>
      </c>
      <c r="H51" t="s">
        <v>4897</v>
      </c>
      <c r="I51" t="s">
        <v>11</v>
      </c>
      <c r="J51" t="s">
        <v>5311</v>
      </c>
      <c r="K51" t="s">
        <v>2306</v>
      </c>
      <c r="L51" t="s">
        <v>11</v>
      </c>
      <c r="M51">
        <v>0</v>
      </c>
      <c r="N51">
        <v>0</v>
      </c>
      <c r="O51">
        <v>1</v>
      </c>
      <c r="P51" t="s">
        <v>11</v>
      </c>
      <c r="Q51" t="s">
        <v>11</v>
      </c>
      <c r="R51" s="1">
        <v>0</v>
      </c>
      <c r="S51" s="1">
        <v>0</v>
      </c>
      <c r="T51" s="1">
        <v>1</v>
      </c>
      <c r="U51" s="1">
        <v>1</v>
      </c>
      <c r="V51">
        <v>0</v>
      </c>
      <c r="W51" t="s">
        <v>4722</v>
      </c>
      <c r="X51" t="s">
        <v>11</v>
      </c>
      <c r="Y51" t="s">
        <v>11</v>
      </c>
      <c r="Z51" t="s">
        <v>11</v>
      </c>
      <c r="AA51" t="s">
        <v>11</v>
      </c>
      <c r="AB51" t="s">
        <v>4891</v>
      </c>
      <c r="AC51" t="s">
        <v>11</v>
      </c>
    </row>
    <row r="52" spans="1:29" x14ac:dyDescent="0.3">
      <c r="A52">
        <v>51</v>
      </c>
      <c r="B52" t="s">
        <v>11</v>
      </c>
      <c r="C52" t="s">
        <v>5131</v>
      </c>
      <c r="D52" t="s">
        <v>4900</v>
      </c>
      <c r="E52" t="s">
        <v>5139</v>
      </c>
      <c r="F52" t="s">
        <v>5132</v>
      </c>
      <c r="G52" t="s">
        <v>5133</v>
      </c>
      <c r="H52" t="s">
        <v>4897</v>
      </c>
      <c r="I52" t="s">
        <v>11</v>
      </c>
      <c r="J52" t="s">
        <v>5311</v>
      </c>
      <c r="K52" t="s">
        <v>2306</v>
      </c>
      <c r="L52" t="s">
        <v>11</v>
      </c>
      <c r="M52">
        <v>0</v>
      </c>
      <c r="N52">
        <v>0</v>
      </c>
      <c r="O52">
        <v>1</v>
      </c>
      <c r="P52" t="s">
        <v>11</v>
      </c>
      <c r="Q52" t="s">
        <v>11</v>
      </c>
      <c r="R52" s="1">
        <v>0</v>
      </c>
      <c r="S52" s="1">
        <v>0</v>
      </c>
      <c r="T52" s="1">
        <v>1</v>
      </c>
      <c r="U52" s="1">
        <v>1</v>
      </c>
      <c r="V52">
        <v>0</v>
      </c>
      <c r="W52" t="s">
        <v>4722</v>
      </c>
      <c r="X52" t="s">
        <v>11</v>
      </c>
      <c r="Y52" t="s">
        <v>11</v>
      </c>
      <c r="Z52" t="s">
        <v>11</v>
      </c>
      <c r="AA52" t="s">
        <v>11</v>
      </c>
      <c r="AB52" t="s">
        <v>4891</v>
      </c>
      <c r="AC52" t="s">
        <v>11</v>
      </c>
    </row>
    <row r="53" spans="1:29" x14ac:dyDescent="0.3">
      <c r="A53">
        <v>52</v>
      </c>
      <c r="B53" t="s">
        <v>11</v>
      </c>
      <c r="C53" t="s">
        <v>5141</v>
      </c>
      <c r="D53" t="s">
        <v>4900</v>
      </c>
      <c r="E53" t="s">
        <v>5143</v>
      </c>
      <c r="F53" t="s">
        <v>5132</v>
      </c>
      <c r="G53" t="s">
        <v>5133</v>
      </c>
      <c r="H53" t="s">
        <v>4897</v>
      </c>
      <c r="I53" t="s">
        <v>11</v>
      </c>
      <c r="J53" t="s">
        <v>5311</v>
      </c>
      <c r="K53" t="s">
        <v>2306</v>
      </c>
      <c r="L53" t="s">
        <v>11</v>
      </c>
      <c r="M53">
        <v>0</v>
      </c>
      <c r="N53">
        <v>0</v>
      </c>
      <c r="O53">
        <v>1</v>
      </c>
      <c r="P53" t="s">
        <v>11</v>
      </c>
      <c r="Q53" t="s">
        <v>11</v>
      </c>
      <c r="R53" s="1">
        <v>0</v>
      </c>
      <c r="S53" s="1">
        <v>0</v>
      </c>
      <c r="T53" s="1">
        <v>1</v>
      </c>
      <c r="U53" s="1">
        <v>1</v>
      </c>
      <c r="V53">
        <v>0</v>
      </c>
      <c r="W53" t="s">
        <v>4722</v>
      </c>
      <c r="X53" t="s">
        <v>11</v>
      </c>
      <c r="Y53" t="s">
        <v>11</v>
      </c>
      <c r="Z53" t="s">
        <v>11</v>
      </c>
      <c r="AA53" t="s">
        <v>11</v>
      </c>
      <c r="AB53" t="s">
        <v>4891</v>
      </c>
      <c r="AC53" t="s">
        <v>11</v>
      </c>
    </row>
    <row r="54" spans="1:29" x14ac:dyDescent="0.3">
      <c r="A54">
        <v>53</v>
      </c>
      <c r="B54" t="s">
        <v>11</v>
      </c>
      <c r="C54" t="s">
        <v>5154</v>
      </c>
      <c r="D54" t="s">
        <v>4915</v>
      </c>
      <c r="E54" t="s">
        <v>5160</v>
      </c>
      <c r="F54" t="s">
        <v>5155</v>
      </c>
      <c r="G54" t="s">
        <v>5156</v>
      </c>
      <c r="H54" t="s">
        <v>4897</v>
      </c>
      <c r="I54" t="s">
        <v>11</v>
      </c>
      <c r="J54" t="s">
        <v>5355</v>
      </c>
      <c r="K54" t="s">
        <v>2035</v>
      </c>
      <c r="L54" t="s">
        <v>1726</v>
      </c>
      <c r="M54">
        <v>0</v>
      </c>
      <c r="N54">
        <v>13000</v>
      </c>
      <c r="O54">
        <v>1</v>
      </c>
      <c r="P54" t="s">
        <v>11</v>
      </c>
      <c r="Q54" t="s">
        <v>11</v>
      </c>
      <c r="R54" s="1">
        <v>1</v>
      </c>
      <c r="S54" s="1">
        <v>1</v>
      </c>
      <c r="T54" s="1">
        <v>1</v>
      </c>
      <c r="U54" s="1">
        <v>1</v>
      </c>
      <c r="V54">
        <v>0</v>
      </c>
      <c r="W54" t="s">
        <v>4722</v>
      </c>
      <c r="X54" t="s">
        <v>11</v>
      </c>
      <c r="Y54" t="s">
        <v>11</v>
      </c>
      <c r="Z54" t="s">
        <v>11</v>
      </c>
      <c r="AA54" t="s">
        <v>11</v>
      </c>
      <c r="AB54" t="s">
        <v>4891</v>
      </c>
      <c r="AC54" t="s">
        <v>11</v>
      </c>
    </row>
    <row r="55" spans="1:29" x14ac:dyDescent="0.3">
      <c r="A55">
        <v>54</v>
      </c>
      <c r="B55" t="s">
        <v>11</v>
      </c>
      <c r="C55" t="s">
        <v>5109</v>
      </c>
      <c r="D55" t="s">
        <v>4954</v>
      </c>
      <c r="E55" t="s">
        <v>5115</v>
      </c>
      <c r="F55" t="s">
        <v>5110</v>
      </c>
      <c r="G55" t="s">
        <v>5111</v>
      </c>
      <c r="H55" t="s">
        <v>4897</v>
      </c>
      <c r="I55" t="s">
        <v>11</v>
      </c>
      <c r="J55" t="s">
        <v>5311</v>
      </c>
      <c r="K55" t="s">
        <v>2306</v>
      </c>
      <c r="L55" t="s">
        <v>11</v>
      </c>
      <c r="M55">
        <v>0</v>
      </c>
      <c r="N55">
        <v>0</v>
      </c>
      <c r="O55">
        <v>1</v>
      </c>
      <c r="P55" t="s">
        <v>11</v>
      </c>
      <c r="Q55" t="s">
        <v>11</v>
      </c>
      <c r="R55" s="1">
        <v>0</v>
      </c>
      <c r="S55" s="1">
        <v>0</v>
      </c>
      <c r="T55" s="1">
        <v>1</v>
      </c>
      <c r="U55" s="1">
        <v>1</v>
      </c>
      <c r="V55">
        <v>0</v>
      </c>
      <c r="W55" t="s">
        <v>4722</v>
      </c>
      <c r="X55" t="s">
        <v>11</v>
      </c>
      <c r="Y55" t="s">
        <v>11</v>
      </c>
      <c r="Z55" t="s">
        <v>11</v>
      </c>
      <c r="AA55" t="s">
        <v>11</v>
      </c>
      <c r="AB55" t="s">
        <v>4891</v>
      </c>
      <c r="AC55" t="s">
        <v>11</v>
      </c>
    </row>
    <row r="56" spans="1:29" x14ac:dyDescent="0.3">
      <c r="A56">
        <v>55</v>
      </c>
      <c r="B56" t="s">
        <v>11</v>
      </c>
      <c r="C56" t="s">
        <v>5299</v>
      </c>
      <c r="D56" t="s">
        <v>4915</v>
      </c>
      <c r="E56" t="s">
        <v>5300</v>
      </c>
      <c r="F56" t="s">
        <v>4966</v>
      </c>
      <c r="G56" t="s">
        <v>4967</v>
      </c>
      <c r="H56" t="s">
        <v>4897</v>
      </c>
      <c r="I56" t="s">
        <v>11</v>
      </c>
      <c r="J56" t="s">
        <v>5356</v>
      </c>
      <c r="K56" t="s">
        <v>2035</v>
      </c>
      <c r="L56" t="s">
        <v>1726</v>
      </c>
      <c r="M56">
        <v>0</v>
      </c>
      <c r="N56">
        <v>13000</v>
      </c>
      <c r="O56">
        <v>1</v>
      </c>
      <c r="P56" t="s">
        <v>11</v>
      </c>
      <c r="Q56" t="s">
        <v>11</v>
      </c>
      <c r="R56" s="1">
        <v>1</v>
      </c>
      <c r="S56" s="1">
        <v>1</v>
      </c>
      <c r="T56" s="1">
        <v>1</v>
      </c>
      <c r="U56" s="1">
        <v>1</v>
      </c>
      <c r="V56">
        <v>0</v>
      </c>
      <c r="W56" t="s">
        <v>4722</v>
      </c>
      <c r="X56" t="s">
        <v>11</v>
      </c>
      <c r="Y56" t="s">
        <v>11</v>
      </c>
      <c r="Z56" t="s">
        <v>11</v>
      </c>
      <c r="AA56" t="s">
        <v>11</v>
      </c>
      <c r="AB56" t="s">
        <v>4891</v>
      </c>
      <c r="AC56" t="s">
        <v>11</v>
      </c>
    </row>
    <row r="57" spans="1:29" x14ac:dyDescent="0.3">
      <c r="A57">
        <v>56</v>
      </c>
      <c r="B57" t="s">
        <v>11</v>
      </c>
      <c r="C57" t="s">
        <v>4965</v>
      </c>
      <c r="D57" t="s">
        <v>4915</v>
      </c>
      <c r="E57" t="s">
        <v>4971</v>
      </c>
      <c r="F57" t="s">
        <v>4966</v>
      </c>
      <c r="G57" t="s">
        <v>4967</v>
      </c>
      <c r="H57" t="s">
        <v>4897</v>
      </c>
      <c r="I57" t="s">
        <v>11</v>
      </c>
      <c r="J57" t="s">
        <v>5357</v>
      </c>
      <c r="K57" t="s">
        <v>2035</v>
      </c>
      <c r="L57" t="s">
        <v>1726</v>
      </c>
      <c r="M57">
        <v>0</v>
      </c>
      <c r="N57">
        <v>13000</v>
      </c>
      <c r="O57">
        <v>1</v>
      </c>
      <c r="P57" t="s">
        <v>11</v>
      </c>
      <c r="Q57" t="s">
        <v>11</v>
      </c>
      <c r="R57" s="1">
        <v>1</v>
      </c>
      <c r="S57" s="1">
        <v>1</v>
      </c>
      <c r="T57" s="1">
        <v>1</v>
      </c>
      <c r="U57" s="1">
        <v>1</v>
      </c>
      <c r="V57">
        <v>0</v>
      </c>
      <c r="W57" t="s">
        <v>4722</v>
      </c>
      <c r="X57" t="s">
        <v>11</v>
      </c>
      <c r="Y57" t="s">
        <v>11</v>
      </c>
      <c r="Z57" t="s">
        <v>11</v>
      </c>
      <c r="AA57" t="s">
        <v>11</v>
      </c>
      <c r="AB57" t="s">
        <v>4891</v>
      </c>
      <c r="AC57" t="s">
        <v>11</v>
      </c>
    </row>
    <row r="58" spans="1:29" x14ac:dyDescent="0.3">
      <c r="A58">
        <v>57</v>
      </c>
      <c r="B58" t="s">
        <v>11</v>
      </c>
      <c r="C58" t="s">
        <v>4991</v>
      </c>
      <c r="D58" t="s">
        <v>4962</v>
      </c>
      <c r="E58" t="s">
        <v>4999</v>
      </c>
      <c r="F58" t="s">
        <v>4992</v>
      </c>
      <c r="G58" t="s">
        <v>4993</v>
      </c>
      <c r="H58" t="s">
        <v>4897</v>
      </c>
      <c r="I58" t="s">
        <v>11</v>
      </c>
      <c r="J58" t="s">
        <v>5311</v>
      </c>
      <c r="K58" t="s">
        <v>2306</v>
      </c>
      <c r="L58" t="s">
        <v>11</v>
      </c>
      <c r="M58">
        <v>0</v>
      </c>
      <c r="N58">
        <v>0</v>
      </c>
      <c r="O58">
        <v>1</v>
      </c>
      <c r="P58" t="s">
        <v>11</v>
      </c>
      <c r="Q58" t="s">
        <v>11</v>
      </c>
      <c r="R58" s="1">
        <v>0</v>
      </c>
      <c r="S58" s="1">
        <v>0</v>
      </c>
      <c r="T58" s="1">
        <v>1</v>
      </c>
      <c r="U58" s="1">
        <v>1</v>
      </c>
      <c r="V58">
        <v>0</v>
      </c>
      <c r="W58" t="s">
        <v>4722</v>
      </c>
      <c r="X58" t="s">
        <v>11</v>
      </c>
      <c r="Y58" t="s">
        <v>11</v>
      </c>
      <c r="Z58" t="s">
        <v>11</v>
      </c>
      <c r="AA58" t="s">
        <v>11</v>
      </c>
      <c r="AB58" t="s">
        <v>4891</v>
      </c>
      <c r="AC58" t="s">
        <v>11</v>
      </c>
    </row>
    <row r="59" spans="1:29" x14ac:dyDescent="0.3">
      <c r="A59">
        <v>58</v>
      </c>
      <c r="B59" t="s">
        <v>11</v>
      </c>
      <c r="C59" t="s">
        <v>5001</v>
      </c>
      <c r="D59" t="s">
        <v>4962</v>
      </c>
      <c r="E59" t="s">
        <v>5002</v>
      </c>
      <c r="F59" t="s">
        <v>4992</v>
      </c>
      <c r="G59" t="s">
        <v>4993</v>
      </c>
      <c r="H59" t="s">
        <v>4897</v>
      </c>
      <c r="I59" t="s">
        <v>11</v>
      </c>
      <c r="J59" t="s">
        <v>5311</v>
      </c>
      <c r="K59" t="s">
        <v>2306</v>
      </c>
      <c r="L59" t="s">
        <v>11</v>
      </c>
      <c r="M59">
        <v>0</v>
      </c>
      <c r="N59">
        <v>0</v>
      </c>
      <c r="O59">
        <v>1</v>
      </c>
      <c r="P59" t="s">
        <v>11</v>
      </c>
      <c r="Q59" t="s">
        <v>11</v>
      </c>
      <c r="R59" s="1">
        <v>0</v>
      </c>
      <c r="S59" s="1">
        <v>0</v>
      </c>
      <c r="T59" s="1">
        <v>1</v>
      </c>
      <c r="U59" s="1">
        <v>1</v>
      </c>
      <c r="V59">
        <v>0</v>
      </c>
      <c r="W59" t="s">
        <v>4722</v>
      </c>
      <c r="X59" t="s">
        <v>11</v>
      </c>
      <c r="Y59" t="s">
        <v>11</v>
      </c>
      <c r="Z59" t="s">
        <v>11</v>
      </c>
      <c r="AA59" t="s">
        <v>11</v>
      </c>
      <c r="AB59" t="s">
        <v>4891</v>
      </c>
      <c r="AC59" t="s">
        <v>11</v>
      </c>
    </row>
    <row r="60" spans="1:29" x14ac:dyDescent="0.3">
      <c r="A60">
        <v>59</v>
      </c>
      <c r="B60" t="s">
        <v>11</v>
      </c>
      <c r="C60" t="s">
        <v>5059</v>
      </c>
      <c r="D60" t="s">
        <v>4915</v>
      </c>
      <c r="E60" t="s">
        <v>5010</v>
      </c>
      <c r="F60" t="s">
        <v>5050</v>
      </c>
      <c r="G60" t="s">
        <v>5051</v>
      </c>
      <c r="H60" t="s">
        <v>4897</v>
      </c>
      <c r="I60" t="s">
        <v>11</v>
      </c>
      <c r="J60" t="s">
        <v>5358</v>
      </c>
      <c r="K60" t="s">
        <v>2187</v>
      </c>
      <c r="L60" t="s">
        <v>1726</v>
      </c>
      <c r="M60">
        <v>0</v>
      </c>
      <c r="N60">
        <v>9300</v>
      </c>
      <c r="O60">
        <v>1</v>
      </c>
      <c r="P60" t="s">
        <v>11</v>
      </c>
      <c r="Q60" t="s">
        <v>11</v>
      </c>
      <c r="R60" s="1">
        <v>1</v>
      </c>
      <c r="S60" s="1">
        <v>1</v>
      </c>
      <c r="T60" s="1">
        <v>1</v>
      </c>
      <c r="U60" s="1">
        <v>1</v>
      </c>
      <c r="V60">
        <v>0</v>
      </c>
      <c r="W60" t="s">
        <v>4722</v>
      </c>
      <c r="X60" t="s">
        <v>11</v>
      </c>
      <c r="Y60" t="s">
        <v>11</v>
      </c>
      <c r="Z60" t="s">
        <v>11</v>
      </c>
      <c r="AA60" t="s">
        <v>11</v>
      </c>
      <c r="AB60" t="s">
        <v>4891</v>
      </c>
      <c r="AC60" t="s">
        <v>11</v>
      </c>
    </row>
    <row r="61" spans="1:29" x14ac:dyDescent="0.3">
      <c r="A61">
        <v>60</v>
      </c>
      <c r="B61" t="s">
        <v>11</v>
      </c>
      <c r="C61" t="s">
        <v>5106</v>
      </c>
      <c r="D61" t="s">
        <v>4900</v>
      </c>
      <c r="E61" t="s">
        <v>5108</v>
      </c>
      <c r="F61" t="s">
        <v>5094</v>
      </c>
      <c r="G61" t="s">
        <v>5095</v>
      </c>
      <c r="H61" t="s">
        <v>4897</v>
      </c>
      <c r="I61" t="s">
        <v>11</v>
      </c>
      <c r="J61" t="s">
        <v>5311</v>
      </c>
      <c r="K61" t="s">
        <v>2306</v>
      </c>
      <c r="L61" t="s">
        <v>11</v>
      </c>
      <c r="M61">
        <v>0</v>
      </c>
      <c r="N61">
        <v>0</v>
      </c>
      <c r="O61">
        <v>1</v>
      </c>
      <c r="P61" t="s">
        <v>11</v>
      </c>
      <c r="Q61" t="s">
        <v>11</v>
      </c>
      <c r="R61" s="1">
        <v>0</v>
      </c>
      <c r="S61" s="1">
        <v>0</v>
      </c>
      <c r="T61" s="1">
        <v>1</v>
      </c>
      <c r="U61" s="1">
        <v>1</v>
      </c>
      <c r="V61">
        <v>0</v>
      </c>
      <c r="W61" t="s">
        <v>4722</v>
      </c>
      <c r="X61" t="s">
        <v>11</v>
      </c>
      <c r="Y61" t="s">
        <v>11</v>
      </c>
      <c r="Z61" t="s">
        <v>11</v>
      </c>
      <c r="AA61" t="s">
        <v>11</v>
      </c>
      <c r="AB61" t="s">
        <v>4891</v>
      </c>
      <c r="AC61" t="s">
        <v>11</v>
      </c>
    </row>
    <row r="62" spans="1:29" x14ac:dyDescent="0.3">
      <c r="A62">
        <v>61</v>
      </c>
      <c r="B62" t="s">
        <v>11</v>
      </c>
      <c r="C62" t="s">
        <v>4973</v>
      </c>
      <c r="D62" t="s">
        <v>4915</v>
      </c>
      <c r="E62" t="s">
        <v>4981</v>
      </c>
      <c r="F62" t="s">
        <v>4974</v>
      </c>
      <c r="G62" t="s">
        <v>4975</v>
      </c>
      <c r="H62" t="s">
        <v>4897</v>
      </c>
      <c r="I62" t="s">
        <v>11</v>
      </c>
      <c r="J62" t="s">
        <v>5359</v>
      </c>
      <c r="K62" t="s">
        <v>2187</v>
      </c>
      <c r="L62" t="s">
        <v>1726</v>
      </c>
      <c r="M62">
        <v>0</v>
      </c>
      <c r="N62">
        <v>9300</v>
      </c>
      <c r="O62">
        <v>1</v>
      </c>
      <c r="P62" t="s">
        <v>11</v>
      </c>
      <c r="Q62" t="s">
        <v>11</v>
      </c>
      <c r="R62" s="1">
        <v>1</v>
      </c>
      <c r="S62" s="1">
        <v>1</v>
      </c>
      <c r="T62" s="1">
        <v>1</v>
      </c>
      <c r="U62" s="1">
        <v>1</v>
      </c>
      <c r="V62">
        <v>0</v>
      </c>
      <c r="W62" t="s">
        <v>4722</v>
      </c>
      <c r="X62" t="s">
        <v>11</v>
      </c>
      <c r="Y62" t="s">
        <v>11</v>
      </c>
      <c r="Z62" t="s">
        <v>11</v>
      </c>
      <c r="AA62" t="s">
        <v>11</v>
      </c>
      <c r="AB62" t="s">
        <v>4891</v>
      </c>
      <c r="AC62" t="s">
        <v>11</v>
      </c>
    </row>
    <row r="63" spans="1:29" x14ac:dyDescent="0.3">
      <c r="A63">
        <v>62</v>
      </c>
      <c r="B63" t="s">
        <v>11</v>
      </c>
      <c r="C63" t="s">
        <v>4983</v>
      </c>
      <c r="D63" t="s">
        <v>4915</v>
      </c>
      <c r="E63" t="s">
        <v>4986</v>
      </c>
      <c r="F63" t="s">
        <v>4974</v>
      </c>
      <c r="G63" t="s">
        <v>4975</v>
      </c>
      <c r="H63" t="s">
        <v>4897</v>
      </c>
      <c r="I63" t="s">
        <v>11</v>
      </c>
      <c r="J63" t="s">
        <v>5360</v>
      </c>
      <c r="K63" t="s">
        <v>2306</v>
      </c>
      <c r="L63" t="s">
        <v>11</v>
      </c>
      <c r="M63">
        <v>0</v>
      </c>
      <c r="N63">
        <v>0</v>
      </c>
      <c r="O63">
        <v>1</v>
      </c>
      <c r="P63" t="s">
        <v>11</v>
      </c>
      <c r="Q63" t="s">
        <v>11</v>
      </c>
      <c r="R63" s="1">
        <v>0</v>
      </c>
      <c r="S63" s="1">
        <v>0</v>
      </c>
      <c r="T63" s="1">
        <v>1</v>
      </c>
      <c r="U63" s="1">
        <v>1</v>
      </c>
      <c r="V63">
        <v>0</v>
      </c>
      <c r="W63" t="s">
        <v>4722</v>
      </c>
      <c r="X63" t="s">
        <v>11</v>
      </c>
      <c r="Y63" t="s">
        <v>11</v>
      </c>
      <c r="Z63" t="s">
        <v>11</v>
      </c>
      <c r="AA63" t="s">
        <v>11</v>
      </c>
      <c r="AB63" t="s">
        <v>4891</v>
      </c>
      <c r="AC63" t="s">
        <v>11</v>
      </c>
    </row>
    <row r="64" spans="1:29" x14ac:dyDescent="0.3">
      <c r="A64">
        <v>63</v>
      </c>
      <c r="B64" t="s">
        <v>11</v>
      </c>
      <c r="C64" t="s">
        <v>4987</v>
      </c>
      <c r="D64" t="s">
        <v>4915</v>
      </c>
      <c r="E64" t="s">
        <v>4990</v>
      </c>
      <c r="F64" t="s">
        <v>4974</v>
      </c>
      <c r="G64" t="s">
        <v>4975</v>
      </c>
      <c r="H64" t="s">
        <v>4897</v>
      </c>
      <c r="I64" t="s">
        <v>11</v>
      </c>
      <c r="J64" t="s">
        <v>5361</v>
      </c>
      <c r="K64" t="s">
        <v>2187</v>
      </c>
      <c r="L64" t="s">
        <v>1726</v>
      </c>
      <c r="M64">
        <v>0</v>
      </c>
      <c r="N64">
        <v>9300</v>
      </c>
      <c r="O64">
        <v>1</v>
      </c>
      <c r="P64" t="s">
        <v>11</v>
      </c>
      <c r="Q64" t="s">
        <v>11</v>
      </c>
      <c r="R64" s="1">
        <v>1</v>
      </c>
      <c r="S64" s="1">
        <v>1</v>
      </c>
      <c r="T64" s="1">
        <v>1</v>
      </c>
      <c r="U64" s="1">
        <v>1</v>
      </c>
      <c r="V64">
        <v>0</v>
      </c>
      <c r="W64" t="s">
        <v>4722</v>
      </c>
      <c r="X64" t="s">
        <v>11</v>
      </c>
      <c r="Y64" t="s">
        <v>11</v>
      </c>
      <c r="Z64" t="s">
        <v>11</v>
      </c>
      <c r="AA64" t="s">
        <v>11</v>
      </c>
      <c r="AB64" t="s">
        <v>4891</v>
      </c>
      <c r="AC64" t="s">
        <v>11</v>
      </c>
    </row>
    <row r="65" spans="1:29" x14ac:dyDescent="0.3">
      <c r="A65">
        <v>64</v>
      </c>
      <c r="B65" t="s">
        <v>11</v>
      </c>
      <c r="C65" t="s">
        <v>4908</v>
      </c>
      <c r="D65" t="s">
        <v>4915</v>
      </c>
      <c r="E65" t="s">
        <v>4916</v>
      </c>
      <c r="F65" t="s">
        <v>4909</v>
      </c>
      <c r="G65" t="s">
        <v>4910</v>
      </c>
      <c r="H65" t="s">
        <v>4897</v>
      </c>
      <c r="I65" t="s">
        <v>11</v>
      </c>
      <c r="J65" t="s">
        <v>5362</v>
      </c>
      <c r="K65" t="s">
        <v>2187</v>
      </c>
      <c r="L65" t="s">
        <v>1726</v>
      </c>
      <c r="M65">
        <v>0</v>
      </c>
      <c r="N65">
        <v>9300</v>
      </c>
      <c r="O65">
        <v>1</v>
      </c>
      <c r="P65" t="s">
        <v>11</v>
      </c>
      <c r="Q65" t="s">
        <v>11</v>
      </c>
      <c r="R65" s="1">
        <v>1</v>
      </c>
      <c r="S65" s="1">
        <v>1</v>
      </c>
      <c r="T65" s="1">
        <v>1</v>
      </c>
      <c r="U65" s="1">
        <v>1</v>
      </c>
      <c r="V65">
        <v>0</v>
      </c>
      <c r="W65" t="s">
        <v>4722</v>
      </c>
      <c r="X65" t="s">
        <v>11</v>
      </c>
      <c r="Y65" t="s">
        <v>11</v>
      </c>
      <c r="Z65" t="s">
        <v>11</v>
      </c>
      <c r="AA65" t="s">
        <v>11</v>
      </c>
      <c r="AB65" t="s">
        <v>4891</v>
      </c>
      <c r="AC65" t="s">
        <v>11</v>
      </c>
    </row>
    <row r="66" spans="1:29" x14ac:dyDescent="0.3">
      <c r="A66">
        <v>65</v>
      </c>
      <c r="B66" t="s">
        <v>11</v>
      </c>
      <c r="C66" t="s">
        <v>4918</v>
      </c>
      <c r="D66" t="s">
        <v>4915</v>
      </c>
      <c r="E66" t="s">
        <v>4923</v>
      </c>
      <c r="F66" t="s">
        <v>4919</v>
      </c>
      <c r="G66" t="s">
        <v>4920</v>
      </c>
      <c r="H66" t="s">
        <v>4897</v>
      </c>
      <c r="I66" t="s">
        <v>11</v>
      </c>
      <c r="J66" t="s">
        <v>5311</v>
      </c>
      <c r="K66" t="s">
        <v>2306</v>
      </c>
      <c r="L66" t="s">
        <v>11</v>
      </c>
      <c r="M66">
        <v>0</v>
      </c>
      <c r="N66">
        <v>0</v>
      </c>
      <c r="O66">
        <v>1</v>
      </c>
      <c r="P66" t="s">
        <v>11</v>
      </c>
      <c r="Q66" t="s">
        <v>11</v>
      </c>
      <c r="R66" s="1">
        <v>0</v>
      </c>
      <c r="S66" s="1">
        <v>0</v>
      </c>
      <c r="T66" s="1">
        <v>1</v>
      </c>
      <c r="U66" s="1">
        <v>1</v>
      </c>
      <c r="V66">
        <v>0</v>
      </c>
      <c r="W66" t="s">
        <v>4722</v>
      </c>
      <c r="X66" t="s">
        <v>11</v>
      </c>
      <c r="Y66" t="s">
        <v>11</v>
      </c>
      <c r="Z66" t="s">
        <v>11</v>
      </c>
      <c r="AA66" t="s">
        <v>11</v>
      </c>
      <c r="AB66" t="s">
        <v>4891</v>
      </c>
      <c r="AC66" t="s">
        <v>11</v>
      </c>
    </row>
    <row r="67" spans="1:29" x14ac:dyDescent="0.3">
      <c r="A67">
        <v>66</v>
      </c>
      <c r="B67" t="s">
        <v>11</v>
      </c>
      <c r="C67" t="s">
        <v>5184</v>
      </c>
      <c r="D67" t="s">
        <v>4915</v>
      </c>
      <c r="E67" t="s">
        <v>5190</v>
      </c>
      <c r="F67" t="s">
        <v>5185</v>
      </c>
      <c r="G67" t="s">
        <v>5186</v>
      </c>
      <c r="H67" t="s">
        <v>4897</v>
      </c>
      <c r="I67" t="s">
        <v>11</v>
      </c>
      <c r="J67" t="s">
        <v>5363</v>
      </c>
      <c r="K67" t="s">
        <v>437</v>
      </c>
      <c r="L67" t="s">
        <v>9</v>
      </c>
      <c r="M67">
        <v>0</v>
      </c>
      <c r="N67">
        <v>871000</v>
      </c>
      <c r="O67">
        <v>1</v>
      </c>
      <c r="P67" t="s">
        <v>11</v>
      </c>
      <c r="Q67" t="s">
        <v>11</v>
      </c>
      <c r="R67" s="1">
        <v>0</v>
      </c>
      <c r="S67" s="1">
        <v>0</v>
      </c>
      <c r="T67" s="1">
        <v>1</v>
      </c>
      <c r="U67" s="1">
        <v>1</v>
      </c>
      <c r="V67">
        <v>0</v>
      </c>
      <c r="W67" t="s">
        <v>4722</v>
      </c>
      <c r="X67" t="s">
        <v>11</v>
      </c>
      <c r="Y67" t="s">
        <v>11</v>
      </c>
      <c r="Z67" t="s">
        <v>11</v>
      </c>
      <c r="AA67" t="s">
        <v>11</v>
      </c>
      <c r="AB67" t="s">
        <v>4891</v>
      </c>
      <c r="AC67" t="s">
        <v>11</v>
      </c>
    </row>
    <row r="68" spans="1:29" x14ac:dyDescent="0.3">
      <c r="A68">
        <v>67</v>
      </c>
      <c r="B68" t="s">
        <v>11</v>
      </c>
      <c r="C68" t="s">
        <v>5184</v>
      </c>
      <c r="D68" t="s">
        <v>4915</v>
      </c>
      <c r="E68" t="s">
        <v>5190</v>
      </c>
      <c r="F68" t="s">
        <v>5185</v>
      </c>
      <c r="G68" t="s">
        <v>5186</v>
      </c>
      <c r="H68" t="s">
        <v>4897</v>
      </c>
      <c r="I68" t="s">
        <v>11</v>
      </c>
      <c r="J68" t="s">
        <v>5364</v>
      </c>
      <c r="K68" t="s">
        <v>35</v>
      </c>
      <c r="L68" t="s">
        <v>9</v>
      </c>
      <c r="M68">
        <v>0</v>
      </c>
      <c r="N68">
        <v>1120000</v>
      </c>
      <c r="O68">
        <v>1</v>
      </c>
      <c r="P68" t="s">
        <v>11</v>
      </c>
      <c r="Q68" t="s">
        <v>11</v>
      </c>
      <c r="R68" s="1">
        <v>0</v>
      </c>
      <c r="S68" s="1">
        <v>0</v>
      </c>
      <c r="T68" s="1">
        <v>1</v>
      </c>
      <c r="U68" s="1">
        <v>1</v>
      </c>
      <c r="V68">
        <v>0</v>
      </c>
      <c r="W68" t="s">
        <v>4722</v>
      </c>
      <c r="X68" t="s">
        <v>11</v>
      </c>
      <c r="Y68" t="s">
        <v>11</v>
      </c>
      <c r="Z68" t="s">
        <v>11</v>
      </c>
      <c r="AA68" t="s">
        <v>11</v>
      </c>
      <c r="AB68" t="s">
        <v>4891</v>
      </c>
      <c r="AC68" t="s">
        <v>11</v>
      </c>
    </row>
    <row r="69" spans="1:29" x14ac:dyDescent="0.3">
      <c r="A69">
        <v>68</v>
      </c>
      <c r="B69" t="s">
        <v>11</v>
      </c>
      <c r="C69" t="s">
        <v>5184</v>
      </c>
      <c r="D69" t="s">
        <v>4915</v>
      </c>
      <c r="E69" t="s">
        <v>5190</v>
      </c>
      <c r="F69" t="s">
        <v>5185</v>
      </c>
      <c r="G69" t="s">
        <v>5186</v>
      </c>
      <c r="H69" t="s">
        <v>4897</v>
      </c>
      <c r="I69" t="s">
        <v>11</v>
      </c>
      <c r="J69" t="s">
        <v>5365</v>
      </c>
      <c r="K69" t="s">
        <v>2187</v>
      </c>
      <c r="L69" t="s">
        <v>1726</v>
      </c>
      <c r="M69">
        <v>0</v>
      </c>
      <c r="N69">
        <v>9300</v>
      </c>
      <c r="O69">
        <v>1</v>
      </c>
      <c r="P69" t="s">
        <v>11</v>
      </c>
      <c r="Q69" t="s">
        <v>11</v>
      </c>
      <c r="R69" s="1">
        <v>1</v>
      </c>
      <c r="S69" s="1">
        <v>1</v>
      </c>
      <c r="T69" s="1">
        <v>1</v>
      </c>
      <c r="U69" s="1">
        <v>1</v>
      </c>
      <c r="V69">
        <v>0</v>
      </c>
      <c r="W69" t="s">
        <v>4722</v>
      </c>
      <c r="X69" t="s">
        <v>11</v>
      </c>
      <c r="Y69" t="s">
        <v>11</v>
      </c>
      <c r="Z69" t="s">
        <v>11</v>
      </c>
      <c r="AA69" t="s">
        <v>11</v>
      </c>
      <c r="AB69" t="s">
        <v>4891</v>
      </c>
      <c r="AC69" t="s">
        <v>11</v>
      </c>
    </row>
    <row r="70" spans="1:29" x14ac:dyDescent="0.3">
      <c r="A70">
        <v>69</v>
      </c>
      <c r="B70" t="s">
        <v>11</v>
      </c>
      <c r="C70" t="s">
        <v>5192</v>
      </c>
      <c r="D70" t="s">
        <v>4915</v>
      </c>
      <c r="E70" t="s">
        <v>5193</v>
      </c>
      <c r="F70" t="s">
        <v>5185</v>
      </c>
      <c r="G70" t="s">
        <v>5186</v>
      </c>
      <c r="H70" t="s">
        <v>4897</v>
      </c>
      <c r="I70" t="s">
        <v>11</v>
      </c>
      <c r="J70" t="s">
        <v>5366</v>
      </c>
      <c r="K70" t="s">
        <v>2187</v>
      </c>
      <c r="L70" t="s">
        <v>1726</v>
      </c>
      <c r="M70">
        <v>0</v>
      </c>
      <c r="N70">
        <v>9300</v>
      </c>
      <c r="O70">
        <v>1</v>
      </c>
      <c r="P70" t="s">
        <v>11</v>
      </c>
      <c r="Q70" t="s">
        <v>11</v>
      </c>
      <c r="R70" s="1">
        <v>1</v>
      </c>
      <c r="S70" s="1">
        <v>1</v>
      </c>
      <c r="T70" s="1">
        <v>1</v>
      </c>
      <c r="U70" s="1">
        <v>1</v>
      </c>
      <c r="V70">
        <v>0</v>
      </c>
      <c r="W70" t="s">
        <v>4722</v>
      </c>
      <c r="X70" t="s">
        <v>11</v>
      </c>
      <c r="Y70" t="s">
        <v>11</v>
      </c>
      <c r="Z70" t="s">
        <v>11</v>
      </c>
      <c r="AA70" t="s">
        <v>11</v>
      </c>
      <c r="AB70" t="s">
        <v>4891</v>
      </c>
      <c r="AC70" t="s">
        <v>11</v>
      </c>
    </row>
    <row r="71" spans="1:29" x14ac:dyDescent="0.3">
      <c r="A71">
        <v>70</v>
      </c>
      <c r="B71" t="s">
        <v>11</v>
      </c>
      <c r="C71" t="s">
        <v>5195</v>
      </c>
      <c r="D71" t="s">
        <v>4915</v>
      </c>
      <c r="E71" t="s">
        <v>5196</v>
      </c>
      <c r="F71" t="s">
        <v>5185</v>
      </c>
      <c r="G71" t="s">
        <v>5186</v>
      </c>
      <c r="H71" t="s">
        <v>4897</v>
      </c>
      <c r="I71" t="s">
        <v>11</v>
      </c>
      <c r="J71" t="s">
        <v>5311</v>
      </c>
      <c r="K71" t="s">
        <v>2306</v>
      </c>
      <c r="L71" t="s">
        <v>11</v>
      </c>
      <c r="M71">
        <v>0</v>
      </c>
      <c r="N71">
        <v>0</v>
      </c>
      <c r="O71">
        <v>1</v>
      </c>
      <c r="P71" t="s">
        <v>11</v>
      </c>
      <c r="Q71" t="s">
        <v>11</v>
      </c>
      <c r="R71" s="1">
        <v>0</v>
      </c>
      <c r="S71" s="1">
        <v>0</v>
      </c>
      <c r="T71" s="1">
        <v>1</v>
      </c>
      <c r="U71" s="1">
        <v>1</v>
      </c>
      <c r="V71">
        <v>0</v>
      </c>
      <c r="W71" t="s">
        <v>4722</v>
      </c>
      <c r="X71" t="s">
        <v>11</v>
      </c>
      <c r="Y71" t="s">
        <v>11</v>
      </c>
      <c r="Z71" t="s">
        <v>11</v>
      </c>
      <c r="AA71" t="s">
        <v>11</v>
      </c>
      <c r="AB71" t="s">
        <v>4891</v>
      </c>
      <c r="AC71" t="s">
        <v>11</v>
      </c>
    </row>
    <row r="72" spans="1:29" x14ac:dyDescent="0.3">
      <c r="A72">
        <v>71</v>
      </c>
      <c r="B72" t="s">
        <v>11</v>
      </c>
      <c r="C72" t="s">
        <v>5197</v>
      </c>
      <c r="D72" t="s">
        <v>4915</v>
      </c>
      <c r="E72" t="s">
        <v>5201</v>
      </c>
      <c r="F72" t="s">
        <v>5198</v>
      </c>
      <c r="G72" t="s">
        <v>5199</v>
      </c>
      <c r="H72" t="s">
        <v>4897</v>
      </c>
      <c r="I72" t="s">
        <v>11</v>
      </c>
      <c r="J72" t="s">
        <v>5367</v>
      </c>
      <c r="K72" t="s">
        <v>437</v>
      </c>
      <c r="L72" t="s">
        <v>9</v>
      </c>
      <c r="M72">
        <v>0</v>
      </c>
      <c r="N72">
        <v>871000</v>
      </c>
      <c r="O72">
        <v>1</v>
      </c>
      <c r="P72" t="s">
        <v>11</v>
      </c>
      <c r="Q72" t="s">
        <v>11</v>
      </c>
      <c r="R72" s="1">
        <v>0</v>
      </c>
      <c r="S72" s="1">
        <v>0</v>
      </c>
      <c r="T72" s="1">
        <v>1</v>
      </c>
      <c r="U72" s="1">
        <v>1</v>
      </c>
      <c r="V72">
        <v>0</v>
      </c>
      <c r="W72" t="s">
        <v>4722</v>
      </c>
      <c r="X72" t="s">
        <v>11</v>
      </c>
      <c r="Y72" t="s">
        <v>11</v>
      </c>
      <c r="Z72" t="s">
        <v>11</v>
      </c>
      <c r="AA72" t="s">
        <v>11</v>
      </c>
      <c r="AB72" t="s">
        <v>4891</v>
      </c>
      <c r="AC72" t="s">
        <v>11</v>
      </c>
    </row>
    <row r="73" spans="1:29" x14ac:dyDescent="0.3">
      <c r="A73">
        <v>72</v>
      </c>
      <c r="B73" t="s">
        <v>11</v>
      </c>
      <c r="C73" t="s">
        <v>5197</v>
      </c>
      <c r="D73" t="s">
        <v>4915</v>
      </c>
      <c r="E73" t="s">
        <v>5201</v>
      </c>
      <c r="F73" t="s">
        <v>5198</v>
      </c>
      <c r="G73" t="s">
        <v>5199</v>
      </c>
      <c r="H73" t="s">
        <v>4897</v>
      </c>
      <c r="I73" t="s">
        <v>11</v>
      </c>
      <c r="J73" t="s">
        <v>5368</v>
      </c>
      <c r="K73" t="s">
        <v>33</v>
      </c>
      <c r="L73" t="s">
        <v>9</v>
      </c>
      <c r="M73">
        <v>0</v>
      </c>
      <c r="N73">
        <v>560000</v>
      </c>
      <c r="O73">
        <v>1</v>
      </c>
      <c r="P73" t="s">
        <v>11</v>
      </c>
      <c r="Q73" t="s">
        <v>11</v>
      </c>
      <c r="R73" s="1">
        <v>0</v>
      </c>
      <c r="S73" s="1">
        <v>0</v>
      </c>
      <c r="T73" s="1">
        <v>1</v>
      </c>
      <c r="U73" s="1">
        <v>1</v>
      </c>
      <c r="V73">
        <v>0</v>
      </c>
      <c r="W73" t="s">
        <v>4722</v>
      </c>
      <c r="X73" t="s">
        <v>11</v>
      </c>
      <c r="Y73" t="s">
        <v>11</v>
      </c>
      <c r="Z73" t="s">
        <v>11</v>
      </c>
      <c r="AA73" t="s">
        <v>11</v>
      </c>
      <c r="AB73" t="s">
        <v>4891</v>
      </c>
      <c r="AC73" t="s">
        <v>11</v>
      </c>
    </row>
    <row r="74" spans="1:29" x14ac:dyDescent="0.3">
      <c r="A74">
        <v>73</v>
      </c>
      <c r="B74" t="s">
        <v>11</v>
      </c>
      <c r="C74" t="s">
        <v>5228</v>
      </c>
      <c r="D74" t="s">
        <v>4915</v>
      </c>
      <c r="E74" t="s">
        <v>5231</v>
      </c>
      <c r="F74" t="s">
        <v>5229</v>
      </c>
      <c r="G74" t="s">
        <v>5230</v>
      </c>
      <c r="H74" t="s">
        <v>4897</v>
      </c>
      <c r="I74" t="s">
        <v>11</v>
      </c>
      <c r="J74" t="s">
        <v>5311</v>
      </c>
      <c r="K74" t="s">
        <v>2306</v>
      </c>
      <c r="L74" t="s">
        <v>11</v>
      </c>
      <c r="M74">
        <v>0</v>
      </c>
      <c r="N74">
        <v>0</v>
      </c>
      <c r="O74">
        <v>1</v>
      </c>
      <c r="P74" t="s">
        <v>11</v>
      </c>
      <c r="Q74" t="s">
        <v>11</v>
      </c>
      <c r="R74" s="1">
        <v>0</v>
      </c>
      <c r="S74" s="1">
        <v>0</v>
      </c>
      <c r="T74" s="1">
        <v>1</v>
      </c>
      <c r="U74" s="1">
        <v>1</v>
      </c>
      <c r="V74">
        <v>0</v>
      </c>
      <c r="W74" t="s">
        <v>4722</v>
      </c>
      <c r="X74" t="s">
        <v>11</v>
      </c>
      <c r="Y74" t="s">
        <v>11</v>
      </c>
      <c r="Z74" t="s">
        <v>11</v>
      </c>
      <c r="AA74" t="s">
        <v>11</v>
      </c>
      <c r="AB74" t="s">
        <v>4891</v>
      </c>
      <c r="AC74" t="s">
        <v>11</v>
      </c>
    </row>
  </sheetData>
  <pageMargins left="0.7" right="0.7" top="0.75" bottom="0.75" header="0.3" footer="0.3"/>
  <tableParts count="1">
    <tablePart r:id="rId1"/>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6D182-A6E2-4AF2-A611-61F792BC2C83}">
  <sheetPr>
    <tabColor rgb="FFFFFF00"/>
  </sheetPr>
  <dimension ref="A1:K220"/>
  <sheetViews>
    <sheetView view="pageBreakPreview" topLeftCell="A19" zoomScaleSheetLayoutView="100" workbookViewId="0">
      <selection activeCell="D14" sqref="D14:D41"/>
    </sheetView>
  </sheetViews>
  <sheetFormatPr defaultColWidth="9.109375" defaultRowHeight="15.6" x14ac:dyDescent="0.3"/>
  <cols>
    <col min="1" max="1" width="7.109375" style="4" customWidth="1"/>
    <col min="2" max="2" width="68.33203125" style="8" customWidth="1"/>
    <col min="3" max="3" width="6.88671875" style="6" customWidth="1"/>
    <col min="4" max="4" width="9.109375" style="7"/>
    <col min="5" max="5" width="14.44140625" style="6" bestFit="1" customWidth="1"/>
    <col min="6" max="6" width="11.33203125" style="108" customWidth="1"/>
    <col min="7" max="7" width="7" style="109" customWidth="1"/>
    <col min="8" max="8" width="6.109375" style="98" bestFit="1" customWidth="1"/>
    <col min="9" max="9" width="16.88671875" style="108" bestFit="1" customWidth="1"/>
    <col min="10" max="10" width="14.5546875" style="6" bestFit="1" customWidth="1"/>
    <col min="11" max="11" width="19.5546875" style="8" customWidth="1"/>
    <col min="12" max="16384" width="9.109375" style="8"/>
  </cols>
  <sheetData>
    <row r="1" spans="1:11" x14ac:dyDescent="0.3">
      <c r="B1" s="5" t="s">
        <v>4884</v>
      </c>
      <c r="F1" s="497" t="s">
        <v>4723</v>
      </c>
      <c r="G1" s="497"/>
      <c r="H1" s="497"/>
      <c r="I1" s="497"/>
      <c r="J1" s="497"/>
    </row>
    <row r="2" spans="1:11" x14ac:dyDescent="0.3">
      <c r="B2" s="9" t="s">
        <v>4885</v>
      </c>
      <c r="F2" s="498" t="s">
        <v>4724</v>
      </c>
      <c r="G2" s="498"/>
      <c r="H2" s="498"/>
      <c r="I2" s="498"/>
      <c r="J2" s="498"/>
    </row>
    <row r="4" spans="1:11" x14ac:dyDescent="0.3">
      <c r="A4" s="11"/>
      <c r="B4" s="12"/>
      <c r="C4" s="13"/>
      <c r="D4" s="14"/>
      <c r="E4" s="15"/>
      <c r="F4" s="499" t="s">
        <v>4933</v>
      </c>
      <c r="G4" s="499"/>
      <c r="H4" s="499"/>
      <c r="I4" s="499"/>
      <c r="J4" s="499"/>
    </row>
    <row r="5" spans="1:11" x14ac:dyDescent="0.3">
      <c r="A5" s="498" t="s">
        <v>4729</v>
      </c>
      <c r="B5" s="498"/>
      <c r="C5" s="498"/>
      <c r="D5" s="498"/>
      <c r="E5" s="498"/>
      <c r="F5" s="498"/>
      <c r="G5" s="498"/>
      <c r="H5" s="498"/>
      <c r="I5" s="498"/>
      <c r="J5" s="498"/>
    </row>
    <row r="6" spans="1:11" ht="15.75" customHeight="1" x14ac:dyDescent="0.3">
      <c r="A6" s="500" t="s">
        <v>4931</v>
      </c>
      <c r="B6" s="498"/>
      <c r="C6" s="498"/>
      <c r="D6" s="498"/>
      <c r="E6" s="498"/>
      <c r="F6" s="498"/>
      <c r="G6" s="498"/>
      <c r="H6" s="498"/>
      <c r="I6" s="498"/>
      <c r="J6" s="498"/>
    </row>
    <row r="7" spans="1:11" ht="15.75" customHeight="1" x14ac:dyDescent="0.3">
      <c r="A7" s="498" t="s">
        <v>4932</v>
      </c>
      <c r="B7" s="498"/>
      <c r="C7" s="498"/>
      <c r="D7" s="498"/>
      <c r="E7" s="498"/>
      <c r="F7" s="498"/>
      <c r="G7" s="498"/>
      <c r="H7" s="498"/>
      <c r="I7" s="498"/>
      <c r="J7" s="498"/>
    </row>
    <row r="8" spans="1:11" ht="16.8" x14ac:dyDescent="0.3">
      <c r="A8" s="16"/>
      <c r="B8" s="17" t="s">
        <v>4730</v>
      </c>
      <c r="C8" s="507" t="s">
        <v>5133</v>
      </c>
      <c r="D8" s="507"/>
      <c r="E8" s="507"/>
      <c r="F8" s="507"/>
      <c r="G8" s="507"/>
      <c r="H8" s="507"/>
      <c r="I8" s="507"/>
      <c r="J8" s="18"/>
    </row>
    <row r="9" spans="1:11" ht="15" customHeight="1" x14ac:dyDescent="0.3">
      <c r="A9" s="19"/>
      <c r="B9" s="17" t="s">
        <v>4731</v>
      </c>
      <c r="C9" s="548" t="s">
        <v>5134</v>
      </c>
      <c r="D9" s="508"/>
      <c r="E9" s="20" t="s">
        <v>4732</v>
      </c>
      <c r="F9" s="549" t="s">
        <v>5135</v>
      </c>
      <c r="G9" s="509"/>
      <c r="H9" s="511" t="s">
        <v>4733</v>
      </c>
      <c r="I9" s="511"/>
      <c r="J9" s="162" t="s">
        <v>5136</v>
      </c>
    </row>
    <row r="10" spans="1:11" x14ac:dyDescent="0.3">
      <c r="A10" s="21"/>
      <c r="B10" s="17" t="s">
        <v>4734</v>
      </c>
      <c r="C10" s="510" t="s">
        <v>4897</v>
      </c>
      <c r="D10" s="510"/>
      <c r="E10" s="510"/>
      <c r="F10" s="510"/>
      <c r="G10" s="510"/>
      <c r="H10" s="510"/>
      <c r="I10" s="510"/>
      <c r="J10" s="510"/>
    </row>
    <row r="11" spans="1:11" x14ac:dyDescent="0.3">
      <c r="A11" s="22"/>
      <c r="B11" s="17" t="s">
        <v>4735</v>
      </c>
      <c r="C11" s="547" t="s">
        <v>4897</v>
      </c>
      <c r="D11" s="512"/>
      <c r="E11" s="512"/>
      <c r="F11" s="512"/>
      <c r="G11" s="512"/>
      <c r="H11" s="512"/>
      <c r="I11" s="512"/>
      <c r="J11" s="512"/>
    </row>
    <row r="12" spans="1:11" ht="30.6" x14ac:dyDescent="0.3">
      <c r="A12" s="23" t="s">
        <v>0</v>
      </c>
      <c r="B12" s="24" t="s">
        <v>4736</v>
      </c>
      <c r="C12" s="24" t="s">
        <v>4737</v>
      </c>
      <c r="D12" s="25" t="s">
        <v>4738</v>
      </c>
      <c r="E12" s="24" t="s">
        <v>4739</v>
      </c>
      <c r="F12" s="26" t="s">
        <v>4740</v>
      </c>
      <c r="G12" s="27" t="s">
        <v>4741</v>
      </c>
      <c r="H12" s="28" t="s">
        <v>4742</v>
      </c>
      <c r="I12" s="26" t="s">
        <v>4743</v>
      </c>
      <c r="J12" s="29" t="s">
        <v>4726</v>
      </c>
      <c r="K12" s="269" t="str">
        <f ca="1">HYPERLINK("#" &amp; CELL("address",TH!A9),"Link tới sheet: " &amp; REPLACE(CELL("filename",TH!A9),1,FIND("]",CELL("filename",TH!A9)),""))</f>
        <v>Link tới sheet: TH</v>
      </c>
    </row>
    <row r="13" spans="1:11" s="34" customFormat="1" ht="13.8" x14ac:dyDescent="0.3">
      <c r="A13" s="30">
        <v>1</v>
      </c>
      <c r="B13" s="31" t="s">
        <v>4744</v>
      </c>
      <c r="C13" s="32"/>
      <c r="D13" s="32"/>
      <c r="E13" s="32"/>
      <c r="F13" s="32"/>
      <c r="G13" s="32"/>
      <c r="H13" s="174"/>
      <c r="I13" s="32"/>
      <c r="J13" s="33"/>
    </row>
    <row r="14" spans="1:11" s="40" customFormat="1" ht="13.8" x14ac:dyDescent="0.3">
      <c r="A14" s="35"/>
      <c r="B14" s="36" t="s">
        <v>4745</v>
      </c>
      <c r="C14" s="37" t="s">
        <v>1726</v>
      </c>
      <c r="D14" s="317">
        <f>SUBTOTAL(9,D15:D23)</f>
        <v>461.1</v>
      </c>
      <c r="E14" s="37"/>
      <c r="F14" s="38"/>
      <c r="G14" s="39"/>
      <c r="H14" s="175"/>
      <c r="I14" s="110">
        <f>SUBTOTAL(9,I15:I23)</f>
        <v>59943000</v>
      </c>
      <c r="J14" s="37"/>
    </row>
    <row r="15" spans="1:11" s="40" customFormat="1" ht="13.8" x14ac:dyDescent="0.3">
      <c r="A15" s="41" t="s">
        <v>4746</v>
      </c>
      <c r="B15" s="42" t="s">
        <v>5490</v>
      </c>
      <c r="C15" s="43"/>
      <c r="D15" s="318"/>
      <c r="E15" s="43"/>
      <c r="F15" s="44"/>
      <c r="G15" s="45"/>
      <c r="H15" s="176"/>
      <c r="I15" s="44"/>
      <c r="J15" s="43"/>
    </row>
    <row r="16" spans="1:11" s="40" customFormat="1" ht="27.6" x14ac:dyDescent="0.3">
      <c r="A16" s="41"/>
      <c r="B16" s="46" t="s">
        <v>5140</v>
      </c>
      <c r="C16" s="43"/>
      <c r="D16" s="318"/>
      <c r="E16" s="43"/>
      <c r="F16" s="44"/>
      <c r="G16" s="45"/>
      <c r="H16" s="176"/>
      <c r="I16" s="44"/>
      <c r="J16" s="47"/>
    </row>
    <row r="17" spans="1:10" s="40" customFormat="1" ht="40.5" customHeight="1" x14ac:dyDescent="0.3">
      <c r="A17" s="41" t="s">
        <v>4747</v>
      </c>
      <c r="B17" s="163" t="s">
        <v>4887</v>
      </c>
      <c r="C17" s="43" t="s">
        <v>1726</v>
      </c>
      <c r="D17" s="318">
        <v>461.1</v>
      </c>
      <c r="E17" s="43"/>
      <c r="F17" s="44">
        <v>130000</v>
      </c>
      <c r="G17" s="45"/>
      <c r="H17" s="176">
        <v>1</v>
      </c>
      <c r="I17" s="44">
        <f>ROUND(D17*H17*F17,0)</f>
        <v>59943000</v>
      </c>
      <c r="J17" s="48"/>
    </row>
    <row r="18" spans="1:10" s="40" customFormat="1" ht="41.4" x14ac:dyDescent="0.3">
      <c r="A18" s="49" t="s">
        <v>4748</v>
      </c>
      <c r="B18" s="157" t="s">
        <v>4888</v>
      </c>
      <c r="C18" s="50" t="s">
        <v>1726</v>
      </c>
      <c r="D18" s="319"/>
      <c r="E18" s="50"/>
      <c r="F18" s="3"/>
      <c r="G18" s="51"/>
      <c r="H18" s="177">
        <v>1</v>
      </c>
      <c r="I18" s="3">
        <f t="shared" ref="I18:I23" si="0">ROUND(D18*H18*F18,0)</f>
        <v>0</v>
      </c>
      <c r="J18" s="52"/>
    </row>
    <row r="19" spans="1:10" s="40" customFormat="1" ht="41.4" x14ac:dyDescent="0.3">
      <c r="A19" s="49" t="s">
        <v>4749</v>
      </c>
      <c r="B19" s="158" t="s">
        <v>4889</v>
      </c>
      <c r="C19" s="50" t="s">
        <v>1726</v>
      </c>
      <c r="D19" s="319"/>
      <c r="E19" s="50"/>
      <c r="F19" s="3"/>
      <c r="G19" s="51"/>
      <c r="H19" s="177">
        <v>1</v>
      </c>
      <c r="I19" s="3">
        <f t="shared" si="0"/>
        <v>0</v>
      </c>
      <c r="J19" s="52"/>
    </row>
    <row r="20" spans="1:10" s="40" customFormat="1" ht="41.4" x14ac:dyDescent="0.3">
      <c r="A20" s="49" t="s">
        <v>4750</v>
      </c>
      <c r="B20" s="158" t="s">
        <v>4890</v>
      </c>
      <c r="C20" s="50" t="s">
        <v>1726</v>
      </c>
      <c r="D20" s="319"/>
      <c r="E20" s="50"/>
      <c r="F20" s="3"/>
      <c r="G20" s="51"/>
      <c r="H20" s="177">
        <v>1</v>
      </c>
      <c r="I20" s="3">
        <f t="shared" si="0"/>
        <v>0</v>
      </c>
      <c r="J20" s="52"/>
    </row>
    <row r="21" spans="1:10" s="40" customFormat="1" ht="35.1" customHeight="1" x14ac:dyDescent="0.3">
      <c r="A21" s="49" t="s">
        <v>4751</v>
      </c>
      <c r="B21" s="159" t="s">
        <v>4787</v>
      </c>
      <c r="C21" s="43" t="s">
        <v>1726</v>
      </c>
      <c r="D21" s="318"/>
      <c r="E21" s="43"/>
      <c r="F21" s="44"/>
      <c r="G21" s="45"/>
      <c r="H21" s="176">
        <v>1</v>
      </c>
      <c r="I21" s="44">
        <f t="shared" si="0"/>
        <v>0</v>
      </c>
      <c r="J21" s="47"/>
    </row>
    <row r="22" spans="1:10" s="40" customFormat="1" ht="35.1" customHeight="1" x14ac:dyDescent="0.3">
      <c r="A22" s="49" t="s">
        <v>4752</v>
      </c>
      <c r="B22" s="159" t="s">
        <v>4788</v>
      </c>
      <c r="C22" s="43" t="s">
        <v>1726</v>
      </c>
      <c r="D22" s="319"/>
      <c r="E22" s="50"/>
      <c r="F22" s="3"/>
      <c r="G22" s="51"/>
      <c r="H22" s="177">
        <v>1</v>
      </c>
      <c r="I22" s="3">
        <f t="shared" si="0"/>
        <v>0</v>
      </c>
      <c r="J22" s="52"/>
    </row>
    <row r="23" spans="1:10" s="40" customFormat="1" ht="13.8" x14ac:dyDescent="0.3">
      <c r="A23" s="49" t="s">
        <v>4753</v>
      </c>
      <c r="B23" s="160" t="s">
        <v>4754</v>
      </c>
      <c r="C23" s="53" t="s">
        <v>1726</v>
      </c>
      <c r="D23" s="320"/>
      <c r="E23" s="53"/>
      <c r="F23" s="54"/>
      <c r="G23" s="55"/>
      <c r="H23" s="178">
        <v>0</v>
      </c>
      <c r="I23" s="54">
        <f t="shared" si="0"/>
        <v>0</v>
      </c>
      <c r="J23" s="56"/>
    </row>
    <row r="24" spans="1:10" s="117" customFormat="1" ht="13.8" x14ac:dyDescent="0.3">
      <c r="A24" s="111" t="s">
        <v>2304</v>
      </c>
      <c r="B24" s="112" t="s">
        <v>4755</v>
      </c>
      <c r="C24" s="113"/>
      <c r="D24" s="321"/>
      <c r="E24" s="113"/>
      <c r="F24" s="114"/>
      <c r="G24" s="115"/>
      <c r="H24" s="179"/>
      <c r="I24" s="116">
        <f>SUBTOTAL(9, I25:I30)</f>
        <v>0</v>
      </c>
      <c r="J24" s="113"/>
    </row>
    <row r="25" spans="1:10" s="117" customFormat="1" ht="13.8" x14ac:dyDescent="0.3">
      <c r="A25" s="118" t="s">
        <v>4756</v>
      </c>
      <c r="B25" s="119" t="s">
        <v>4757</v>
      </c>
      <c r="C25" s="120"/>
      <c r="D25" s="322"/>
      <c r="E25" s="120"/>
      <c r="F25" s="121"/>
      <c r="G25" s="122"/>
      <c r="H25" s="180"/>
      <c r="I25" s="123">
        <f>SUBTOTAL(9, I26:I30)</f>
        <v>0</v>
      </c>
      <c r="J25" s="120"/>
    </row>
    <row r="26" spans="1:10" s="117" customFormat="1" ht="13.8" x14ac:dyDescent="0.3">
      <c r="A26" s="118"/>
      <c r="B26" s="335" t="s">
        <v>5491</v>
      </c>
      <c r="C26" s="120"/>
      <c r="D26" s="322"/>
      <c r="E26" s="120"/>
      <c r="F26" s="121"/>
      <c r="G26" s="122"/>
      <c r="H26" s="180"/>
      <c r="I26" s="336">
        <f>SUBTOTAL(9, I27:I27)</f>
        <v>0</v>
      </c>
      <c r="J26" s="120"/>
    </row>
    <row r="27" spans="1:10" s="117" customFormat="1" ht="13.8" x14ac:dyDescent="0.3">
      <c r="A27" s="118"/>
      <c r="B27" s="342" t="s">
        <v>5311</v>
      </c>
      <c r="C27" s="337"/>
      <c r="D27" s="338">
        <v>0</v>
      </c>
      <c r="E27" s="337"/>
      <c r="F27" s="339">
        <v>0</v>
      </c>
      <c r="G27" s="340"/>
      <c r="H27" s="341">
        <v>0</v>
      </c>
      <c r="I27" s="343">
        <f>ROUND(D27*H27*F27,0)</f>
        <v>0</v>
      </c>
      <c r="J27" s="120"/>
    </row>
    <row r="28" spans="1:10" s="117" customFormat="1" ht="13.8" x14ac:dyDescent="0.3">
      <c r="A28" s="118"/>
      <c r="B28" s="335" t="s">
        <v>5492</v>
      </c>
      <c r="C28" s="337"/>
      <c r="D28" s="338"/>
      <c r="E28" s="337"/>
      <c r="F28" s="339"/>
      <c r="G28" s="340"/>
      <c r="H28" s="341"/>
      <c r="I28" s="336">
        <f>SUBTOTAL(9, I29:I29)</f>
        <v>0</v>
      </c>
      <c r="J28" s="120"/>
    </row>
    <row r="29" spans="1:10" s="117" customFormat="1" ht="13.8" x14ac:dyDescent="0.3">
      <c r="A29" s="118"/>
      <c r="B29" s="342" t="s">
        <v>5311</v>
      </c>
      <c r="C29" s="337"/>
      <c r="D29" s="338">
        <v>0</v>
      </c>
      <c r="E29" s="337"/>
      <c r="F29" s="339">
        <v>0</v>
      </c>
      <c r="G29" s="340"/>
      <c r="H29" s="341">
        <v>0</v>
      </c>
      <c r="I29" s="343">
        <f>ROUND(D29*H29*F29,0)</f>
        <v>0</v>
      </c>
      <c r="J29" s="120"/>
    </row>
    <row r="30" spans="1:10" s="127" customFormat="1" ht="13.8" x14ac:dyDescent="0.3">
      <c r="A30" s="128"/>
      <c r="B30" s="171"/>
      <c r="C30" s="125"/>
      <c r="D30" s="323"/>
      <c r="E30" s="125"/>
      <c r="F30" s="172"/>
      <c r="G30" s="173"/>
      <c r="H30" s="181"/>
      <c r="I30" s="126"/>
      <c r="J30" s="125"/>
    </row>
    <row r="31" spans="1:10" s="40" customFormat="1" ht="13.8" x14ac:dyDescent="0.3">
      <c r="A31" s="61" t="s">
        <v>4758</v>
      </c>
      <c r="B31" s="62" t="s">
        <v>4759</v>
      </c>
      <c r="C31" s="63"/>
      <c r="D31" s="324"/>
      <c r="E31" s="63"/>
      <c r="F31" s="64"/>
      <c r="G31" s="65"/>
      <c r="H31" s="182"/>
      <c r="I31" s="66">
        <f>(I32)</f>
        <v>0</v>
      </c>
      <c r="J31" s="63"/>
    </row>
    <row r="32" spans="1:10" s="67" customFormat="1" ht="13.8" x14ac:dyDescent="0.3">
      <c r="A32" s="49"/>
      <c r="B32" s="68"/>
      <c r="C32" s="69"/>
      <c r="D32" s="325"/>
      <c r="E32" s="69"/>
      <c r="F32" s="70"/>
      <c r="G32" s="71"/>
      <c r="H32" s="183"/>
      <c r="I32" s="70"/>
      <c r="J32" s="69"/>
    </row>
    <row r="33" spans="1:10" s="117" customFormat="1" ht="13.8" x14ac:dyDescent="0.3">
      <c r="A33" s="111" t="s">
        <v>2307</v>
      </c>
      <c r="B33" s="132" t="s">
        <v>4760</v>
      </c>
      <c r="C33" s="113"/>
      <c r="D33" s="326"/>
      <c r="E33" s="113"/>
      <c r="F33" s="133"/>
      <c r="G33" s="134"/>
      <c r="H33" s="184"/>
      <c r="I33" s="116">
        <f>SUBTOTAL(9,I34:I43)</f>
        <v>319722900</v>
      </c>
      <c r="J33" s="161"/>
    </row>
    <row r="34" spans="1:10" s="40" customFormat="1" ht="41.4" x14ac:dyDescent="0.3">
      <c r="A34" s="124" t="s">
        <v>4762</v>
      </c>
      <c r="B34" s="135" t="s">
        <v>4761</v>
      </c>
      <c r="C34" s="124"/>
      <c r="D34" s="327"/>
      <c r="E34" s="129"/>
      <c r="F34" s="137"/>
      <c r="G34" s="136"/>
      <c r="H34" s="185"/>
      <c r="I34" s="130">
        <f>SUBTOTAL(9,I35:I39)</f>
        <v>319722900</v>
      </c>
      <c r="J34" s="43"/>
    </row>
    <row r="35" spans="1:10" s="40" customFormat="1" ht="13.8" x14ac:dyDescent="0.3">
      <c r="A35" s="72" t="s">
        <v>4790</v>
      </c>
      <c r="B35" s="73" t="s">
        <v>4763</v>
      </c>
      <c r="C35" s="43" t="s">
        <v>4764</v>
      </c>
      <c r="D35" s="328">
        <v>1</v>
      </c>
      <c r="E35" s="43"/>
      <c r="F35" s="74">
        <v>2025000</v>
      </c>
      <c r="G35" s="75"/>
      <c r="H35" s="186">
        <v>1</v>
      </c>
      <c r="I35" s="2">
        <f>ROUND(D35*F35*H35,0)</f>
        <v>2025000</v>
      </c>
      <c r="J35" s="43"/>
    </row>
    <row r="36" spans="1:10" s="131" customFormat="1" ht="13.8" x14ac:dyDescent="0.3">
      <c r="A36" s="76"/>
      <c r="B36" s="138" t="s">
        <v>11</v>
      </c>
      <c r="C36" s="43"/>
      <c r="D36" s="328"/>
      <c r="E36" s="43"/>
      <c r="F36" s="74"/>
      <c r="G36" s="75"/>
      <c r="H36" s="186"/>
      <c r="I36" s="2"/>
      <c r="J36" s="129"/>
    </row>
    <row r="37" spans="1:10" s="96" customFormat="1" ht="27.6" x14ac:dyDescent="0.3">
      <c r="A37" s="164" t="s">
        <v>4791</v>
      </c>
      <c r="B37" s="165" t="s">
        <v>4789</v>
      </c>
      <c r="C37" s="166" t="s">
        <v>1726</v>
      </c>
      <c r="D37" s="329">
        <v>461.1</v>
      </c>
      <c r="E37" s="166"/>
      <c r="F37" s="167">
        <v>130000</v>
      </c>
      <c r="G37" s="168"/>
      <c r="H37" s="187">
        <v>0.3</v>
      </c>
      <c r="I37" s="169">
        <f t="shared" ref="I37" si="1">ROUND(D37*H37*F37,0)</f>
        <v>17982900</v>
      </c>
      <c r="J37" s="170"/>
    </row>
    <row r="38" spans="1:10" s="40" customFormat="1" ht="27.6" x14ac:dyDescent="0.3">
      <c r="A38" s="76" t="s">
        <v>4792</v>
      </c>
      <c r="B38" s="77" t="s">
        <v>4768</v>
      </c>
      <c r="C38" s="76" t="s">
        <v>1726</v>
      </c>
      <c r="D38" s="328">
        <v>461.1</v>
      </c>
      <c r="E38" s="43"/>
      <c r="F38" s="74">
        <v>130000</v>
      </c>
      <c r="G38" s="75"/>
      <c r="H38" s="332">
        <v>5</v>
      </c>
      <c r="I38" s="2">
        <f>D38*F38*H38</f>
        <v>299715000</v>
      </c>
      <c r="J38" s="43"/>
    </row>
    <row r="39" spans="1:10" s="40" customFormat="1" ht="55.2" x14ac:dyDescent="0.3">
      <c r="A39" s="76"/>
      <c r="B39" s="191" t="s">
        <v>4793</v>
      </c>
      <c r="C39" s="76"/>
      <c r="D39" s="328"/>
      <c r="E39" s="43"/>
      <c r="F39" s="74"/>
      <c r="G39" s="75"/>
      <c r="H39" s="186"/>
      <c r="I39" s="2"/>
      <c r="J39" s="43"/>
    </row>
    <row r="40" spans="1:10" s="145" customFormat="1" ht="41.4" x14ac:dyDescent="0.3">
      <c r="A40" s="139" t="s">
        <v>4765</v>
      </c>
      <c r="B40" s="140" t="s">
        <v>4769</v>
      </c>
      <c r="C40" s="139"/>
      <c r="D40" s="330"/>
      <c r="E40" s="142"/>
      <c r="F40" s="143"/>
      <c r="G40" s="141"/>
      <c r="H40" s="188"/>
      <c r="I40" s="144">
        <f>SUBTOTAL(9,I41:I43)</f>
        <v>0</v>
      </c>
      <c r="J40" s="142"/>
    </row>
    <row r="41" spans="1:10" s="40" customFormat="1" ht="27.6" x14ac:dyDescent="0.3">
      <c r="A41" s="76" t="s">
        <v>4766</v>
      </c>
      <c r="B41" s="79" t="s">
        <v>4789</v>
      </c>
      <c r="C41" s="76" t="s">
        <v>1726</v>
      </c>
      <c r="D41" s="328">
        <v>0</v>
      </c>
      <c r="E41" s="43"/>
      <c r="F41" s="74">
        <v>130000</v>
      </c>
      <c r="G41" s="75"/>
      <c r="H41" s="186">
        <v>0.3</v>
      </c>
      <c r="I41" s="2">
        <f t="shared" ref="I41:I42" si="2">ROUND(D41*H41*F41,0)</f>
        <v>0</v>
      </c>
      <c r="J41" s="78"/>
    </row>
    <row r="42" spans="1:10" s="40" customFormat="1" ht="27.6" x14ac:dyDescent="0.3">
      <c r="A42" s="76" t="s">
        <v>4767</v>
      </c>
      <c r="B42" s="77" t="s">
        <v>4768</v>
      </c>
      <c r="C42" s="76" t="s">
        <v>1726</v>
      </c>
      <c r="D42" s="328">
        <v>0</v>
      </c>
      <c r="E42" s="43"/>
      <c r="F42" s="74">
        <v>130000</v>
      </c>
      <c r="G42" s="75"/>
      <c r="H42" s="332">
        <v>5</v>
      </c>
      <c r="I42" s="2">
        <f t="shared" si="2"/>
        <v>0</v>
      </c>
      <c r="J42" s="43"/>
    </row>
    <row r="43" spans="1:10" s="40" customFormat="1" ht="55.2" x14ac:dyDescent="0.3">
      <c r="A43" s="80"/>
      <c r="B43" s="192" t="s">
        <v>4793</v>
      </c>
      <c r="C43" s="80"/>
      <c r="D43" s="331"/>
      <c r="E43" s="50"/>
      <c r="F43" s="81"/>
      <c r="G43" s="82"/>
      <c r="H43" s="189"/>
      <c r="I43" s="83"/>
      <c r="J43" s="50"/>
    </row>
    <row r="44" spans="1:10" s="40" customFormat="1" ht="13.8" x14ac:dyDescent="0.3">
      <c r="A44" s="57" t="s">
        <v>2310</v>
      </c>
      <c r="B44" s="58" t="s">
        <v>4770</v>
      </c>
      <c r="C44" s="59"/>
      <c r="D44" s="333"/>
      <c r="E44" s="59"/>
      <c r="F44" s="60"/>
      <c r="G44" s="59"/>
      <c r="H44" s="190"/>
      <c r="I44" s="59"/>
      <c r="J44" s="84"/>
    </row>
    <row r="45" spans="1:10" s="117" customFormat="1" ht="13.8" x14ac:dyDescent="0.3">
      <c r="A45" s="146"/>
      <c r="B45" s="147" t="s">
        <v>4771</v>
      </c>
      <c r="C45" s="148"/>
      <c r="D45" s="334"/>
      <c r="E45" s="148"/>
      <c r="F45" s="149"/>
      <c r="G45" s="150"/>
      <c r="H45" s="148"/>
      <c r="I45" s="110">
        <f>SUBTOTAL(9,I14:I43)</f>
        <v>379665900</v>
      </c>
      <c r="J45" s="148"/>
    </row>
    <row r="46" spans="1:10" s="40" customFormat="1" ht="14.4" x14ac:dyDescent="0.3">
      <c r="A46" s="85"/>
      <c r="B46" s="501" t="s">
        <v>5493</v>
      </c>
      <c r="C46" s="502"/>
      <c r="D46" s="502"/>
      <c r="E46" s="502"/>
      <c r="F46" s="502"/>
      <c r="G46" s="502"/>
      <c r="H46" s="502"/>
      <c r="I46" s="502"/>
      <c r="J46" s="503"/>
    </row>
    <row r="47" spans="1:10" s="40" customFormat="1" ht="14.4" x14ac:dyDescent="0.3">
      <c r="A47" s="86"/>
      <c r="B47" s="506"/>
      <c r="C47" s="506"/>
      <c r="D47" s="506"/>
      <c r="E47" s="506"/>
      <c r="F47" s="506"/>
      <c r="G47" s="506"/>
      <c r="H47" s="506"/>
      <c r="I47" s="506"/>
      <c r="J47" s="506"/>
    </row>
    <row r="48" spans="1:10" s="89" customFormat="1" x14ac:dyDescent="0.3">
      <c r="A48" s="87"/>
      <c r="B48" s="88"/>
      <c r="C48" s="88"/>
      <c r="D48" s="88"/>
      <c r="E48" s="88"/>
      <c r="F48" s="88"/>
      <c r="G48" s="88"/>
      <c r="H48" s="88"/>
      <c r="I48" s="88"/>
      <c r="J48" s="88"/>
    </row>
    <row r="49" spans="1:10" s="89" customFormat="1" x14ac:dyDescent="0.3">
      <c r="A49" s="90"/>
      <c r="B49" s="90"/>
      <c r="C49" s="504" t="s">
        <v>4773</v>
      </c>
      <c r="D49" s="504"/>
      <c r="E49" s="504"/>
      <c r="F49" s="504" t="s">
        <v>4885</v>
      </c>
      <c r="G49" s="504"/>
      <c r="H49" s="504"/>
      <c r="I49" s="504"/>
      <c r="J49" s="504"/>
    </row>
    <row r="50" spans="1:10" s="96" customFormat="1" x14ac:dyDescent="0.3">
      <c r="A50" s="91"/>
      <c r="B50" s="93"/>
      <c r="C50" s="94"/>
      <c r="D50" s="92"/>
      <c r="E50" s="91"/>
      <c r="F50" s="95"/>
      <c r="G50" s="91"/>
      <c r="H50" s="91"/>
      <c r="I50" s="95"/>
    </row>
    <row r="51" spans="1:10" s="96" customFormat="1" x14ac:dyDescent="0.3">
      <c r="A51" s="91"/>
      <c r="B51" s="93"/>
      <c r="C51" s="94"/>
      <c r="D51" s="92"/>
      <c r="E51" s="91"/>
      <c r="F51" s="95"/>
      <c r="G51" s="91"/>
      <c r="H51" s="91"/>
      <c r="I51" s="91"/>
    </row>
    <row r="52" spans="1:10" s="96" customFormat="1" x14ac:dyDescent="0.3">
      <c r="A52" s="91"/>
      <c r="B52" s="93"/>
      <c r="C52" s="94"/>
      <c r="D52" s="92"/>
      <c r="E52" s="91"/>
      <c r="F52" s="95"/>
      <c r="G52" s="91"/>
      <c r="H52" s="91"/>
      <c r="I52" s="95"/>
    </row>
    <row r="53" spans="1:10" s="96" customFormat="1" x14ac:dyDescent="0.3">
      <c r="A53" s="91"/>
      <c r="B53" s="93"/>
      <c r="C53" s="94"/>
      <c r="D53" s="92"/>
      <c r="E53" s="91"/>
      <c r="F53" s="95"/>
      <c r="G53" s="91"/>
      <c r="H53" s="91"/>
      <c r="I53" s="91"/>
    </row>
    <row r="54" spans="1:10" s="96" customFormat="1" x14ac:dyDescent="0.3">
      <c r="A54" s="91"/>
      <c r="B54" s="93"/>
      <c r="C54" s="94"/>
      <c r="D54" s="92"/>
      <c r="E54" s="91"/>
      <c r="F54" s="95"/>
      <c r="G54" s="91"/>
      <c r="H54" s="91"/>
      <c r="I54" s="91"/>
    </row>
    <row r="55" spans="1:10" s="89" customFormat="1" x14ac:dyDescent="0.3">
      <c r="A55" s="91"/>
      <c r="C55" s="505" t="s">
        <v>4886</v>
      </c>
      <c r="D55" s="505"/>
      <c r="E55" s="505"/>
      <c r="F55" s="316"/>
      <c r="G55" s="91"/>
      <c r="H55" s="91"/>
      <c r="I55" s="91"/>
    </row>
    <row r="56" spans="1:10" x14ac:dyDescent="0.3">
      <c r="A56" s="97"/>
      <c r="C56" s="98"/>
      <c r="D56" s="99"/>
      <c r="E56" s="10"/>
      <c r="F56" s="100"/>
      <c r="G56" s="97"/>
      <c r="H56" s="10"/>
      <c r="I56" s="100"/>
      <c r="J56" s="97"/>
    </row>
    <row r="57" spans="1:10" ht="47.1" customHeight="1" x14ac:dyDescent="0.3">
      <c r="A57" s="101"/>
      <c r="B57" s="102" t="s">
        <v>4703</v>
      </c>
      <c r="D57" s="103"/>
      <c r="F57" s="104"/>
      <c r="G57" s="105"/>
      <c r="H57" s="106"/>
      <c r="I57" s="107"/>
    </row>
    <row r="58" spans="1:10" ht="47.1" customHeight="1" x14ac:dyDescent="0.3">
      <c r="A58" s="101"/>
      <c r="B58" s="102" t="s">
        <v>4704</v>
      </c>
      <c r="D58" s="103"/>
      <c r="F58" s="104"/>
      <c r="G58" s="105"/>
      <c r="H58" s="106"/>
      <c r="I58" s="107"/>
    </row>
    <row r="59" spans="1:10" ht="61.5" customHeight="1" x14ac:dyDescent="0.3">
      <c r="A59" s="101"/>
      <c r="B59" s="102" t="s">
        <v>4705</v>
      </c>
      <c r="D59" s="103"/>
      <c r="F59" s="104"/>
      <c r="G59" s="105"/>
      <c r="H59" s="106"/>
      <c r="I59" s="107"/>
    </row>
    <row r="60" spans="1:10" x14ac:dyDescent="0.3">
      <c r="A60" s="97"/>
      <c r="C60" s="98"/>
      <c r="D60" s="99"/>
      <c r="E60" s="10"/>
      <c r="F60" s="100"/>
      <c r="G60" s="97"/>
      <c r="H60" s="10"/>
      <c r="I60" s="100"/>
      <c r="J60" s="97"/>
    </row>
    <row r="61" spans="1:10" x14ac:dyDescent="0.3">
      <c r="A61" s="97"/>
      <c r="C61" s="98"/>
      <c r="D61" s="99"/>
      <c r="E61" s="10"/>
      <c r="F61" s="100"/>
      <c r="G61" s="97"/>
      <c r="H61" s="10"/>
      <c r="I61" s="100"/>
      <c r="J61" s="97"/>
    </row>
    <row r="64" spans="1:10" x14ac:dyDescent="0.3">
      <c r="A64" s="8"/>
      <c r="C64" s="8"/>
      <c r="D64" s="98"/>
      <c r="E64" s="98"/>
      <c r="F64" s="8"/>
      <c r="G64" s="8"/>
      <c r="H64" s="8"/>
      <c r="I64" s="8"/>
      <c r="J64" s="8"/>
    </row>
    <row r="65" spans="4:5" s="8" customFormat="1" x14ac:dyDescent="0.3">
      <c r="D65" s="98"/>
      <c r="E65" s="98"/>
    </row>
    <row r="66" spans="4:5" s="8" customFormat="1" x14ac:dyDescent="0.3">
      <c r="D66" s="98"/>
      <c r="E66" s="98"/>
    </row>
    <row r="67" spans="4:5" s="8" customFormat="1" x14ac:dyDescent="0.3">
      <c r="D67" s="98"/>
      <c r="E67" s="98"/>
    </row>
    <row r="68" spans="4:5" s="8" customFormat="1" x14ac:dyDescent="0.3">
      <c r="D68" s="98"/>
      <c r="E68" s="98"/>
    </row>
    <row r="69" spans="4:5" s="8" customFormat="1" x14ac:dyDescent="0.3">
      <c r="D69" s="98"/>
      <c r="E69" s="98"/>
    </row>
    <row r="70" spans="4:5" s="8" customFormat="1" x14ac:dyDescent="0.3">
      <c r="D70" s="98"/>
      <c r="E70" s="98"/>
    </row>
    <row r="71" spans="4:5" s="8" customFormat="1" x14ac:dyDescent="0.3">
      <c r="D71" s="98"/>
      <c r="E71" s="98"/>
    </row>
    <row r="72" spans="4:5" s="8" customFormat="1" x14ac:dyDescent="0.3">
      <c r="D72" s="98"/>
      <c r="E72" s="98"/>
    </row>
    <row r="73" spans="4:5" s="8" customFormat="1" x14ac:dyDescent="0.3">
      <c r="D73" s="98"/>
      <c r="E73" s="98"/>
    </row>
    <row r="74" spans="4:5" s="8" customFormat="1" x14ac:dyDescent="0.3">
      <c r="D74" s="98"/>
      <c r="E74" s="98"/>
    </row>
    <row r="75" spans="4:5" s="8" customFormat="1" x14ac:dyDescent="0.3">
      <c r="D75" s="98"/>
      <c r="E75" s="98"/>
    </row>
    <row r="76" spans="4:5" s="8" customFormat="1" x14ac:dyDescent="0.3">
      <c r="D76" s="98"/>
      <c r="E76" s="98"/>
    </row>
    <row r="77" spans="4:5" s="8" customFormat="1" x14ac:dyDescent="0.3">
      <c r="D77" s="98"/>
      <c r="E77" s="98"/>
    </row>
    <row r="78" spans="4:5" s="40" customFormat="1" ht="13.8" x14ac:dyDescent="0.3">
      <c r="D78" s="5"/>
      <c r="E78" s="5"/>
    </row>
    <row r="79" spans="4:5" s="40" customFormat="1" ht="13.8" x14ac:dyDescent="0.3">
      <c r="D79" s="5"/>
      <c r="E79" s="5"/>
    </row>
    <row r="80" spans="4:5" s="8" customFormat="1" x14ac:dyDescent="0.3">
      <c r="D80" s="98"/>
      <c r="E80" s="98"/>
    </row>
    <row r="81" spans="4:5" s="8" customFormat="1" x14ac:dyDescent="0.3">
      <c r="D81" s="98"/>
      <c r="E81" s="98"/>
    </row>
    <row r="82" spans="4:5" s="8" customFormat="1" x14ac:dyDescent="0.3">
      <c r="D82" s="98"/>
      <c r="E82" s="98"/>
    </row>
    <row r="83" spans="4:5" s="40" customFormat="1" ht="13.8" x14ac:dyDescent="0.3">
      <c r="D83" s="5"/>
      <c r="E83" s="5"/>
    </row>
    <row r="84" spans="4:5" s="8" customFormat="1" x14ac:dyDescent="0.3">
      <c r="D84" s="98"/>
      <c r="E84" s="98"/>
    </row>
    <row r="85" spans="4:5" s="8" customFormat="1" x14ac:dyDescent="0.3">
      <c r="D85" s="98"/>
      <c r="E85" s="98"/>
    </row>
    <row r="86" spans="4:5" s="40" customFormat="1" ht="13.8" x14ac:dyDescent="0.3">
      <c r="D86" s="5"/>
      <c r="E86" s="5"/>
    </row>
    <row r="87" spans="4:5" s="8" customFormat="1" x14ac:dyDescent="0.3">
      <c r="D87" s="98"/>
      <c r="E87" s="98"/>
    </row>
    <row r="88" spans="4:5" s="8" customFormat="1" x14ac:dyDescent="0.3">
      <c r="D88" s="98"/>
      <c r="E88" s="98"/>
    </row>
    <row r="89" spans="4:5" s="8" customFormat="1" x14ac:dyDescent="0.3">
      <c r="D89" s="98"/>
      <c r="E89" s="98"/>
    </row>
    <row r="90" spans="4:5" s="8" customFormat="1" x14ac:dyDescent="0.3">
      <c r="D90" s="98"/>
      <c r="E90" s="98"/>
    </row>
    <row r="91" spans="4:5" s="8" customFormat="1" x14ac:dyDescent="0.3">
      <c r="D91" s="98"/>
      <c r="E91" s="98"/>
    </row>
    <row r="92" spans="4:5" s="8" customFormat="1" x14ac:dyDescent="0.3">
      <c r="D92" s="98"/>
      <c r="E92" s="98"/>
    </row>
    <row r="93" spans="4:5" s="8" customFormat="1" x14ac:dyDescent="0.3">
      <c r="D93" s="98"/>
      <c r="E93" s="98"/>
    </row>
    <row r="94" spans="4:5" s="8" customFormat="1" x14ac:dyDescent="0.3">
      <c r="D94" s="98"/>
      <c r="E94" s="98"/>
    </row>
    <row r="95" spans="4:5" s="8" customFormat="1" x14ac:dyDescent="0.3">
      <c r="D95" s="98"/>
      <c r="E95" s="98"/>
    </row>
    <row r="96" spans="4:5" s="8" customFormat="1" x14ac:dyDescent="0.3">
      <c r="D96" s="98"/>
      <c r="E96" s="98"/>
    </row>
    <row r="97" spans="4:5" s="8" customFormat="1" x14ac:dyDescent="0.3">
      <c r="D97" s="98"/>
      <c r="E97" s="98"/>
    </row>
    <row r="98" spans="4:5" s="8" customFormat="1" x14ac:dyDescent="0.3">
      <c r="D98" s="98"/>
      <c r="E98" s="98"/>
    </row>
    <row r="99" spans="4:5" s="8" customFormat="1" x14ac:dyDescent="0.3">
      <c r="D99" s="98"/>
      <c r="E99" s="98"/>
    </row>
    <row r="100" spans="4:5" s="8" customFormat="1" x14ac:dyDescent="0.3">
      <c r="D100" s="98"/>
      <c r="E100" s="98"/>
    </row>
    <row r="101" spans="4:5" s="8" customFormat="1" x14ac:dyDescent="0.3">
      <c r="D101" s="98"/>
      <c r="E101" s="98"/>
    </row>
    <row r="102" spans="4:5" s="8" customFormat="1" x14ac:dyDescent="0.3">
      <c r="D102" s="98"/>
      <c r="E102" s="98"/>
    </row>
    <row r="103" spans="4:5" s="8" customFormat="1" x14ac:dyDescent="0.3">
      <c r="D103" s="98"/>
      <c r="E103" s="98"/>
    </row>
    <row r="104" spans="4:5" s="8" customFormat="1" x14ac:dyDescent="0.3">
      <c r="D104" s="98"/>
      <c r="E104" s="98"/>
    </row>
    <row r="105" spans="4:5" s="8" customFormat="1" x14ac:dyDescent="0.3">
      <c r="D105" s="98"/>
      <c r="E105" s="98"/>
    </row>
    <row r="106" spans="4:5" s="8" customFormat="1" x14ac:dyDescent="0.3">
      <c r="D106" s="98"/>
      <c r="E106" s="98"/>
    </row>
    <row r="107" spans="4:5" s="8" customFormat="1" x14ac:dyDescent="0.3">
      <c r="D107" s="98"/>
      <c r="E107" s="98"/>
    </row>
    <row r="108" spans="4:5" s="8" customFormat="1" x14ac:dyDescent="0.3">
      <c r="D108" s="98"/>
      <c r="E108" s="98"/>
    </row>
    <row r="109" spans="4:5" s="8" customFormat="1" x14ac:dyDescent="0.3">
      <c r="D109" s="98"/>
      <c r="E109" s="98"/>
    </row>
    <row r="110" spans="4:5" s="8" customFormat="1" x14ac:dyDescent="0.3">
      <c r="D110" s="98"/>
      <c r="E110" s="98"/>
    </row>
    <row r="111" spans="4:5" s="8" customFormat="1" x14ac:dyDescent="0.3">
      <c r="D111" s="98"/>
      <c r="E111" s="98"/>
    </row>
    <row r="112" spans="4:5" s="8" customFormat="1" x14ac:dyDescent="0.3">
      <c r="D112" s="98"/>
      <c r="E112" s="98"/>
    </row>
    <row r="113" spans="4:5" s="8" customFormat="1" x14ac:dyDescent="0.3">
      <c r="D113" s="98"/>
      <c r="E113" s="98"/>
    </row>
    <row r="114" spans="4:5" s="8" customFormat="1" x14ac:dyDescent="0.3">
      <c r="D114" s="98"/>
      <c r="E114" s="98"/>
    </row>
    <row r="115" spans="4:5" s="8" customFormat="1" x14ac:dyDescent="0.3">
      <c r="D115" s="98"/>
      <c r="E115" s="98"/>
    </row>
    <row r="116" spans="4:5" s="8" customFormat="1" x14ac:dyDescent="0.3">
      <c r="D116" s="98"/>
      <c r="E116" s="98"/>
    </row>
    <row r="117" spans="4:5" s="8" customFormat="1" x14ac:dyDescent="0.3">
      <c r="D117" s="98"/>
      <c r="E117" s="98"/>
    </row>
    <row r="118" spans="4:5" s="8" customFormat="1" x14ac:dyDescent="0.3">
      <c r="D118" s="98"/>
      <c r="E118" s="98"/>
    </row>
    <row r="119" spans="4:5" s="8" customFormat="1" x14ac:dyDescent="0.3">
      <c r="D119" s="98"/>
      <c r="E119" s="98"/>
    </row>
    <row r="120" spans="4:5" s="8" customFormat="1" x14ac:dyDescent="0.3">
      <c r="D120" s="98"/>
      <c r="E120" s="98"/>
    </row>
    <row r="121" spans="4:5" s="8" customFormat="1" x14ac:dyDescent="0.3">
      <c r="D121" s="98"/>
      <c r="E121" s="98"/>
    </row>
    <row r="122" spans="4:5" s="8" customFormat="1" x14ac:dyDescent="0.3">
      <c r="D122" s="98"/>
      <c r="E122" s="98"/>
    </row>
    <row r="123" spans="4:5" s="8" customFormat="1" x14ac:dyDescent="0.3">
      <c r="D123" s="98"/>
      <c r="E123" s="98"/>
    </row>
    <row r="124" spans="4:5" s="8" customFormat="1" x14ac:dyDescent="0.3">
      <c r="D124" s="98"/>
      <c r="E124" s="98"/>
    </row>
    <row r="125" spans="4:5" s="8" customFormat="1" x14ac:dyDescent="0.3">
      <c r="D125" s="98"/>
      <c r="E125" s="98"/>
    </row>
    <row r="126" spans="4:5" s="8" customFormat="1" x14ac:dyDescent="0.3">
      <c r="D126" s="98"/>
      <c r="E126" s="98"/>
    </row>
    <row r="127" spans="4:5" s="8" customFormat="1" x14ac:dyDescent="0.3">
      <c r="D127" s="98"/>
      <c r="E127" s="98"/>
    </row>
    <row r="128" spans="4:5" s="8" customFormat="1" x14ac:dyDescent="0.3">
      <c r="D128" s="98"/>
      <c r="E128" s="98"/>
    </row>
    <row r="129" spans="4:5" s="8" customFormat="1" x14ac:dyDescent="0.3">
      <c r="D129" s="98"/>
      <c r="E129" s="98"/>
    </row>
    <row r="130" spans="4:5" s="8" customFormat="1" x14ac:dyDescent="0.3">
      <c r="D130" s="98"/>
      <c r="E130" s="98"/>
    </row>
    <row r="131" spans="4:5" s="8" customFormat="1" x14ac:dyDescent="0.3">
      <c r="D131" s="98"/>
      <c r="E131" s="98"/>
    </row>
    <row r="132" spans="4:5" s="8" customFormat="1" x14ac:dyDescent="0.3">
      <c r="D132" s="98"/>
      <c r="E132" s="98"/>
    </row>
    <row r="133" spans="4:5" s="8" customFormat="1" x14ac:dyDescent="0.3">
      <c r="D133" s="98"/>
      <c r="E133" s="98"/>
    </row>
    <row r="134" spans="4:5" s="8" customFormat="1" x14ac:dyDescent="0.3">
      <c r="D134" s="98"/>
      <c r="E134" s="98"/>
    </row>
    <row r="135" spans="4:5" s="8" customFormat="1" x14ac:dyDescent="0.3">
      <c r="D135" s="98"/>
      <c r="E135" s="98"/>
    </row>
    <row r="136" spans="4:5" s="8" customFormat="1" x14ac:dyDescent="0.3">
      <c r="D136" s="98"/>
      <c r="E136" s="98"/>
    </row>
    <row r="137" spans="4:5" s="8" customFormat="1" x14ac:dyDescent="0.3">
      <c r="D137" s="98"/>
      <c r="E137" s="98"/>
    </row>
    <row r="138" spans="4:5" s="8" customFormat="1" x14ac:dyDescent="0.3">
      <c r="D138" s="98"/>
      <c r="E138" s="98"/>
    </row>
    <row r="139" spans="4:5" s="8" customFormat="1" x14ac:dyDescent="0.3">
      <c r="D139" s="98"/>
      <c r="E139" s="98"/>
    </row>
    <row r="140" spans="4:5" s="8" customFormat="1" x14ac:dyDescent="0.3">
      <c r="D140" s="98"/>
      <c r="E140" s="98"/>
    </row>
    <row r="141" spans="4:5" s="8" customFormat="1" x14ac:dyDescent="0.3">
      <c r="D141" s="98"/>
      <c r="E141" s="98"/>
    </row>
    <row r="142" spans="4:5" s="8" customFormat="1" x14ac:dyDescent="0.3">
      <c r="D142" s="98"/>
      <c r="E142" s="98"/>
    </row>
    <row r="143" spans="4:5" s="8" customFormat="1" x14ac:dyDescent="0.3">
      <c r="D143" s="98"/>
      <c r="E143" s="98"/>
    </row>
    <row r="144" spans="4:5" s="8" customFormat="1" x14ac:dyDescent="0.3">
      <c r="D144" s="98"/>
      <c r="E144" s="98"/>
    </row>
    <row r="145" spans="4:5" s="8" customFormat="1" x14ac:dyDescent="0.3">
      <c r="D145" s="98"/>
      <c r="E145" s="98"/>
    </row>
    <row r="146" spans="4:5" s="8" customFormat="1" x14ac:dyDescent="0.3">
      <c r="D146" s="98"/>
      <c r="E146" s="98"/>
    </row>
    <row r="147" spans="4:5" s="8" customFormat="1" x14ac:dyDescent="0.3">
      <c r="D147" s="98"/>
      <c r="E147" s="98"/>
    </row>
    <row r="148" spans="4:5" s="8" customFormat="1" x14ac:dyDescent="0.3">
      <c r="D148" s="98"/>
      <c r="E148" s="98"/>
    </row>
    <row r="149" spans="4:5" s="8" customFormat="1" x14ac:dyDescent="0.3">
      <c r="D149" s="98"/>
      <c r="E149" s="98"/>
    </row>
    <row r="150" spans="4:5" s="8" customFormat="1" x14ac:dyDescent="0.3">
      <c r="D150" s="98"/>
      <c r="E150" s="98"/>
    </row>
    <row r="151" spans="4:5" s="8" customFormat="1" x14ac:dyDescent="0.3">
      <c r="D151" s="98"/>
      <c r="E151" s="98"/>
    </row>
    <row r="152" spans="4:5" s="8" customFormat="1" x14ac:dyDescent="0.3">
      <c r="D152" s="98"/>
      <c r="E152" s="98"/>
    </row>
    <row r="153" spans="4:5" s="8" customFormat="1" x14ac:dyDescent="0.3">
      <c r="D153" s="98"/>
      <c r="E153" s="98"/>
    </row>
    <row r="154" spans="4:5" s="8" customFormat="1" x14ac:dyDescent="0.3">
      <c r="D154" s="98"/>
      <c r="E154" s="98"/>
    </row>
    <row r="155" spans="4:5" s="8" customFormat="1" x14ac:dyDescent="0.3">
      <c r="D155" s="98"/>
      <c r="E155" s="98"/>
    </row>
    <row r="156" spans="4:5" s="8" customFormat="1" x14ac:dyDescent="0.3">
      <c r="D156" s="98"/>
      <c r="E156" s="98"/>
    </row>
    <row r="157" spans="4:5" s="8" customFormat="1" x14ac:dyDescent="0.3">
      <c r="D157" s="98"/>
      <c r="E157" s="98"/>
    </row>
    <row r="158" spans="4:5" s="8" customFormat="1" x14ac:dyDescent="0.3">
      <c r="D158" s="98"/>
      <c r="E158" s="98"/>
    </row>
    <row r="159" spans="4:5" s="8" customFormat="1" x14ac:dyDescent="0.3">
      <c r="D159" s="98"/>
      <c r="E159" s="98"/>
    </row>
    <row r="160" spans="4:5" s="8" customFormat="1" x14ac:dyDescent="0.3">
      <c r="D160" s="98"/>
      <c r="E160" s="98"/>
    </row>
    <row r="161" spans="4:5" s="8" customFormat="1" x14ac:dyDescent="0.3">
      <c r="D161" s="98"/>
      <c r="E161" s="98"/>
    </row>
    <row r="162" spans="4:5" s="8" customFormat="1" x14ac:dyDescent="0.3">
      <c r="D162" s="98"/>
      <c r="E162" s="98"/>
    </row>
    <row r="163" spans="4:5" s="8" customFormat="1" x14ac:dyDescent="0.3">
      <c r="D163" s="98"/>
      <c r="E163" s="98"/>
    </row>
    <row r="164" spans="4:5" s="8" customFormat="1" x14ac:dyDescent="0.3">
      <c r="D164" s="98"/>
      <c r="E164" s="98"/>
    </row>
    <row r="165" spans="4:5" s="8" customFormat="1" x14ac:dyDescent="0.3">
      <c r="D165" s="98"/>
      <c r="E165" s="98"/>
    </row>
    <row r="166" spans="4:5" s="8" customFormat="1" x14ac:dyDescent="0.3">
      <c r="D166" s="98"/>
      <c r="E166" s="98"/>
    </row>
    <row r="167" spans="4:5" s="8" customFormat="1" x14ac:dyDescent="0.3">
      <c r="D167" s="98"/>
      <c r="E167" s="98"/>
    </row>
    <row r="168" spans="4:5" s="8" customFormat="1" x14ac:dyDescent="0.3">
      <c r="D168" s="98"/>
      <c r="E168" s="98"/>
    </row>
    <row r="169" spans="4:5" s="8" customFormat="1" x14ac:dyDescent="0.3">
      <c r="D169" s="98"/>
      <c r="E169" s="98"/>
    </row>
    <row r="170" spans="4:5" s="8" customFormat="1" x14ac:dyDescent="0.3">
      <c r="D170" s="98"/>
      <c r="E170" s="98"/>
    </row>
    <row r="171" spans="4:5" s="8" customFormat="1" x14ac:dyDescent="0.3">
      <c r="D171" s="98"/>
      <c r="E171" s="98"/>
    </row>
    <row r="172" spans="4:5" s="8" customFormat="1" x14ac:dyDescent="0.3">
      <c r="D172" s="98"/>
      <c r="E172" s="98"/>
    </row>
    <row r="173" spans="4:5" s="8" customFormat="1" x14ac:dyDescent="0.3">
      <c r="D173" s="98"/>
      <c r="E173" s="98"/>
    </row>
    <row r="174" spans="4:5" s="8" customFormat="1" x14ac:dyDescent="0.3">
      <c r="D174" s="98"/>
      <c r="E174" s="98"/>
    </row>
    <row r="175" spans="4:5" s="8" customFormat="1" x14ac:dyDescent="0.3">
      <c r="D175" s="98"/>
      <c r="E175" s="98"/>
    </row>
    <row r="176" spans="4:5" s="8" customFormat="1" x14ac:dyDescent="0.3">
      <c r="D176" s="98"/>
      <c r="E176" s="98"/>
    </row>
    <row r="177" spans="4:5" s="8" customFormat="1" x14ac:dyDescent="0.3">
      <c r="D177" s="98"/>
      <c r="E177" s="98"/>
    </row>
    <row r="178" spans="4:5" s="8" customFormat="1" x14ac:dyDescent="0.3">
      <c r="D178" s="98"/>
      <c r="E178" s="98"/>
    </row>
    <row r="179" spans="4:5" s="8" customFormat="1" x14ac:dyDescent="0.3">
      <c r="D179" s="98"/>
      <c r="E179" s="98"/>
    </row>
    <row r="180" spans="4:5" s="8" customFormat="1" x14ac:dyDescent="0.3">
      <c r="D180" s="98"/>
      <c r="E180" s="98"/>
    </row>
    <row r="181" spans="4:5" s="8" customFormat="1" x14ac:dyDescent="0.3">
      <c r="D181" s="98"/>
      <c r="E181" s="98"/>
    </row>
    <row r="182" spans="4:5" s="8" customFormat="1" x14ac:dyDescent="0.3">
      <c r="D182" s="98"/>
      <c r="E182" s="98"/>
    </row>
    <row r="183" spans="4:5" s="8" customFormat="1" x14ac:dyDescent="0.3">
      <c r="D183" s="98"/>
      <c r="E183" s="98"/>
    </row>
    <row r="184" spans="4:5" s="8" customFormat="1" x14ac:dyDescent="0.3">
      <c r="D184" s="98"/>
      <c r="E184" s="98"/>
    </row>
    <row r="185" spans="4:5" s="8" customFormat="1" x14ac:dyDescent="0.3">
      <c r="D185" s="98"/>
      <c r="E185" s="98"/>
    </row>
    <row r="186" spans="4:5" s="8" customFormat="1" x14ac:dyDescent="0.3">
      <c r="D186" s="98"/>
      <c r="E186" s="98"/>
    </row>
    <row r="187" spans="4:5" s="8" customFormat="1" x14ac:dyDescent="0.3">
      <c r="D187" s="98"/>
      <c r="E187" s="98"/>
    </row>
    <row r="188" spans="4:5" s="8" customFormat="1" x14ac:dyDescent="0.3">
      <c r="D188" s="98"/>
      <c r="E188" s="98"/>
    </row>
    <row r="189" spans="4:5" s="8" customFormat="1" x14ac:dyDescent="0.3">
      <c r="D189" s="98"/>
      <c r="E189" s="98"/>
    </row>
    <row r="190" spans="4:5" s="8" customFormat="1" x14ac:dyDescent="0.3">
      <c r="D190" s="98"/>
      <c r="E190" s="98"/>
    </row>
    <row r="191" spans="4:5" s="8" customFormat="1" x14ac:dyDescent="0.3">
      <c r="D191" s="98"/>
      <c r="E191" s="98"/>
    </row>
    <row r="192" spans="4:5" s="8" customFormat="1" x14ac:dyDescent="0.3">
      <c r="D192" s="98"/>
      <c r="E192" s="98"/>
    </row>
    <row r="193" spans="4:5" s="8" customFormat="1" x14ac:dyDescent="0.3">
      <c r="D193" s="98"/>
      <c r="E193" s="98"/>
    </row>
    <row r="194" spans="4:5" s="8" customFormat="1" x14ac:dyDescent="0.3">
      <c r="D194" s="98"/>
      <c r="E194" s="98"/>
    </row>
    <row r="195" spans="4:5" s="8" customFormat="1" x14ac:dyDescent="0.3">
      <c r="D195" s="98"/>
      <c r="E195" s="98"/>
    </row>
    <row r="196" spans="4:5" s="8" customFormat="1" x14ac:dyDescent="0.3">
      <c r="D196" s="98"/>
      <c r="E196" s="98"/>
    </row>
    <row r="197" spans="4:5" s="8" customFormat="1" x14ac:dyDescent="0.3">
      <c r="D197" s="98"/>
      <c r="E197" s="98"/>
    </row>
    <row r="198" spans="4:5" s="8" customFormat="1" x14ac:dyDescent="0.3">
      <c r="D198" s="98"/>
      <c r="E198" s="98"/>
    </row>
    <row r="199" spans="4:5" s="8" customFormat="1" x14ac:dyDescent="0.3">
      <c r="D199" s="98"/>
      <c r="E199" s="98"/>
    </row>
    <row r="200" spans="4:5" s="8" customFormat="1" x14ac:dyDescent="0.3">
      <c r="D200" s="98"/>
      <c r="E200" s="98"/>
    </row>
    <row r="201" spans="4:5" s="8" customFormat="1" x14ac:dyDescent="0.3">
      <c r="D201" s="98"/>
      <c r="E201" s="98"/>
    </row>
    <row r="202" spans="4:5" s="8" customFormat="1" x14ac:dyDescent="0.3">
      <c r="D202" s="98"/>
      <c r="E202" s="98"/>
    </row>
    <row r="203" spans="4:5" s="8" customFormat="1" x14ac:dyDescent="0.3">
      <c r="D203" s="98"/>
      <c r="E203" s="98"/>
    </row>
    <row r="204" spans="4:5" s="8" customFormat="1" x14ac:dyDescent="0.3">
      <c r="D204" s="98"/>
      <c r="E204" s="98"/>
    </row>
    <row r="205" spans="4:5" s="8" customFormat="1" x14ac:dyDescent="0.3">
      <c r="D205" s="98"/>
      <c r="E205" s="98"/>
    </row>
    <row r="206" spans="4:5" s="8" customFormat="1" x14ac:dyDescent="0.3">
      <c r="D206" s="98"/>
      <c r="E206" s="98"/>
    </row>
    <row r="207" spans="4:5" s="8" customFormat="1" x14ac:dyDescent="0.3">
      <c r="D207" s="98"/>
      <c r="E207" s="98"/>
    </row>
    <row r="208" spans="4:5" s="8" customFormat="1" x14ac:dyDescent="0.3">
      <c r="D208" s="98"/>
      <c r="E208" s="98"/>
    </row>
    <row r="209" spans="4:5" s="8" customFormat="1" x14ac:dyDescent="0.3">
      <c r="D209" s="98"/>
      <c r="E209" s="98"/>
    </row>
    <row r="210" spans="4:5" s="8" customFormat="1" x14ac:dyDescent="0.3">
      <c r="D210" s="98"/>
      <c r="E210" s="98"/>
    </row>
    <row r="211" spans="4:5" s="8" customFormat="1" x14ac:dyDescent="0.3">
      <c r="D211" s="98"/>
      <c r="E211" s="98"/>
    </row>
    <row r="212" spans="4:5" s="8" customFormat="1" x14ac:dyDescent="0.3">
      <c r="D212" s="98"/>
      <c r="E212" s="98"/>
    </row>
    <row r="213" spans="4:5" s="8" customFormat="1" x14ac:dyDescent="0.3">
      <c r="D213" s="98"/>
      <c r="E213" s="98"/>
    </row>
    <row r="214" spans="4:5" s="8" customFormat="1" x14ac:dyDescent="0.3">
      <c r="D214" s="98"/>
      <c r="E214" s="98"/>
    </row>
    <row r="215" spans="4:5" s="8" customFormat="1" x14ac:dyDescent="0.3">
      <c r="D215" s="98"/>
      <c r="E215" s="98"/>
    </row>
    <row r="216" spans="4:5" s="8" customFormat="1" x14ac:dyDescent="0.3">
      <c r="D216" s="98"/>
      <c r="E216" s="98"/>
    </row>
    <row r="217" spans="4:5" s="8" customFormat="1" x14ac:dyDescent="0.3">
      <c r="D217" s="98"/>
      <c r="E217" s="98"/>
    </row>
    <row r="218" spans="4:5" s="8" customFormat="1" x14ac:dyDescent="0.3">
      <c r="D218" s="98"/>
      <c r="E218" s="98"/>
    </row>
    <row r="219" spans="4:5" s="8" customFormat="1" x14ac:dyDescent="0.3">
      <c r="D219" s="98"/>
      <c r="E219" s="98"/>
    </row>
    <row r="220" spans="4:5" s="8" customFormat="1" x14ac:dyDescent="0.3">
      <c r="D220" s="98"/>
      <c r="E220" s="98"/>
    </row>
  </sheetData>
  <mergeCells count="17">
    <mergeCell ref="C11:J11"/>
    <mergeCell ref="F1:J1"/>
    <mergeCell ref="F2:J2"/>
    <mergeCell ref="F4:J4"/>
    <mergeCell ref="A5:J5"/>
    <mergeCell ref="A6:J6"/>
    <mergeCell ref="A7:J7"/>
    <mergeCell ref="C8:I8"/>
    <mergeCell ref="C9:D9"/>
    <mergeCell ref="F9:G9"/>
    <mergeCell ref="H9:I9"/>
    <mergeCell ref="C10:J10"/>
    <mergeCell ref="B46:J46"/>
    <mergeCell ref="B47:J47"/>
    <mergeCell ref="C49:E49"/>
    <mergeCell ref="F49:J49"/>
    <mergeCell ref="C55:E55"/>
  </mergeCells>
  <printOptions horizontalCentered="1"/>
  <pageMargins left="0.11811023622047245" right="0.11811023622047245" top="0.19685039370078741" bottom="0.19685039370078741" header="0.19685039370078741" footer="0.19685039370078741"/>
  <pageSetup paperSize="9" scale="89" orientation="landscape" r:id="rId1"/>
  <headerFooter alignWithMargins="0">
    <oddFooter>Page &amp;P</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99FB7-1AB7-469D-81EF-7A2F44C7A935}">
  <sheetPr>
    <tabColor rgb="FFFFFF00"/>
  </sheetPr>
  <dimension ref="A1:K218"/>
  <sheetViews>
    <sheetView view="pageBreakPreview" topLeftCell="A19" zoomScaleSheetLayoutView="100" workbookViewId="0">
      <selection activeCell="D14" sqref="D14:D41"/>
    </sheetView>
  </sheetViews>
  <sheetFormatPr defaultColWidth="9.109375" defaultRowHeight="15.6" x14ac:dyDescent="0.3"/>
  <cols>
    <col min="1" max="1" width="7.109375" style="4" customWidth="1"/>
    <col min="2" max="2" width="68.33203125" style="8" customWidth="1"/>
    <col min="3" max="3" width="6.88671875" style="6" customWidth="1"/>
    <col min="4" max="4" width="9.109375" style="7"/>
    <col min="5" max="5" width="14.44140625" style="6" bestFit="1" customWidth="1"/>
    <col min="6" max="6" width="11.33203125" style="108" customWidth="1"/>
    <col min="7" max="7" width="7" style="109" customWidth="1"/>
    <col min="8" max="8" width="6.109375" style="98" bestFit="1" customWidth="1"/>
    <col min="9" max="9" width="16.88671875" style="108" bestFit="1" customWidth="1"/>
    <col min="10" max="10" width="14.5546875" style="6" bestFit="1" customWidth="1"/>
    <col min="11" max="11" width="19.5546875" style="8" customWidth="1"/>
    <col min="12" max="16384" width="9.109375" style="8"/>
  </cols>
  <sheetData>
    <row r="1" spans="1:11" x14ac:dyDescent="0.3">
      <c r="B1" s="5" t="s">
        <v>4884</v>
      </c>
      <c r="F1" s="497" t="s">
        <v>4723</v>
      </c>
      <c r="G1" s="497"/>
      <c r="H1" s="497"/>
      <c r="I1" s="497"/>
      <c r="J1" s="497"/>
    </row>
    <row r="2" spans="1:11" x14ac:dyDescent="0.3">
      <c r="B2" s="9" t="s">
        <v>4885</v>
      </c>
      <c r="F2" s="498" t="s">
        <v>4724</v>
      </c>
      <c r="G2" s="498"/>
      <c r="H2" s="498"/>
      <c r="I2" s="498"/>
      <c r="J2" s="498"/>
    </row>
    <row r="4" spans="1:11" x14ac:dyDescent="0.3">
      <c r="A4" s="11"/>
      <c r="B4" s="12"/>
      <c r="C4" s="13"/>
      <c r="D4" s="14"/>
      <c r="E4" s="15"/>
      <c r="F4" s="499" t="s">
        <v>4933</v>
      </c>
      <c r="G4" s="499"/>
      <c r="H4" s="499"/>
      <c r="I4" s="499"/>
      <c r="J4" s="499"/>
    </row>
    <row r="5" spans="1:11" x14ac:dyDescent="0.3">
      <c r="A5" s="498" t="s">
        <v>4729</v>
      </c>
      <c r="B5" s="498"/>
      <c r="C5" s="498"/>
      <c r="D5" s="498"/>
      <c r="E5" s="498"/>
      <c r="F5" s="498"/>
      <c r="G5" s="498"/>
      <c r="H5" s="498"/>
      <c r="I5" s="498"/>
      <c r="J5" s="498"/>
    </row>
    <row r="6" spans="1:11" ht="15.75" customHeight="1" x14ac:dyDescent="0.3">
      <c r="A6" s="500" t="s">
        <v>4931</v>
      </c>
      <c r="B6" s="498"/>
      <c r="C6" s="498"/>
      <c r="D6" s="498"/>
      <c r="E6" s="498"/>
      <c r="F6" s="498"/>
      <c r="G6" s="498"/>
      <c r="H6" s="498"/>
      <c r="I6" s="498"/>
      <c r="J6" s="498"/>
    </row>
    <row r="7" spans="1:11" ht="15.75" customHeight="1" x14ac:dyDescent="0.3">
      <c r="A7" s="498" t="s">
        <v>4932</v>
      </c>
      <c r="B7" s="498"/>
      <c r="C7" s="498"/>
      <c r="D7" s="498"/>
      <c r="E7" s="498"/>
      <c r="F7" s="498"/>
      <c r="G7" s="498"/>
      <c r="H7" s="498"/>
      <c r="I7" s="498"/>
      <c r="J7" s="498"/>
    </row>
    <row r="8" spans="1:11" ht="16.8" x14ac:dyDescent="0.3">
      <c r="A8" s="16"/>
      <c r="B8" s="17" t="s">
        <v>4730</v>
      </c>
      <c r="C8" s="507" t="s">
        <v>5146</v>
      </c>
      <c r="D8" s="507"/>
      <c r="E8" s="507"/>
      <c r="F8" s="507"/>
      <c r="G8" s="507"/>
      <c r="H8" s="507"/>
      <c r="I8" s="507"/>
      <c r="J8" s="18"/>
    </row>
    <row r="9" spans="1:11" ht="15" customHeight="1" x14ac:dyDescent="0.3">
      <c r="A9" s="19"/>
      <c r="B9" s="17" t="s">
        <v>4731</v>
      </c>
      <c r="C9" s="548" t="s">
        <v>11</v>
      </c>
      <c r="D9" s="508"/>
      <c r="E9" s="20" t="s">
        <v>4732</v>
      </c>
      <c r="F9" s="549" t="s">
        <v>11</v>
      </c>
      <c r="G9" s="509"/>
      <c r="H9" s="511" t="s">
        <v>4733</v>
      </c>
      <c r="I9" s="511"/>
      <c r="J9" s="162" t="s">
        <v>5147</v>
      </c>
    </row>
    <row r="10" spans="1:11" x14ac:dyDescent="0.3">
      <c r="A10" s="21"/>
      <c r="B10" s="17" t="s">
        <v>4734</v>
      </c>
      <c r="C10" s="510" t="s">
        <v>4897</v>
      </c>
      <c r="D10" s="510"/>
      <c r="E10" s="510"/>
      <c r="F10" s="510"/>
      <c r="G10" s="510"/>
      <c r="H10" s="510"/>
      <c r="I10" s="510"/>
      <c r="J10" s="510"/>
    </row>
    <row r="11" spans="1:11" x14ac:dyDescent="0.3">
      <c r="A11" s="22"/>
      <c r="B11" s="17" t="s">
        <v>4735</v>
      </c>
      <c r="C11" s="547" t="s">
        <v>4897</v>
      </c>
      <c r="D11" s="512"/>
      <c r="E11" s="512"/>
      <c r="F11" s="512"/>
      <c r="G11" s="512"/>
      <c r="H11" s="512"/>
      <c r="I11" s="512"/>
      <c r="J11" s="512"/>
    </row>
    <row r="12" spans="1:11" ht="30.6" x14ac:dyDescent="0.3">
      <c r="A12" s="23" t="s">
        <v>0</v>
      </c>
      <c r="B12" s="24" t="s">
        <v>4736</v>
      </c>
      <c r="C12" s="24" t="s">
        <v>4737</v>
      </c>
      <c r="D12" s="25" t="s">
        <v>4738</v>
      </c>
      <c r="E12" s="24" t="s">
        <v>4739</v>
      </c>
      <c r="F12" s="26" t="s">
        <v>4740</v>
      </c>
      <c r="G12" s="27" t="s">
        <v>4741</v>
      </c>
      <c r="H12" s="28" t="s">
        <v>4742</v>
      </c>
      <c r="I12" s="26" t="s">
        <v>4743</v>
      </c>
      <c r="J12" s="29" t="s">
        <v>4726</v>
      </c>
      <c r="K12" s="269" t="str">
        <f ca="1">HYPERLINK("#" &amp; CELL("address",TH!A9),"Link tới sheet: " &amp; REPLACE(CELL("filename",TH!A9),1,FIND("]",CELL("filename",TH!A9)),""))</f>
        <v>Link tới sheet: TH</v>
      </c>
    </row>
    <row r="13" spans="1:11" s="34" customFormat="1" ht="13.8" x14ac:dyDescent="0.3">
      <c r="A13" s="30">
        <v>1</v>
      </c>
      <c r="B13" s="31" t="s">
        <v>4744</v>
      </c>
      <c r="C13" s="32"/>
      <c r="D13" s="32"/>
      <c r="E13" s="32"/>
      <c r="F13" s="32"/>
      <c r="G13" s="32"/>
      <c r="H13" s="174"/>
      <c r="I13" s="32"/>
      <c r="J13" s="33"/>
    </row>
    <row r="14" spans="1:11" s="40" customFormat="1" ht="13.8" x14ac:dyDescent="0.3">
      <c r="A14" s="35"/>
      <c r="B14" s="36" t="s">
        <v>4745</v>
      </c>
      <c r="C14" s="37" t="s">
        <v>1726</v>
      </c>
      <c r="D14" s="317">
        <f>SUBTOTAL(9,D15:D23)</f>
        <v>683.7</v>
      </c>
      <c r="E14" s="37"/>
      <c r="F14" s="38"/>
      <c r="G14" s="39"/>
      <c r="H14" s="175"/>
      <c r="I14" s="110">
        <f>SUBTOTAL(9,I15:I23)</f>
        <v>88881000</v>
      </c>
      <c r="J14" s="37"/>
    </row>
    <row r="15" spans="1:11" s="40" customFormat="1" ht="13.8" x14ac:dyDescent="0.3">
      <c r="A15" s="41" t="s">
        <v>4746</v>
      </c>
      <c r="B15" s="42" t="s">
        <v>5494</v>
      </c>
      <c r="C15" s="43"/>
      <c r="D15" s="318"/>
      <c r="E15" s="43"/>
      <c r="F15" s="44"/>
      <c r="G15" s="45"/>
      <c r="H15" s="176"/>
      <c r="I15" s="44"/>
      <c r="J15" s="43"/>
    </row>
    <row r="16" spans="1:11" s="40" customFormat="1" ht="27.6" x14ac:dyDescent="0.3">
      <c r="A16" s="41"/>
      <c r="B16" s="46" t="s">
        <v>5151</v>
      </c>
      <c r="C16" s="43"/>
      <c r="D16" s="318"/>
      <c r="E16" s="43"/>
      <c r="F16" s="44"/>
      <c r="G16" s="45"/>
      <c r="H16" s="176"/>
      <c r="I16" s="44"/>
      <c r="J16" s="47"/>
    </row>
    <row r="17" spans="1:10" s="40" customFormat="1" ht="40.5" customHeight="1" x14ac:dyDescent="0.3">
      <c r="A17" s="41" t="s">
        <v>4747</v>
      </c>
      <c r="B17" s="163" t="s">
        <v>4887</v>
      </c>
      <c r="C17" s="43" t="s">
        <v>1726</v>
      </c>
      <c r="D17" s="318">
        <v>683.7</v>
      </c>
      <c r="E17" s="43"/>
      <c r="F17" s="44">
        <v>130000</v>
      </c>
      <c r="G17" s="45"/>
      <c r="H17" s="176">
        <v>1</v>
      </c>
      <c r="I17" s="44">
        <f>ROUND(D17*H17*F17,0)</f>
        <v>88881000</v>
      </c>
      <c r="J17" s="48"/>
    </row>
    <row r="18" spans="1:10" s="40" customFormat="1" ht="41.4" x14ac:dyDescent="0.3">
      <c r="A18" s="49" t="s">
        <v>4748</v>
      </c>
      <c r="B18" s="157" t="s">
        <v>4888</v>
      </c>
      <c r="C18" s="50" t="s">
        <v>1726</v>
      </c>
      <c r="D18" s="319"/>
      <c r="E18" s="50"/>
      <c r="F18" s="3"/>
      <c r="G18" s="51"/>
      <c r="H18" s="177">
        <v>1</v>
      </c>
      <c r="I18" s="3">
        <f t="shared" ref="I18:I23" si="0">ROUND(D18*H18*F18,0)</f>
        <v>0</v>
      </c>
      <c r="J18" s="52"/>
    </row>
    <row r="19" spans="1:10" s="40" customFormat="1" ht="41.4" x14ac:dyDescent="0.3">
      <c r="A19" s="49" t="s">
        <v>4749</v>
      </c>
      <c r="B19" s="158" t="s">
        <v>4889</v>
      </c>
      <c r="C19" s="50" t="s">
        <v>1726</v>
      </c>
      <c r="D19" s="319"/>
      <c r="E19" s="50"/>
      <c r="F19" s="3"/>
      <c r="G19" s="51"/>
      <c r="H19" s="177">
        <v>1</v>
      </c>
      <c r="I19" s="3">
        <f t="shared" si="0"/>
        <v>0</v>
      </c>
      <c r="J19" s="52"/>
    </row>
    <row r="20" spans="1:10" s="40" customFormat="1" ht="41.4" x14ac:dyDescent="0.3">
      <c r="A20" s="49" t="s">
        <v>4750</v>
      </c>
      <c r="B20" s="158" t="s">
        <v>4890</v>
      </c>
      <c r="C20" s="50" t="s">
        <v>1726</v>
      </c>
      <c r="D20" s="319"/>
      <c r="E20" s="50"/>
      <c r="F20" s="3"/>
      <c r="G20" s="51"/>
      <c r="H20" s="177">
        <v>1</v>
      </c>
      <c r="I20" s="3">
        <f t="shared" si="0"/>
        <v>0</v>
      </c>
      <c r="J20" s="52"/>
    </row>
    <row r="21" spans="1:10" s="40" customFormat="1" ht="35.1" customHeight="1" x14ac:dyDescent="0.3">
      <c r="A21" s="49" t="s">
        <v>4751</v>
      </c>
      <c r="B21" s="159" t="s">
        <v>4787</v>
      </c>
      <c r="C21" s="43" t="s">
        <v>1726</v>
      </c>
      <c r="D21" s="318"/>
      <c r="E21" s="43"/>
      <c r="F21" s="44"/>
      <c r="G21" s="45"/>
      <c r="H21" s="176">
        <v>1</v>
      </c>
      <c r="I21" s="44">
        <f t="shared" si="0"/>
        <v>0</v>
      </c>
      <c r="J21" s="47"/>
    </row>
    <row r="22" spans="1:10" s="40" customFormat="1" ht="35.1" customHeight="1" x14ac:dyDescent="0.3">
      <c r="A22" s="49" t="s">
        <v>4752</v>
      </c>
      <c r="B22" s="159" t="s">
        <v>4788</v>
      </c>
      <c r="C22" s="43" t="s">
        <v>1726</v>
      </c>
      <c r="D22" s="319"/>
      <c r="E22" s="50"/>
      <c r="F22" s="3"/>
      <c r="G22" s="51"/>
      <c r="H22" s="177">
        <v>1</v>
      </c>
      <c r="I22" s="3">
        <f t="shared" si="0"/>
        <v>0</v>
      </c>
      <c r="J22" s="52"/>
    </row>
    <row r="23" spans="1:10" s="40" customFormat="1" ht="13.8" x14ac:dyDescent="0.3">
      <c r="A23" s="49" t="s">
        <v>4753</v>
      </c>
      <c r="B23" s="160" t="s">
        <v>4754</v>
      </c>
      <c r="C23" s="53" t="s">
        <v>1726</v>
      </c>
      <c r="D23" s="320"/>
      <c r="E23" s="53"/>
      <c r="F23" s="54"/>
      <c r="G23" s="55"/>
      <c r="H23" s="178">
        <v>0</v>
      </c>
      <c r="I23" s="54">
        <f t="shared" si="0"/>
        <v>0</v>
      </c>
      <c r="J23" s="56"/>
    </row>
    <row r="24" spans="1:10" s="117" customFormat="1" ht="13.8" x14ac:dyDescent="0.3">
      <c r="A24" s="111" t="s">
        <v>2304</v>
      </c>
      <c r="B24" s="112" t="s">
        <v>4755</v>
      </c>
      <c r="C24" s="113"/>
      <c r="D24" s="321"/>
      <c r="E24" s="113"/>
      <c r="F24" s="114"/>
      <c r="G24" s="115"/>
      <c r="H24" s="179"/>
      <c r="I24" s="116">
        <f>SUBTOTAL(9, I25:I28)</f>
        <v>0</v>
      </c>
      <c r="J24" s="113"/>
    </row>
    <row r="25" spans="1:10" s="117" customFormat="1" ht="13.8" x14ac:dyDescent="0.3">
      <c r="A25" s="118" t="s">
        <v>4756</v>
      </c>
      <c r="B25" s="119" t="s">
        <v>4757</v>
      </c>
      <c r="C25" s="120"/>
      <c r="D25" s="322"/>
      <c r="E25" s="120"/>
      <c r="F25" s="121"/>
      <c r="G25" s="122"/>
      <c r="H25" s="180"/>
      <c r="I25" s="123">
        <f>SUBTOTAL(9, I26:I28)</f>
        <v>0</v>
      </c>
      <c r="J25" s="120"/>
    </row>
    <row r="26" spans="1:10" s="117" customFormat="1" ht="13.8" x14ac:dyDescent="0.3">
      <c r="A26" s="118"/>
      <c r="B26" s="335" t="s">
        <v>5495</v>
      </c>
      <c r="C26" s="120"/>
      <c r="D26" s="322"/>
      <c r="E26" s="120"/>
      <c r="F26" s="121"/>
      <c r="G26" s="122"/>
      <c r="H26" s="180"/>
      <c r="I26" s="336">
        <f>SUBTOTAL(9, I27:I27)</f>
        <v>0</v>
      </c>
      <c r="J26" s="120"/>
    </row>
    <row r="27" spans="1:10" s="117" customFormat="1" ht="13.8" x14ac:dyDescent="0.3">
      <c r="A27" s="118"/>
      <c r="B27" s="342" t="s">
        <v>5311</v>
      </c>
      <c r="C27" s="337"/>
      <c r="D27" s="338">
        <v>0</v>
      </c>
      <c r="E27" s="337"/>
      <c r="F27" s="339">
        <v>0</v>
      </c>
      <c r="G27" s="340"/>
      <c r="H27" s="341">
        <v>0</v>
      </c>
      <c r="I27" s="343">
        <f>ROUND(D27*H27*F27,0)</f>
        <v>0</v>
      </c>
      <c r="J27" s="120"/>
    </row>
    <row r="28" spans="1:10" s="127" customFormat="1" ht="13.8" x14ac:dyDescent="0.3">
      <c r="A28" s="128"/>
      <c r="B28" s="171"/>
      <c r="C28" s="125"/>
      <c r="D28" s="323"/>
      <c r="E28" s="125"/>
      <c r="F28" s="172"/>
      <c r="G28" s="173"/>
      <c r="H28" s="181"/>
      <c r="I28" s="126"/>
      <c r="J28" s="125"/>
    </row>
    <row r="29" spans="1:10" s="40" customFormat="1" ht="13.8" x14ac:dyDescent="0.3">
      <c r="A29" s="61" t="s">
        <v>4758</v>
      </c>
      <c r="B29" s="62" t="s">
        <v>4759</v>
      </c>
      <c r="C29" s="63"/>
      <c r="D29" s="324"/>
      <c r="E29" s="63"/>
      <c r="F29" s="64"/>
      <c r="G29" s="65"/>
      <c r="H29" s="182"/>
      <c r="I29" s="66">
        <f>(I30)</f>
        <v>0</v>
      </c>
      <c r="J29" s="63"/>
    </row>
    <row r="30" spans="1:10" s="67" customFormat="1" ht="13.8" x14ac:dyDescent="0.3">
      <c r="A30" s="49"/>
      <c r="B30" s="68"/>
      <c r="C30" s="69"/>
      <c r="D30" s="325"/>
      <c r="E30" s="69"/>
      <c r="F30" s="70"/>
      <c r="G30" s="71"/>
      <c r="H30" s="183"/>
      <c r="I30" s="70"/>
      <c r="J30" s="69"/>
    </row>
    <row r="31" spans="1:10" s="117" customFormat="1" ht="13.8" x14ac:dyDescent="0.3">
      <c r="A31" s="111" t="s">
        <v>2307</v>
      </c>
      <c r="B31" s="132" t="s">
        <v>4760</v>
      </c>
      <c r="C31" s="113"/>
      <c r="D31" s="326"/>
      <c r="E31" s="113"/>
      <c r="F31" s="133"/>
      <c r="G31" s="134"/>
      <c r="H31" s="184"/>
      <c r="I31" s="116">
        <f>SUBTOTAL(9,I32:I41)</f>
        <v>475119300</v>
      </c>
      <c r="J31" s="161"/>
    </row>
    <row r="32" spans="1:10" s="40" customFormat="1" ht="41.4" x14ac:dyDescent="0.3">
      <c r="A32" s="124" t="s">
        <v>4762</v>
      </c>
      <c r="B32" s="135" t="s">
        <v>4761</v>
      </c>
      <c r="C32" s="124"/>
      <c r="D32" s="327"/>
      <c r="E32" s="129"/>
      <c r="F32" s="137"/>
      <c r="G32" s="136"/>
      <c r="H32" s="185"/>
      <c r="I32" s="130">
        <f>SUBTOTAL(9,I33:I37)</f>
        <v>475119300</v>
      </c>
      <c r="J32" s="43"/>
    </row>
    <row r="33" spans="1:10" s="40" customFormat="1" ht="13.8" x14ac:dyDescent="0.3">
      <c r="A33" s="72" t="s">
        <v>4790</v>
      </c>
      <c r="B33" s="73" t="s">
        <v>4763</v>
      </c>
      <c r="C33" s="43" t="s">
        <v>4764</v>
      </c>
      <c r="D33" s="328">
        <v>1</v>
      </c>
      <c r="E33" s="43"/>
      <c r="F33" s="74">
        <v>4050000</v>
      </c>
      <c r="G33" s="75"/>
      <c r="H33" s="186">
        <v>1</v>
      </c>
      <c r="I33" s="2">
        <f>ROUND(D33*F33*H33,0)</f>
        <v>4050000</v>
      </c>
      <c r="J33" s="43"/>
    </row>
    <row r="34" spans="1:10" s="131" customFormat="1" ht="13.8" x14ac:dyDescent="0.3">
      <c r="A34" s="76"/>
      <c r="B34" s="138" t="s">
        <v>11</v>
      </c>
      <c r="C34" s="43"/>
      <c r="D34" s="328"/>
      <c r="E34" s="43"/>
      <c r="F34" s="74"/>
      <c r="G34" s="75"/>
      <c r="H34" s="186"/>
      <c r="I34" s="2"/>
      <c r="J34" s="129"/>
    </row>
    <row r="35" spans="1:10" s="96" customFormat="1" ht="27.6" x14ac:dyDescent="0.3">
      <c r="A35" s="164" t="s">
        <v>4791</v>
      </c>
      <c r="B35" s="165" t="s">
        <v>4789</v>
      </c>
      <c r="C35" s="166" t="s">
        <v>1726</v>
      </c>
      <c r="D35" s="329">
        <v>683.7</v>
      </c>
      <c r="E35" s="166"/>
      <c r="F35" s="167">
        <v>130000</v>
      </c>
      <c r="G35" s="168"/>
      <c r="H35" s="187">
        <v>0.3</v>
      </c>
      <c r="I35" s="169">
        <f t="shared" ref="I35" si="1">ROUND(D35*H35*F35,0)</f>
        <v>26664300</v>
      </c>
      <c r="J35" s="170"/>
    </row>
    <row r="36" spans="1:10" s="40" customFormat="1" ht="27.6" x14ac:dyDescent="0.3">
      <c r="A36" s="76" t="s">
        <v>4792</v>
      </c>
      <c r="B36" s="77" t="s">
        <v>4768</v>
      </c>
      <c r="C36" s="76" t="s">
        <v>1726</v>
      </c>
      <c r="D36" s="328">
        <v>683.7</v>
      </c>
      <c r="E36" s="43"/>
      <c r="F36" s="74">
        <v>130000</v>
      </c>
      <c r="G36" s="75"/>
      <c r="H36" s="332">
        <v>5</v>
      </c>
      <c r="I36" s="2">
        <f>D36*F36*H36</f>
        <v>444405000</v>
      </c>
      <c r="J36" s="43"/>
    </row>
    <row r="37" spans="1:10" s="40" customFormat="1" ht="55.2" x14ac:dyDescent="0.3">
      <c r="A37" s="76"/>
      <c r="B37" s="191" t="s">
        <v>4793</v>
      </c>
      <c r="C37" s="76"/>
      <c r="D37" s="328"/>
      <c r="E37" s="43"/>
      <c r="F37" s="74"/>
      <c r="G37" s="75"/>
      <c r="H37" s="186"/>
      <c r="I37" s="2"/>
      <c r="J37" s="43"/>
    </row>
    <row r="38" spans="1:10" s="145" customFormat="1" ht="41.4" x14ac:dyDescent="0.3">
      <c r="A38" s="139" t="s">
        <v>4765</v>
      </c>
      <c r="B38" s="140" t="s">
        <v>4769</v>
      </c>
      <c r="C38" s="139"/>
      <c r="D38" s="330"/>
      <c r="E38" s="142"/>
      <c r="F38" s="143"/>
      <c r="G38" s="141"/>
      <c r="H38" s="188"/>
      <c r="I38" s="144">
        <f>SUBTOTAL(9,I39:I41)</f>
        <v>0</v>
      </c>
      <c r="J38" s="142"/>
    </row>
    <row r="39" spans="1:10" s="40" customFormat="1" ht="27.6" x14ac:dyDescent="0.3">
      <c r="A39" s="76" t="s">
        <v>4766</v>
      </c>
      <c r="B39" s="79" t="s">
        <v>4789</v>
      </c>
      <c r="C39" s="76" t="s">
        <v>1726</v>
      </c>
      <c r="D39" s="328">
        <v>0</v>
      </c>
      <c r="E39" s="43"/>
      <c r="F39" s="74">
        <v>130000</v>
      </c>
      <c r="G39" s="75"/>
      <c r="H39" s="186">
        <v>0.3</v>
      </c>
      <c r="I39" s="2">
        <f t="shared" ref="I39:I40" si="2">ROUND(D39*H39*F39,0)</f>
        <v>0</v>
      </c>
      <c r="J39" s="78"/>
    </row>
    <row r="40" spans="1:10" s="40" customFormat="1" ht="27.6" x14ac:dyDescent="0.3">
      <c r="A40" s="76" t="s">
        <v>4767</v>
      </c>
      <c r="B40" s="77" t="s">
        <v>4768</v>
      </c>
      <c r="C40" s="76" t="s">
        <v>1726</v>
      </c>
      <c r="D40" s="328">
        <v>0</v>
      </c>
      <c r="E40" s="43"/>
      <c r="F40" s="74">
        <v>130000</v>
      </c>
      <c r="G40" s="75"/>
      <c r="H40" s="332">
        <v>5</v>
      </c>
      <c r="I40" s="2">
        <f t="shared" si="2"/>
        <v>0</v>
      </c>
      <c r="J40" s="43"/>
    </row>
    <row r="41" spans="1:10" s="40" customFormat="1" ht="55.2" x14ac:dyDescent="0.3">
      <c r="A41" s="80"/>
      <c r="B41" s="192" t="s">
        <v>4793</v>
      </c>
      <c r="C41" s="80"/>
      <c r="D41" s="331"/>
      <c r="E41" s="50"/>
      <c r="F41" s="81"/>
      <c r="G41" s="82"/>
      <c r="H41" s="189"/>
      <c r="I41" s="83"/>
      <c r="J41" s="50"/>
    </row>
    <row r="42" spans="1:10" s="40" customFormat="1" ht="13.8" x14ac:dyDescent="0.3">
      <c r="A42" s="57" t="s">
        <v>2310</v>
      </c>
      <c r="B42" s="58" t="s">
        <v>4770</v>
      </c>
      <c r="C42" s="59"/>
      <c r="D42" s="333"/>
      <c r="E42" s="59"/>
      <c r="F42" s="60"/>
      <c r="G42" s="59"/>
      <c r="H42" s="190"/>
      <c r="I42" s="59"/>
      <c r="J42" s="84"/>
    </row>
    <row r="43" spans="1:10" s="117" customFormat="1" ht="13.8" x14ac:dyDescent="0.3">
      <c r="A43" s="146"/>
      <c r="B43" s="147" t="s">
        <v>4771</v>
      </c>
      <c r="C43" s="148"/>
      <c r="D43" s="334"/>
      <c r="E43" s="148"/>
      <c r="F43" s="149"/>
      <c r="G43" s="150"/>
      <c r="H43" s="148"/>
      <c r="I43" s="110">
        <f>SUBTOTAL(9,I14:I41)</f>
        <v>564000300</v>
      </c>
      <c r="J43" s="148"/>
    </row>
    <row r="44" spans="1:10" s="40" customFormat="1" ht="14.4" x14ac:dyDescent="0.3">
      <c r="A44" s="85"/>
      <c r="B44" s="501" t="s">
        <v>5496</v>
      </c>
      <c r="C44" s="502"/>
      <c r="D44" s="502"/>
      <c r="E44" s="502"/>
      <c r="F44" s="502"/>
      <c r="G44" s="502"/>
      <c r="H44" s="502"/>
      <c r="I44" s="502"/>
      <c r="J44" s="503"/>
    </row>
    <row r="45" spans="1:10" s="40" customFormat="1" ht="14.4" x14ac:dyDescent="0.3">
      <c r="A45" s="86"/>
      <c r="B45" s="506"/>
      <c r="C45" s="506"/>
      <c r="D45" s="506"/>
      <c r="E45" s="506"/>
      <c r="F45" s="506"/>
      <c r="G45" s="506"/>
      <c r="H45" s="506"/>
      <c r="I45" s="506"/>
      <c r="J45" s="506"/>
    </row>
    <row r="46" spans="1:10" s="89" customFormat="1" x14ac:dyDescent="0.3">
      <c r="A46" s="87"/>
      <c r="B46" s="88"/>
      <c r="C46" s="88"/>
      <c r="D46" s="88"/>
      <c r="E46" s="88"/>
      <c r="F46" s="88"/>
      <c r="G46" s="88"/>
      <c r="H46" s="88"/>
      <c r="I46" s="88"/>
      <c r="J46" s="88"/>
    </row>
    <row r="47" spans="1:10" s="89" customFormat="1" x14ac:dyDescent="0.3">
      <c r="A47" s="90"/>
      <c r="B47" s="90"/>
      <c r="C47" s="504" t="s">
        <v>4773</v>
      </c>
      <c r="D47" s="504"/>
      <c r="E47" s="504"/>
      <c r="F47" s="504" t="s">
        <v>4885</v>
      </c>
      <c r="G47" s="504"/>
      <c r="H47" s="504"/>
      <c r="I47" s="504"/>
      <c r="J47" s="504"/>
    </row>
    <row r="48" spans="1:10" s="96" customFormat="1" x14ac:dyDescent="0.3">
      <c r="A48" s="91"/>
      <c r="B48" s="93"/>
      <c r="C48" s="94"/>
      <c r="D48" s="92"/>
      <c r="E48" s="91"/>
      <c r="F48" s="95"/>
      <c r="G48" s="91"/>
      <c r="H48" s="91"/>
      <c r="I48" s="95"/>
    </row>
    <row r="49" spans="1:10" s="96" customFormat="1" x14ac:dyDescent="0.3">
      <c r="A49" s="91"/>
      <c r="B49" s="93"/>
      <c r="C49" s="94"/>
      <c r="D49" s="92"/>
      <c r="E49" s="91"/>
      <c r="F49" s="95"/>
      <c r="G49" s="91"/>
      <c r="H49" s="91"/>
      <c r="I49" s="91"/>
    </row>
    <row r="50" spans="1:10" s="96" customFormat="1" x14ac:dyDescent="0.3">
      <c r="A50" s="91"/>
      <c r="B50" s="93"/>
      <c r="C50" s="94"/>
      <c r="D50" s="92"/>
      <c r="E50" s="91"/>
      <c r="F50" s="95"/>
      <c r="G50" s="91"/>
      <c r="H50" s="91"/>
      <c r="I50" s="95"/>
    </row>
    <row r="51" spans="1:10" s="96" customFormat="1" x14ac:dyDescent="0.3">
      <c r="A51" s="91"/>
      <c r="B51" s="93"/>
      <c r="C51" s="94"/>
      <c r="D51" s="92"/>
      <c r="E51" s="91"/>
      <c r="F51" s="95"/>
      <c r="G51" s="91"/>
      <c r="H51" s="91"/>
      <c r="I51" s="91"/>
    </row>
    <row r="52" spans="1:10" s="96" customFormat="1" x14ac:dyDescent="0.3">
      <c r="A52" s="91"/>
      <c r="B52" s="93"/>
      <c r="C52" s="94"/>
      <c r="D52" s="92"/>
      <c r="E52" s="91"/>
      <c r="F52" s="95"/>
      <c r="G52" s="91"/>
      <c r="H52" s="91"/>
      <c r="I52" s="91"/>
    </row>
    <row r="53" spans="1:10" s="89" customFormat="1" x14ac:dyDescent="0.3">
      <c r="A53" s="91"/>
      <c r="C53" s="505" t="s">
        <v>4886</v>
      </c>
      <c r="D53" s="505"/>
      <c r="E53" s="505"/>
      <c r="F53" s="316"/>
      <c r="G53" s="91"/>
      <c r="H53" s="91"/>
      <c r="I53" s="91"/>
    </row>
    <row r="54" spans="1:10" x14ac:dyDescent="0.3">
      <c r="A54" s="97"/>
      <c r="C54" s="98"/>
      <c r="D54" s="99"/>
      <c r="E54" s="10"/>
      <c r="F54" s="100"/>
      <c r="G54" s="97"/>
      <c r="H54" s="10"/>
      <c r="I54" s="100"/>
      <c r="J54" s="97"/>
    </row>
    <row r="55" spans="1:10" ht="47.1" customHeight="1" x14ac:dyDescent="0.3">
      <c r="A55" s="101"/>
      <c r="B55" s="102" t="s">
        <v>4703</v>
      </c>
      <c r="D55" s="103"/>
      <c r="F55" s="104"/>
      <c r="G55" s="105"/>
      <c r="H55" s="106"/>
      <c r="I55" s="107"/>
    </row>
    <row r="56" spans="1:10" ht="47.1" customHeight="1" x14ac:dyDescent="0.3">
      <c r="A56" s="101"/>
      <c r="B56" s="102" t="s">
        <v>4704</v>
      </c>
      <c r="D56" s="103"/>
      <c r="F56" s="104"/>
      <c r="G56" s="105"/>
      <c r="H56" s="106"/>
      <c r="I56" s="107"/>
    </row>
    <row r="57" spans="1:10" ht="61.5" customHeight="1" x14ac:dyDescent="0.3">
      <c r="A57" s="101"/>
      <c r="B57" s="102" t="s">
        <v>4705</v>
      </c>
      <c r="D57" s="103"/>
      <c r="F57" s="104"/>
      <c r="G57" s="105"/>
      <c r="H57" s="106"/>
      <c r="I57" s="107"/>
    </row>
    <row r="58" spans="1:10" x14ac:dyDescent="0.3">
      <c r="A58" s="97"/>
      <c r="C58" s="98"/>
      <c r="D58" s="99"/>
      <c r="E58" s="10"/>
      <c r="F58" s="100"/>
      <c r="G58" s="97"/>
      <c r="H58" s="10"/>
      <c r="I58" s="100"/>
      <c r="J58" s="97"/>
    </row>
    <row r="59" spans="1:10" x14ac:dyDescent="0.3">
      <c r="A59" s="97"/>
      <c r="C59" s="98"/>
      <c r="D59" s="99"/>
      <c r="E59" s="10"/>
      <c r="F59" s="100"/>
      <c r="G59" s="97"/>
      <c r="H59" s="10"/>
      <c r="I59" s="100"/>
      <c r="J59" s="97"/>
    </row>
    <row r="62" spans="1:10" x14ac:dyDescent="0.3">
      <c r="A62" s="8"/>
      <c r="C62" s="8"/>
      <c r="D62" s="98"/>
      <c r="E62" s="98"/>
      <c r="F62" s="8"/>
      <c r="G62" s="8"/>
      <c r="H62" s="8"/>
      <c r="I62" s="8"/>
      <c r="J62" s="8"/>
    </row>
    <row r="63" spans="1:10" x14ac:dyDescent="0.3">
      <c r="A63" s="8"/>
      <c r="C63" s="8"/>
      <c r="D63" s="98"/>
      <c r="E63" s="98"/>
      <c r="F63" s="8"/>
      <c r="G63" s="8"/>
      <c r="H63" s="8"/>
      <c r="I63" s="8"/>
      <c r="J63" s="8"/>
    </row>
    <row r="64" spans="1:10" x14ac:dyDescent="0.3">
      <c r="A64" s="8"/>
      <c r="C64" s="8"/>
      <c r="D64" s="98"/>
      <c r="E64" s="98"/>
      <c r="F64" s="8"/>
      <c r="G64" s="8"/>
      <c r="H64" s="8"/>
      <c r="I64" s="8"/>
      <c r="J64" s="8"/>
    </row>
    <row r="65" spans="4:5" s="8" customFormat="1" x14ac:dyDescent="0.3">
      <c r="D65" s="98"/>
      <c r="E65" s="98"/>
    </row>
    <row r="66" spans="4:5" s="8" customFormat="1" x14ac:dyDescent="0.3">
      <c r="D66" s="98"/>
      <c r="E66" s="98"/>
    </row>
    <row r="67" spans="4:5" s="8" customFormat="1" x14ac:dyDescent="0.3">
      <c r="D67" s="98"/>
      <c r="E67" s="98"/>
    </row>
    <row r="68" spans="4:5" s="8" customFormat="1" x14ac:dyDescent="0.3">
      <c r="D68" s="98"/>
      <c r="E68" s="98"/>
    </row>
    <row r="69" spans="4:5" s="8" customFormat="1" x14ac:dyDescent="0.3">
      <c r="D69" s="98"/>
      <c r="E69" s="98"/>
    </row>
    <row r="70" spans="4:5" s="8" customFormat="1" x14ac:dyDescent="0.3">
      <c r="D70" s="98"/>
      <c r="E70" s="98"/>
    </row>
    <row r="71" spans="4:5" s="8" customFormat="1" x14ac:dyDescent="0.3">
      <c r="D71" s="98"/>
      <c r="E71" s="98"/>
    </row>
    <row r="72" spans="4:5" s="8" customFormat="1" x14ac:dyDescent="0.3">
      <c r="D72" s="98"/>
      <c r="E72" s="98"/>
    </row>
    <row r="73" spans="4:5" s="8" customFormat="1" x14ac:dyDescent="0.3">
      <c r="D73" s="98"/>
      <c r="E73" s="98"/>
    </row>
    <row r="74" spans="4:5" s="8" customFormat="1" x14ac:dyDescent="0.3">
      <c r="D74" s="98"/>
      <c r="E74" s="98"/>
    </row>
    <row r="75" spans="4:5" s="8" customFormat="1" x14ac:dyDescent="0.3">
      <c r="D75" s="98"/>
      <c r="E75" s="98"/>
    </row>
    <row r="76" spans="4:5" s="40" customFormat="1" ht="13.8" x14ac:dyDescent="0.3">
      <c r="D76" s="5"/>
      <c r="E76" s="5"/>
    </row>
    <row r="77" spans="4:5" s="40" customFormat="1" ht="13.8" x14ac:dyDescent="0.3">
      <c r="D77" s="5"/>
      <c r="E77" s="5"/>
    </row>
    <row r="78" spans="4:5" s="8" customFormat="1" x14ac:dyDescent="0.3">
      <c r="D78" s="98"/>
      <c r="E78" s="98"/>
    </row>
    <row r="79" spans="4:5" s="8" customFormat="1" x14ac:dyDescent="0.3">
      <c r="D79" s="98"/>
      <c r="E79" s="98"/>
    </row>
    <row r="80" spans="4:5" s="8" customFormat="1" x14ac:dyDescent="0.3">
      <c r="D80" s="98"/>
      <c r="E80" s="98"/>
    </row>
    <row r="81" spans="4:5" s="40" customFormat="1" ht="13.8" x14ac:dyDescent="0.3">
      <c r="D81" s="5"/>
      <c r="E81" s="5"/>
    </row>
    <row r="82" spans="4:5" s="8" customFormat="1" x14ac:dyDescent="0.3">
      <c r="D82" s="98"/>
      <c r="E82" s="98"/>
    </row>
    <row r="83" spans="4:5" s="8" customFormat="1" x14ac:dyDescent="0.3">
      <c r="D83" s="98"/>
      <c r="E83" s="98"/>
    </row>
    <row r="84" spans="4:5" s="40" customFormat="1" ht="13.8" x14ac:dyDescent="0.3">
      <c r="D84" s="5"/>
      <c r="E84" s="5"/>
    </row>
    <row r="85" spans="4:5" s="8" customFormat="1" x14ac:dyDescent="0.3">
      <c r="D85" s="98"/>
      <c r="E85" s="98"/>
    </row>
    <row r="86" spans="4:5" s="8" customFormat="1" x14ac:dyDescent="0.3">
      <c r="D86" s="98"/>
      <c r="E86" s="98"/>
    </row>
    <row r="87" spans="4:5" s="8" customFormat="1" x14ac:dyDescent="0.3">
      <c r="D87" s="98"/>
      <c r="E87" s="98"/>
    </row>
    <row r="88" spans="4:5" s="8" customFormat="1" x14ac:dyDescent="0.3">
      <c r="D88" s="98"/>
      <c r="E88" s="98"/>
    </row>
    <row r="89" spans="4:5" s="8" customFormat="1" x14ac:dyDescent="0.3">
      <c r="D89" s="98"/>
      <c r="E89" s="98"/>
    </row>
    <row r="90" spans="4:5" s="8" customFormat="1" x14ac:dyDescent="0.3">
      <c r="D90" s="98"/>
      <c r="E90" s="98"/>
    </row>
    <row r="91" spans="4:5" s="8" customFormat="1" x14ac:dyDescent="0.3">
      <c r="D91" s="98"/>
      <c r="E91" s="98"/>
    </row>
    <row r="92" spans="4:5" s="8" customFormat="1" x14ac:dyDescent="0.3">
      <c r="D92" s="98"/>
      <c r="E92" s="98"/>
    </row>
    <row r="93" spans="4:5" s="8" customFormat="1" x14ac:dyDescent="0.3">
      <c r="D93" s="98"/>
      <c r="E93" s="98"/>
    </row>
    <row r="94" spans="4:5" s="8" customFormat="1" x14ac:dyDescent="0.3">
      <c r="D94" s="98"/>
      <c r="E94" s="98"/>
    </row>
    <row r="95" spans="4:5" s="8" customFormat="1" x14ac:dyDescent="0.3">
      <c r="D95" s="98"/>
      <c r="E95" s="98"/>
    </row>
    <row r="96" spans="4:5" s="8" customFormat="1" x14ac:dyDescent="0.3">
      <c r="D96" s="98"/>
      <c r="E96" s="98"/>
    </row>
    <row r="97" spans="4:5" s="8" customFormat="1" x14ac:dyDescent="0.3">
      <c r="D97" s="98"/>
      <c r="E97" s="98"/>
    </row>
    <row r="98" spans="4:5" s="8" customFormat="1" x14ac:dyDescent="0.3">
      <c r="D98" s="98"/>
      <c r="E98" s="98"/>
    </row>
    <row r="99" spans="4:5" s="8" customFormat="1" x14ac:dyDescent="0.3">
      <c r="D99" s="98"/>
      <c r="E99" s="98"/>
    </row>
    <row r="100" spans="4:5" s="8" customFormat="1" x14ac:dyDescent="0.3">
      <c r="D100" s="98"/>
      <c r="E100" s="98"/>
    </row>
    <row r="101" spans="4:5" s="8" customFormat="1" x14ac:dyDescent="0.3">
      <c r="D101" s="98"/>
      <c r="E101" s="98"/>
    </row>
    <row r="102" spans="4:5" s="8" customFormat="1" x14ac:dyDescent="0.3">
      <c r="D102" s="98"/>
      <c r="E102" s="98"/>
    </row>
    <row r="103" spans="4:5" s="8" customFormat="1" x14ac:dyDescent="0.3">
      <c r="D103" s="98"/>
      <c r="E103" s="98"/>
    </row>
    <row r="104" spans="4:5" s="8" customFormat="1" x14ac:dyDescent="0.3">
      <c r="D104" s="98"/>
      <c r="E104" s="98"/>
    </row>
    <row r="105" spans="4:5" s="8" customFormat="1" x14ac:dyDescent="0.3">
      <c r="D105" s="98"/>
      <c r="E105" s="98"/>
    </row>
    <row r="106" spans="4:5" s="8" customFormat="1" x14ac:dyDescent="0.3">
      <c r="D106" s="98"/>
      <c r="E106" s="98"/>
    </row>
    <row r="107" spans="4:5" s="8" customFormat="1" x14ac:dyDescent="0.3">
      <c r="D107" s="98"/>
      <c r="E107" s="98"/>
    </row>
    <row r="108" spans="4:5" s="8" customFormat="1" x14ac:dyDescent="0.3">
      <c r="D108" s="98"/>
      <c r="E108" s="98"/>
    </row>
    <row r="109" spans="4:5" s="8" customFormat="1" x14ac:dyDescent="0.3">
      <c r="D109" s="98"/>
      <c r="E109" s="98"/>
    </row>
    <row r="110" spans="4:5" s="8" customFormat="1" x14ac:dyDescent="0.3">
      <c r="D110" s="98"/>
      <c r="E110" s="98"/>
    </row>
    <row r="111" spans="4:5" s="8" customFormat="1" x14ac:dyDescent="0.3">
      <c r="D111" s="98"/>
      <c r="E111" s="98"/>
    </row>
    <row r="112" spans="4:5" s="8" customFormat="1" x14ac:dyDescent="0.3">
      <c r="D112" s="98"/>
      <c r="E112" s="98"/>
    </row>
    <row r="113" spans="4:5" s="8" customFormat="1" x14ac:dyDescent="0.3">
      <c r="D113" s="98"/>
      <c r="E113" s="98"/>
    </row>
    <row r="114" spans="4:5" s="8" customFormat="1" x14ac:dyDescent="0.3">
      <c r="D114" s="98"/>
      <c r="E114" s="98"/>
    </row>
    <row r="115" spans="4:5" s="8" customFormat="1" x14ac:dyDescent="0.3">
      <c r="D115" s="98"/>
      <c r="E115" s="98"/>
    </row>
    <row r="116" spans="4:5" s="8" customFormat="1" x14ac:dyDescent="0.3">
      <c r="D116" s="98"/>
      <c r="E116" s="98"/>
    </row>
    <row r="117" spans="4:5" s="8" customFormat="1" x14ac:dyDescent="0.3">
      <c r="D117" s="98"/>
      <c r="E117" s="98"/>
    </row>
    <row r="118" spans="4:5" s="8" customFormat="1" x14ac:dyDescent="0.3">
      <c r="D118" s="98"/>
      <c r="E118" s="98"/>
    </row>
    <row r="119" spans="4:5" s="8" customFormat="1" x14ac:dyDescent="0.3">
      <c r="D119" s="98"/>
      <c r="E119" s="98"/>
    </row>
    <row r="120" spans="4:5" s="8" customFormat="1" x14ac:dyDescent="0.3">
      <c r="D120" s="98"/>
      <c r="E120" s="98"/>
    </row>
    <row r="121" spans="4:5" s="8" customFormat="1" x14ac:dyDescent="0.3">
      <c r="D121" s="98"/>
      <c r="E121" s="98"/>
    </row>
    <row r="122" spans="4:5" s="8" customFormat="1" x14ac:dyDescent="0.3">
      <c r="D122" s="98"/>
      <c r="E122" s="98"/>
    </row>
    <row r="123" spans="4:5" s="8" customFormat="1" x14ac:dyDescent="0.3">
      <c r="D123" s="98"/>
      <c r="E123" s="98"/>
    </row>
    <row r="124" spans="4:5" s="8" customFormat="1" x14ac:dyDescent="0.3">
      <c r="D124" s="98"/>
      <c r="E124" s="98"/>
    </row>
    <row r="125" spans="4:5" s="8" customFormat="1" x14ac:dyDescent="0.3">
      <c r="D125" s="98"/>
      <c r="E125" s="98"/>
    </row>
    <row r="126" spans="4:5" s="8" customFormat="1" x14ac:dyDescent="0.3">
      <c r="D126" s="98"/>
      <c r="E126" s="98"/>
    </row>
    <row r="127" spans="4:5" s="8" customFormat="1" x14ac:dyDescent="0.3">
      <c r="D127" s="98"/>
      <c r="E127" s="98"/>
    </row>
    <row r="128" spans="4:5" s="8" customFormat="1" x14ac:dyDescent="0.3">
      <c r="D128" s="98"/>
      <c r="E128" s="98"/>
    </row>
    <row r="129" spans="4:5" s="8" customFormat="1" x14ac:dyDescent="0.3">
      <c r="D129" s="98"/>
      <c r="E129" s="98"/>
    </row>
    <row r="130" spans="4:5" s="8" customFormat="1" x14ac:dyDescent="0.3">
      <c r="D130" s="98"/>
      <c r="E130" s="98"/>
    </row>
    <row r="131" spans="4:5" s="8" customFormat="1" x14ac:dyDescent="0.3">
      <c r="D131" s="98"/>
      <c r="E131" s="98"/>
    </row>
    <row r="132" spans="4:5" s="8" customFormat="1" x14ac:dyDescent="0.3">
      <c r="D132" s="98"/>
      <c r="E132" s="98"/>
    </row>
    <row r="133" spans="4:5" s="8" customFormat="1" x14ac:dyDescent="0.3">
      <c r="D133" s="98"/>
      <c r="E133" s="98"/>
    </row>
    <row r="134" spans="4:5" s="8" customFormat="1" x14ac:dyDescent="0.3">
      <c r="D134" s="98"/>
      <c r="E134" s="98"/>
    </row>
    <row r="135" spans="4:5" s="8" customFormat="1" x14ac:dyDescent="0.3">
      <c r="D135" s="98"/>
      <c r="E135" s="98"/>
    </row>
    <row r="136" spans="4:5" s="8" customFormat="1" x14ac:dyDescent="0.3">
      <c r="D136" s="98"/>
      <c r="E136" s="98"/>
    </row>
    <row r="137" spans="4:5" s="8" customFormat="1" x14ac:dyDescent="0.3">
      <c r="D137" s="98"/>
      <c r="E137" s="98"/>
    </row>
    <row r="138" spans="4:5" s="8" customFormat="1" x14ac:dyDescent="0.3">
      <c r="D138" s="98"/>
      <c r="E138" s="98"/>
    </row>
    <row r="139" spans="4:5" s="8" customFormat="1" x14ac:dyDescent="0.3">
      <c r="D139" s="98"/>
      <c r="E139" s="98"/>
    </row>
    <row r="140" spans="4:5" s="8" customFormat="1" x14ac:dyDescent="0.3">
      <c r="D140" s="98"/>
      <c r="E140" s="98"/>
    </row>
    <row r="141" spans="4:5" s="8" customFormat="1" x14ac:dyDescent="0.3">
      <c r="D141" s="98"/>
      <c r="E141" s="98"/>
    </row>
    <row r="142" spans="4:5" s="8" customFormat="1" x14ac:dyDescent="0.3">
      <c r="D142" s="98"/>
      <c r="E142" s="98"/>
    </row>
    <row r="143" spans="4:5" s="8" customFormat="1" x14ac:dyDescent="0.3">
      <c r="D143" s="98"/>
      <c r="E143" s="98"/>
    </row>
    <row r="144" spans="4:5" s="8" customFormat="1" x14ac:dyDescent="0.3">
      <c r="D144" s="98"/>
      <c r="E144" s="98"/>
    </row>
    <row r="145" spans="4:5" s="8" customFormat="1" x14ac:dyDescent="0.3">
      <c r="D145" s="98"/>
      <c r="E145" s="98"/>
    </row>
    <row r="146" spans="4:5" s="8" customFormat="1" x14ac:dyDescent="0.3">
      <c r="D146" s="98"/>
      <c r="E146" s="98"/>
    </row>
    <row r="147" spans="4:5" s="8" customFormat="1" x14ac:dyDescent="0.3">
      <c r="D147" s="98"/>
      <c r="E147" s="98"/>
    </row>
    <row r="148" spans="4:5" s="8" customFormat="1" x14ac:dyDescent="0.3">
      <c r="D148" s="98"/>
      <c r="E148" s="98"/>
    </row>
    <row r="149" spans="4:5" s="8" customFormat="1" x14ac:dyDescent="0.3">
      <c r="D149" s="98"/>
      <c r="E149" s="98"/>
    </row>
    <row r="150" spans="4:5" s="8" customFormat="1" x14ac:dyDescent="0.3">
      <c r="D150" s="98"/>
      <c r="E150" s="98"/>
    </row>
    <row r="151" spans="4:5" s="8" customFormat="1" x14ac:dyDescent="0.3">
      <c r="D151" s="98"/>
      <c r="E151" s="98"/>
    </row>
    <row r="152" spans="4:5" s="8" customFormat="1" x14ac:dyDescent="0.3">
      <c r="D152" s="98"/>
      <c r="E152" s="98"/>
    </row>
    <row r="153" spans="4:5" s="8" customFormat="1" x14ac:dyDescent="0.3">
      <c r="D153" s="98"/>
      <c r="E153" s="98"/>
    </row>
    <row r="154" spans="4:5" s="8" customFormat="1" x14ac:dyDescent="0.3">
      <c r="D154" s="98"/>
      <c r="E154" s="98"/>
    </row>
    <row r="155" spans="4:5" s="8" customFormat="1" x14ac:dyDescent="0.3">
      <c r="D155" s="98"/>
      <c r="E155" s="98"/>
    </row>
    <row r="156" spans="4:5" s="8" customFormat="1" x14ac:dyDescent="0.3">
      <c r="D156" s="98"/>
      <c r="E156" s="98"/>
    </row>
    <row r="157" spans="4:5" s="8" customFormat="1" x14ac:dyDescent="0.3">
      <c r="D157" s="98"/>
      <c r="E157" s="98"/>
    </row>
    <row r="158" spans="4:5" s="8" customFormat="1" x14ac:dyDescent="0.3">
      <c r="D158" s="98"/>
      <c r="E158" s="98"/>
    </row>
    <row r="159" spans="4:5" s="8" customFormat="1" x14ac:dyDescent="0.3">
      <c r="D159" s="98"/>
      <c r="E159" s="98"/>
    </row>
    <row r="160" spans="4:5" s="8" customFormat="1" x14ac:dyDescent="0.3">
      <c r="D160" s="98"/>
      <c r="E160" s="98"/>
    </row>
    <row r="161" spans="4:5" s="8" customFormat="1" x14ac:dyDescent="0.3">
      <c r="D161" s="98"/>
      <c r="E161" s="98"/>
    </row>
    <row r="162" spans="4:5" s="8" customFormat="1" x14ac:dyDescent="0.3">
      <c r="D162" s="98"/>
      <c r="E162" s="98"/>
    </row>
    <row r="163" spans="4:5" s="8" customFormat="1" x14ac:dyDescent="0.3">
      <c r="D163" s="98"/>
      <c r="E163" s="98"/>
    </row>
    <row r="164" spans="4:5" s="8" customFormat="1" x14ac:dyDescent="0.3">
      <c r="D164" s="98"/>
      <c r="E164" s="98"/>
    </row>
    <row r="165" spans="4:5" s="8" customFormat="1" x14ac:dyDescent="0.3">
      <c r="D165" s="98"/>
      <c r="E165" s="98"/>
    </row>
    <row r="166" spans="4:5" s="8" customFormat="1" x14ac:dyDescent="0.3">
      <c r="D166" s="98"/>
      <c r="E166" s="98"/>
    </row>
    <row r="167" spans="4:5" s="8" customFormat="1" x14ac:dyDescent="0.3">
      <c r="D167" s="98"/>
      <c r="E167" s="98"/>
    </row>
    <row r="168" spans="4:5" s="8" customFormat="1" x14ac:dyDescent="0.3">
      <c r="D168" s="98"/>
      <c r="E168" s="98"/>
    </row>
    <row r="169" spans="4:5" s="8" customFormat="1" x14ac:dyDescent="0.3">
      <c r="D169" s="98"/>
      <c r="E169" s="98"/>
    </row>
    <row r="170" spans="4:5" s="8" customFormat="1" x14ac:dyDescent="0.3">
      <c r="D170" s="98"/>
      <c r="E170" s="98"/>
    </row>
    <row r="171" spans="4:5" s="8" customFormat="1" x14ac:dyDescent="0.3">
      <c r="D171" s="98"/>
      <c r="E171" s="98"/>
    </row>
    <row r="172" spans="4:5" s="8" customFormat="1" x14ac:dyDescent="0.3">
      <c r="D172" s="98"/>
      <c r="E172" s="98"/>
    </row>
    <row r="173" spans="4:5" s="8" customFormat="1" x14ac:dyDescent="0.3">
      <c r="D173" s="98"/>
      <c r="E173" s="98"/>
    </row>
    <row r="174" spans="4:5" s="8" customFormat="1" x14ac:dyDescent="0.3">
      <c r="D174" s="98"/>
      <c r="E174" s="98"/>
    </row>
    <row r="175" spans="4:5" s="8" customFormat="1" x14ac:dyDescent="0.3">
      <c r="D175" s="98"/>
      <c r="E175" s="98"/>
    </row>
    <row r="176" spans="4:5" s="8" customFormat="1" x14ac:dyDescent="0.3">
      <c r="D176" s="98"/>
      <c r="E176" s="98"/>
    </row>
    <row r="177" spans="4:5" s="8" customFormat="1" x14ac:dyDescent="0.3">
      <c r="D177" s="98"/>
      <c r="E177" s="98"/>
    </row>
    <row r="178" spans="4:5" s="8" customFormat="1" x14ac:dyDescent="0.3">
      <c r="D178" s="98"/>
      <c r="E178" s="98"/>
    </row>
    <row r="179" spans="4:5" s="8" customFormat="1" x14ac:dyDescent="0.3">
      <c r="D179" s="98"/>
      <c r="E179" s="98"/>
    </row>
    <row r="180" spans="4:5" s="8" customFormat="1" x14ac:dyDescent="0.3">
      <c r="D180" s="98"/>
      <c r="E180" s="98"/>
    </row>
    <row r="181" spans="4:5" s="8" customFormat="1" x14ac:dyDescent="0.3">
      <c r="D181" s="98"/>
      <c r="E181" s="98"/>
    </row>
    <row r="182" spans="4:5" s="8" customFormat="1" x14ac:dyDescent="0.3">
      <c r="D182" s="98"/>
      <c r="E182" s="98"/>
    </row>
    <row r="183" spans="4:5" s="8" customFormat="1" x14ac:dyDescent="0.3">
      <c r="D183" s="98"/>
      <c r="E183" s="98"/>
    </row>
    <row r="184" spans="4:5" s="8" customFormat="1" x14ac:dyDescent="0.3">
      <c r="D184" s="98"/>
      <c r="E184" s="98"/>
    </row>
    <row r="185" spans="4:5" s="8" customFormat="1" x14ac:dyDescent="0.3">
      <c r="D185" s="98"/>
      <c r="E185" s="98"/>
    </row>
    <row r="186" spans="4:5" s="8" customFormat="1" x14ac:dyDescent="0.3">
      <c r="D186" s="98"/>
      <c r="E186" s="98"/>
    </row>
    <row r="187" spans="4:5" s="8" customFormat="1" x14ac:dyDescent="0.3">
      <c r="D187" s="98"/>
      <c r="E187" s="98"/>
    </row>
    <row r="188" spans="4:5" s="8" customFormat="1" x14ac:dyDescent="0.3">
      <c r="D188" s="98"/>
      <c r="E188" s="98"/>
    </row>
    <row r="189" spans="4:5" s="8" customFormat="1" x14ac:dyDescent="0.3">
      <c r="D189" s="98"/>
      <c r="E189" s="98"/>
    </row>
    <row r="190" spans="4:5" s="8" customFormat="1" x14ac:dyDescent="0.3">
      <c r="D190" s="98"/>
      <c r="E190" s="98"/>
    </row>
    <row r="191" spans="4:5" s="8" customFormat="1" x14ac:dyDescent="0.3">
      <c r="D191" s="98"/>
      <c r="E191" s="98"/>
    </row>
    <row r="192" spans="4:5" s="8" customFormat="1" x14ac:dyDescent="0.3">
      <c r="D192" s="98"/>
      <c r="E192" s="98"/>
    </row>
    <row r="193" spans="4:5" s="8" customFormat="1" x14ac:dyDescent="0.3">
      <c r="D193" s="98"/>
      <c r="E193" s="98"/>
    </row>
    <row r="194" spans="4:5" s="8" customFormat="1" x14ac:dyDescent="0.3">
      <c r="D194" s="98"/>
      <c r="E194" s="98"/>
    </row>
    <row r="195" spans="4:5" s="8" customFormat="1" x14ac:dyDescent="0.3">
      <c r="D195" s="98"/>
      <c r="E195" s="98"/>
    </row>
    <row r="196" spans="4:5" s="8" customFormat="1" x14ac:dyDescent="0.3">
      <c r="D196" s="98"/>
      <c r="E196" s="98"/>
    </row>
    <row r="197" spans="4:5" s="8" customFormat="1" x14ac:dyDescent="0.3">
      <c r="D197" s="98"/>
      <c r="E197" s="98"/>
    </row>
    <row r="198" spans="4:5" s="8" customFormat="1" x14ac:dyDescent="0.3">
      <c r="D198" s="98"/>
      <c r="E198" s="98"/>
    </row>
    <row r="199" spans="4:5" s="8" customFormat="1" x14ac:dyDescent="0.3">
      <c r="D199" s="98"/>
      <c r="E199" s="98"/>
    </row>
    <row r="200" spans="4:5" s="8" customFormat="1" x14ac:dyDescent="0.3">
      <c r="D200" s="98"/>
      <c r="E200" s="98"/>
    </row>
    <row r="201" spans="4:5" s="8" customFormat="1" x14ac:dyDescent="0.3">
      <c r="D201" s="98"/>
      <c r="E201" s="98"/>
    </row>
    <row r="202" spans="4:5" s="8" customFormat="1" x14ac:dyDescent="0.3">
      <c r="D202" s="98"/>
      <c r="E202" s="98"/>
    </row>
    <row r="203" spans="4:5" s="8" customFormat="1" x14ac:dyDescent="0.3">
      <c r="D203" s="98"/>
      <c r="E203" s="98"/>
    </row>
    <row r="204" spans="4:5" s="8" customFormat="1" x14ac:dyDescent="0.3">
      <c r="D204" s="98"/>
      <c r="E204" s="98"/>
    </row>
    <row r="205" spans="4:5" s="8" customFormat="1" x14ac:dyDescent="0.3">
      <c r="D205" s="98"/>
      <c r="E205" s="98"/>
    </row>
    <row r="206" spans="4:5" s="8" customFormat="1" x14ac:dyDescent="0.3">
      <c r="D206" s="98"/>
      <c r="E206" s="98"/>
    </row>
    <row r="207" spans="4:5" s="8" customFormat="1" x14ac:dyDescent="0.3">
      <c r="D207" s="98"/>
      <c r="E207" s="98"/>
    </row>
    <row r="208" spans="4:5" s="8" customFormat="1" x14ac:dyDescent="0.3">
      <c r="D208" s="98"/>
      <c r="E208" s="98"/>
    </row>
    <row r="209" spans="4:5" s="8" customFormat="1" x14ac:dyDescent="0.3">
      <c r="D209" s="98"/>
      <c r="E209" s="98"/>
    </row>
    <row r="210" spans="4:5" s="8" customFormat="1" x14ac:dyDescent="0.3">
      <c r="D210" s="98"/>
      <c r="E210" s="98"/>
    </row>
    <row r="211" spans="4:5" s="8" customFormat="1" x14ac:dyDescent="0.3">
      <c r="D211" s="98"/>
      <c r="E211" s="98"/>
    </row>
    <row r="212" spans="4:5" s="8" customFormat="1" x14ac:dyDescent="0.3">
      <c r="D212" s="98"/>
      <c r="E212" s="98"/>
    </row>
    <row r="213" spans="4:5" s="8" customFormat="1" x14ac:dyDescent="0.3">
      <c r="D213" s="98"/>
      <c r="E213" s="98"/>
    </row>
    <row r="214" spans="4:5" s="8" customFormat="1" x14ac:dyDescent="0.3">
      <c r="D214" s="98"/>
      <c r="E214" s="98"/>
    </row>
    <row r="215" spans="4:5" s="8" customFormat="1" x14ac:dyDescent="0.3">
      <c r="D215" s="98"/>
      <c r="E215" s="98"/>
    </row>
    <row r="216" spans="4:5" s="8" customFormat="1" x14ac:dyDescent="0.3">
      <c r="D216" s="98"/>
      <c r="E216" s="98"/>
    </row>
    <row r="217" spans="4:5" s="8" customFormat="1" x14ac:dyDescent="0.3">
      <c r="D217" s="98"/>
      <c r="E217" s="98"/>
    </row>
    <row r="218" spans="4:5" s="8" customFormat="1" x14ac:dyDescent="0.3">
      <c r="D218" s="98"/>
      <c r="E218" s="98"/>
    </row>
  </sheetData>
  <mergeCells count="17">
    <mergeCell ref="C11:J11"/>
    <mergeCell ref="F1:J1"/>
    <mergeCell ref="F2:J2"/>
    <mergeCell ref="F4:J4"/>
    <mergeCell ref="A5:J5"/>
    <mergeCell ref="A6:J6"/>
    <mergeCell ref="A7:J7"/>
    <mergeCell ref="C8:I8"/>
    <mergeCell ref="C9:D9"/>
    <mergeCell ref="F9:G9"/>
    <mergeCell ref="H9:I9"/>
    <mergeCell ref="C10:J10"/>
    <mergeCell ref="B44:J44"/>
    <mergeCell ref="B45:J45"/>
    <mergeCell ref="C47:E47"/>
    <mergeCell ref="F47:J47"/>
    <mergeCell ref="C53:E53"/>
  </mergeCells>
  <printOptions horizontalCentered="1"/>
  <pageMargins left="0.11811023622047245" right="0.11811023622047245" top="0.19685039370078741" bottom="0.19685039370078741" header="0.19685039370078741" footer="0.19685039370078741"/>
  <pageSetup paperSize="9" scale="89" orientation="landscape" r:id="rId1"/>
  <headerFooter alignWithMargins="0">
    <oddFooter>Page &amp;P</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76080-4ACF-40B6-89C2-0728C12C3727}">
  <sheetPr>
    <tabColor rgb="FFFFFF00"/>
  </sheetPr>
  <dimension ref="A1:K218"/>
  <sheetViews>
    <sheetView view="pageBreakPreview" topLeftCell="A19" zoomScaleSheetLayoutView="100" workbookViewId="0">
      <selection activeCell="D14" sqref="D14:D41"/>
    </sheetView>
  </sheetViews>
  <sheetFormatPr defaultColWidth="9.109375" defaultRowHeight="15.6" x14ac:dyDescent="0.3"/>
  <cols>
    <col min="1" max="1" width="7.109375" style="4" customWidth="1"/>
    <col min="2" max="2" width="68.33203125" style="8" customWidth="1"/>
    <col min="3" max="3" width="6.88671875" style="6" customWidth="1"/>
    <col min="4" max="4" width="9.109375" style="7"/>
    <col min="5" max="5" width="14.44140625" style="6" bestFit="1" customWidth="1"/>
    <col min="6" max="6" width="11.33203125" style="108" customWidth="1"/>
    <col min="7" max="7" width="7" style="109" customWidth="1"/>
    <col min="8" max="8" width="6.109375" style="98" bestFit="1" customWidth="1"/>
    <col min="9" max="9" width="16.88671875" style="108" bestFit="1" customWidth="1"/>
    <col min="10" max="10" width="14.5546875" style="6" bestFit="1" customWidth="1"/>
    <col min="11" max="11" width="19.5546875" style="8" customWidth="1"/>
    <col min="12" max="16384" width="9.109375" style="8"/>
  </cols>
  <sheetData>
    <row r="1" spans="1:11" x14ac:dyDescent="0.3">
      <c r="B1" s="5" t="s">
        <v>4884</v>
      </c>
      <c r="F1" s="497" t="s">
        <v>4723</v>
      </c>
      <c r="G1" s="497"/>
      <c r="H1" s="497"/>
      <c r="I1" s="497"/>
      <c r="J1" s="497"/>
    </row>
    <row r="2" spans="1:11" x14ac:dyDescent="0.3">
      <c r="B2" s="9" t="s">
        <v>4885</v>
      </c>
      <c r="F2" s="498" t="s">
        <v>4724</v>
      </c>
      <c r="G2" s="498"/>
      <c r="H2" s="498"/>
      <c r="I2" s="498"/>
      <c r="J2" s="498"/>
    </row>
    <row r="4" spans="1:11" x14ac:dyDescent="0.3">
      <c r="A4" s="11"/>
      <c r="B4" s="12"/>
      <c r="C4" s="13"/>
      <c r="D4" s="14"/>
      <c r="E4" s="15"/>
      <c r="F4" s="499" t="s">
        <v>4933</v>
      </c>
      <c r="G4" s="499"/>
      <c r="H4" s="499"/>
      <c r="I4" s="499"/>
      <c r="J4" s="499"/>
    </row>
    <row r="5" spans="1:11" x14ac:dyDescent="0.3">
      <c r="A5" s="498" t="s">
        <v>4729</v>
      </c>
      <c r="B5" s="498"/>
      <c r="C5" s="498"/>
      <c r="D5" s="498"/>
      <c r="E5" s="498"/>
      <c r="F5" s="498"/>
      <c r="G5" s="498"/>
      <c r="H5" s="498"/>
      <c r="I5" s="498"/>
      <c r="J5" s="498"/>
    </row>
    <row r="6" spans="1:11" ht="15.75" customHeight="1" x14ac:dyDescent="0.3">
      <c r="A6" s="500" t="s">
        <v>4931</v>
      </c>
      <c r="B6" s="498"/>
      <c r="C6" s="498"/>
      <c r="D6" s="498"/>
      <c r="E6" s="498"/>
      <c r="F6" s="498"/>
      <c r="G6" s="498"/>
      <c r="H6" s="498"/>
      <c r="I6" s="498"/>
      <c r="J6" s="498"/>
    </row>
    <row r="7" spans="1:11" ht="15.75" customHeight="1" x14ac:dyDescent="0.3">
      <c r="A7" s="498" t="s">
        <v>4932</v>
      </c>
      <c r="B7" s="498"/>
      <c r="C7" s="498"/>
      <c r="D7" s="498"/>
      <c r="E7" s="498"/>
      <c r="F7" s="498"/>
      <c r="G7" s="498"/>
      <c r="H7" s="498"/>
      <c r="I7" s="498"/>
      <c r="J7" s="498"/>
    </row>
    <row r="8" spans="1:11" ht="16.8" x14ac:dyDescent="0.3">
      <c r="A8" s="16"/>
      <c r="B8" s="17" t="s">
        <v>4730</v>
      </c>
      <c r="C8" s="507" t="s">
        <v>5156</v>
      </c>
      <c r="D8" s="507"/>
      <c r="E8" s="507"/>
      <c r="F8" s="507"/>
      <c r="G8" s="507"/>
      <c r="H8" s="507"/>
      <c r="I8" s="507"/>
      <c r="J8" s="18"/>
    </row>
    <row r="9" spans="1:11" ht="15" customHeight="1" x14ac:dyDescent="0.3">
      <c r="A9" s="19"/>
      <c r="B9" s="17" t="s">
        <v>4731</v>
      </c>
      <c r="C9" s="548" t="s">
        <v>5157</v>
      </c>
      <c r="D9" s="508"/>
      <c r="E9" s="20" t="s">
        <v>4732</v>
      </c>
      <c r="F9" s="549" t="s">
        <v>5158</v>
      </c>
      <c r="G9" s="509"/>
      <c r="H9" s="511" t="s">
        <v>4733</v>
      </c>
      <c r="I9" s="511"/>
      <c r="J9" s="162" t="s">
        <v>5159</v>
      </c>
    </row>
    <row r="10" spans="1:11" x14ac:dyDescent="0.3">
      <c r="A10" s="21"/>
      <c r="B10" s="17" t="s">
        <v>4734</v>
      </c>
      <c r="C10" s="510" t="s">
        <v>4897</v>
      </c>
      <c r="D10" s="510"/>
      <c r="E10" s="510"/>
      <c r="F10" s="510"/>
      <c r="G10" s="510"/>
      <c r="H10" s="510"/>
      <c r="I10" s="510"/>
      <c r="J10" s="510"/>
    </row>
    <row r="11" spans="1:11" x14ac:dyDescent="0.3">
      <c r="A11" s="22"/>
      <c r="B11" s="17" t="s">
        <v>4735</v>
      </c>
      <c r="C11" s="547" t="s">
        <v>4897</v>
      </c>
      <c r="D11" s="512"/>
      <c r="E11" s="512"/>
      <c r="F11" s="512"/>
      <c r="G11" s="512"/>
      <c r="H11" s="512"/>
      <c r="I11" s="512"/>
      <c r="J11" s="512"/>
    </row>
    <row r="12" spans="1:11" ht="30.6" x14ac:dyDescent="0.3">
      <c r="A12" s="23" t="s">
        <v>0</v>
      </c>
      <c r="B12" s="24" t="s">
        <v>4736</v>
      </c>
      <c r="C12" s="24" t="s">
        <v>4737</v>
      </c>
      <c r="D12" s="25" t="s">
        <v>4738</v>
      </c>
      <c r="E12" s="24" t="s">
        <v>4739</v>
      </c>
      <c r="F12" s="26" t="s">
        <v>4740</v>
      </c>
      <c r="G12" s="27" t="s">
        <v>4741</v>
      </c>
      <c r="H12" s="28" t="s">
        <v>4742</v>
      </c>
      <c r="I12" s="26" t="s">
        <v>4743</v>
      </c>
      <c r="J12" s="29" t="s">
        <v>4726</v>
      </c>
      <c r="K12" s="269" t="str">
        <f ca="1">HYPERLINK("#" &amp; CELL("address",TH!A9),"Link tới sheet: " &amp; REPLACE(CELL("filename",TH!A9),1,FIND("]",CELL("filename",TH!A9)),""))</f>
        <v>Link tới sheet: TH</v>
      </c>
    </row>
    <row r="13" spans="1:11" s="34" customFormat="1" ht="13.8" x14ac:dyDescent="0.3">
      <c r="A13" s="30">
        <v>1</v>
      </c>
      <c r="B13" s="31" t="s">
        <v>4744</v>
      </c>
      <c r="C13" s="32"/>
      <c r="D13" s="32"/>
      <c r="E13" s="32"/>
      <c r="F13" s="32"/>
      <c r="G13" s="32"/>
      <c r="H13" s="174"/>
      <c r="I13" s="32"/>
      <c r="J13" s="33"/>
    </row>
    <row r="14" spans="1:11" s="40" customFormat="1" ht="13.8" x14ac:dyDescent="0.3">
      <c r="A14" s="35"/>
      <c r="B14" s="36" t="s">
        <v>4745</v>
      </c>
      <c r="C14" s="37" t="s">
        <v>1726</v>
      </c>
      <c r="D14" s="317">
        <f>SUBTOTAL(9,D15:D23)</f>
        <v>480</v>
      </c>
      <c r="E14" s="37"/>
      <c r="F14" s="38"/>
      <c r="G14" s="39"/>
      <c r="H14" s="175"/>
      <c r="I14" s="110">
        <f>SUBTOTAL(9,I15:I23)</f>
        <v>62400000</v>
      </c>
      <c r="J14" s="37"/>
    </row>
    <row r="15" spans="1:11" s="40" customFormat="1" ht="13.8" x14ac:dyDescent="0.3">
      <c r="A15" s="41" t="s">
        <v>4746</v>
      </c>
      <c r="B15" s="42" t="s">
        <v>5497</v>
      </c>
      <c r="C15" s="43"/>
      <c r="D15" s="318"/>
      <c r="E15" s="43"/>
      <c r="F15" s="44"/>
      <c r="G15" s="45"/>
      <c r="H15" s="176"/>
      <c r="I15" s="44"/>
      <c r="J15" s="43"/>
    </row>
    <row r="16" spans="1:11" s="40" customFormat="1" ht="27.6" x14ac:dyDescent="0.3">
      <c r="A16" s="41"/>
      <c r="B16" s="46" t="s">
        <v>5161</v>
      </c>
      <c r="C16" s="43"/>
      <c r="D16" s="318"/>
      <c r="E16" s="43"/>
      <c r="F16" s="44"/>
      <c r="G16" s="45"/>
      <c r="H16" s="176"/>
      <c r="I16" s="44"/>
      <c r="J16" s="47"/>
    </row>
    <row r="17" spans="1:10" s="40" customFormat="1" ht="40.5" customHeight="1" x14ac:dyDescent="0.3">
      <c r="A17" s="41" t="s">
        <v>4747</v>
      </c>
      <c r="B17" s="163" t="s">
        <v>4887</v>
      </c>
      <c r="C17" s="43" t="s">
        <v>1726</v>
      </c>
      <c r="D17" s="318">
        <v>480</v>
      </c>
      <c r="E17" s="43"/>
      <c r="F17" s="44">
        <v>130000</v>
      </c>
      <c r="G17" s="45"/>
      <c r="H17" s="176">
        <v>1</v>
      </c>
      <c r="I17" s="44">
        <f>ROUND(D17*H17*F17,0)</f>
        <v>62400000</v>
      </c>
      <c r="J17" s="48"/>
    </row>
    <row r="18" spans="1:10" s="40" customFormat="1" ht="41.4" x14ac:dyDescent="0.3">
      <c r="A18" s="49" t="s">
        <v>4748</v>
      </c>
      <c r="B18" s="157" t="s">
        <v>4888</v>
      </c>
      <c r="C18" s="50" t="s">
        <v>1726</v>
      </c>
      <c r="D18" s="319"/>
      <c r="E18" s="50"/>
      <c r="F18" s="3"/>
      <c r="G18" s="51"/>
      <c r="H18" s="177">
        <v>1</v>
      </c>
      <c r="I18" s="3">
        <f t="shared" ref="I18:I23" si="0">ROUND(D18*H18*F18,0)</f>
        <v>0</v>
      </c>
      <c r="J18" s="52"/>
    </row>
    <row r="19" spans="1:10" s="40" customFormat="1" ht="41.4" x14ac:dyDescent="0.3">
      <c r="A19" s="49" t="s">
        <v>4749</v>
      </c>
      <c r="B19" s="158" t="s">
        <v>4889</v>
      </c>
      <c r="C19" s="50" t="s">
        <v>1726</v>
      </c>
      <c r="D19" s="319"/>
      <c r="E19" s="50"/>
      <c r="F19" s="3"/>
      <c r="G19" s="51"/>
      <c r="H19" s="177">
        <v>1</v>
      </c>
      <c r="I19" s="3">
        <f t="shared" si="0"/>
        <v>0</v>
      </c>
      <c r="J19" s="52"/>
    </row>
    <row r="20" spans="1:10" s="40" customFormat="1" ht="41.4" x14ac:dyDescent="0.3">
      <c r="A20" s="49" t="s">
        <v>4750</v>
      </c>
      <c r="B20" s="158" t="s">
        <v>4890</v>
      </c>
      <c r="C20" s="50" t="s">
        <v>1726</v>
      </c>
      <c r="D20" s="319"/>
      <c r="E20" s="50"/>
      <c r="F20" s="3"/>
      <c r="G20" s="51"/>
      <c r="H20" s="177">
        <v>1</v>
      </c>
      <c r="I20" s="3">
        <f t="shared" si="0"/>
        <v>0</v>
      </c>
      <c r="J20" s="52"/>
    </row>
    <row r="21" spans="1:10" s="40" customFormat="1" ht="35.1" customHeight="1" x14ac:dyDescent="0.3">
      <c r="A21" s="49" t="s">
        <v>4751</v>
      </c>
      <c r="B21" s="159" t="s">
        <v>4787</v>
      </c>
      <c r="C21" s="43" t="s">
        <v>1726</v>
      </c>
      <c r="D21" s="318"/>
      <c r="E21" s="43"/>
      <c r="F21" s="44"/>
      <c r="G21" s="45"/>
      <c r="H21" s="176">
        <v>1</v>
      </c>
      <c r="I21" s="44">
        <f t="shared" si="0"/>
        <v>0</v>
      </c>
      <c r="J21" s="47"/>
    </row>
    <row r="22" spans="1:10" s="40" customFormat="1" ht="35.1" customHeight="1" x14ac:dyDescent="0.3">
      <c r="A22" s="49" t="s">
        <v>4752</v>
      </c>
      <c r="B22" s="159" t="s">
        <v>4788</v>
      </c>
      <c r="C22" s="43" t="s">
        <v>1726</v>
      </c>
      <c r="D22" s="319"/>
      <c r="E22" s="50"/>
      <c r="F22" s="3"/>
      <c r="G22" s="51"/>
      <c r="H22" s="177">
        <v>1</v>
      </c>
      <c r="I22" s="3">
        <f t="shared" si="0"/>
        <v>0</v>
      </c>
      <c r="J22" s="52"/>
    </row>
    <row r="23" spans="1:10" s="40" customFormat="1" ht="13.8" x14ac:dyDescent="0.3">
      <c r="A23" s="49" t="s">
        <v>4753</v>
      </c>
      <c r="B23" s="160" t="s">
        <v>4754</v>
      </c>
      <c r="C23" s="53" t="s">
        <v>1726</v>
      </c>
      <c r="D23" s="320"/>
      <c r="E23" s="53"/>
      <c r="F23" s="54"/>
      <c r="G23" s="55"/>
      <c r="H23" s="178">
        <v>0</v>
      </c>
      <c r="I23" s="54">
        <f t="shared" si="0"/>
        <v>0</v>
      </c>
      <c r="J23" s="56"/>
    </row>
    <row r="24" spans="1:10" s="117" customFormat="1" ht="13.8" x14ac:dyDescent="0.3">
      <c r="A24" s="111" t="s">
        <v>2304</v>
      </c>
      <c r="B24" s="112" t="s">
        <v>4755</v>
      </c>
      <c r="C24" s="113"/>
      <c r="D24" s="321"/>
      <c r="E24" s="113"/>
      <c r="F24" s="114"/>
      <c r="G24" s="115"/>
      <c r="H24" s="179"/>
      <c r="I24" s="116">
        <f>SUBTOTAL(9, I25:I28)</f>
        <v>0</v>
      </c>
      <c r="J24" s="113"/>
    </row>
    <row r="25" spans="1:10" s="117" customFormat="1" ht="13.8" x14ac:dyDescent="0.3">
      <c r="A25" s="118" t="s">
        <v>4756</v>
      </c>
      <c r="B25" s="119" t="s">
        <v>4757</v>
      </c>
      <c r="C25" s="120"/>
      <c r="D25" s="322"/>
      <c r="E25" s="120"/>
      <c r="F25" s="121"/>
      <c r="G25" s="122"/>
      <c r="H25" s="180"/>
      <c r="I25" s="123">
        <f>SUBTOTAL(9, I26:I28)</f>
        <v>0</v>
      </c>
      <c r="J25" s="120"/>
    </row>
    <row r="26" spans="1:10" s="117" customFormat="1" ht="13.8" x14ac:dyDescent="0.3">
      <c r="A26" s="118"/>
      <c r="B26" s="335" t="s">
        <v>5498</v>
      </c>
      <c r="C26" s="120"/>
      <c r="D26" s="322"/>
      <c r="E26" s="120"/>
      <c r="F26" s="121"/>
      <c r="G26" s="122"/>
      <c r="H26" s="180"/>
      <c r="I26" s="336">
        <f>SUBTOTAL(9, I27:I27)</f>
        <v>0</v>
      </c>
      <c r="J26" s="120"/>
    </row>
    <row r="27" spans="1:10" s="117" customFormat="1" ht="13.8" x14ac:dyDescent="0.3">
      <c r="A27" s="118"/>
      <c r="B27" s="342" t="s">
        <v>5355</v>
      </c>
      <c r="C27" s="337" t="s">
        <v>1726</v>
      </c>
      <c r="D27" s="338">
        <v>0</v>
      </c>
      <c r="E27" s="337"/>
      <c r="F27" s="339">
        <v>13000</v>
      </c>
      <c r="G27" s="340"/>
      <c r="H27" s="341">
        <v>1</v>
      </c>
      <c r="I27" s="343">
        <f>ROUND(D27*H27*F27,0)</f>
        <v>0</v>
      </c>
      <c r="J27" s="120"/>
    </row>
    <row r="28" spans="1:10" s="127" customFormat="1" ht="13.8" x14ac:dyDescent="0.3">
      <c r="A28" s="128"/>
      <c r="B28" s="171"/>
      <c r="C28" s="125"/>
      <c r="D28" s="323"/>
      <c r="E28" s="125"/>
      <c r="F28" s="172"/>
      <c r="G28" s="173"/>
      <c r="H28" s="181"/>
      <c r="I28" s="126"/>
      <c r="J28" s="125"/>
    </row>
    <row r="29" spans="1:10" s="40" customFormat="1" ht="13.8" x14ac:dyDescent="0.3">
      <c r="A29" s="61" t="s">
        <v>4758</v>
      </c>
      <c r="B29" s="62" t="s">
        <v>4759</v>
      </c>
      <c r="C29" s="63"/>
      <c r="D29" s="324"/>
      <c r="E29" s="63"/>
      <c r="F29" s="64"/>
      <c r="G29" s="65"/>
      <c r="H29" s="182"/>
      <c r="I29" s="66">
        <f>(I30)</f>
        <v>0</v>
      </c>
      <c r="J29" s="63"/>
    </row>
    <row r="30" spans="1:10" s="67" customFormat="1" ht="13.8" x14ac:dyDescent="0.3">
      <c r="A30" s="49"/>
      <c r="B30" s="68"/>
      <c r="C30" s="69"/>
      <c r="D30" s="325"/>
      <c r="E30" s="69"/>
      <c r="F30" s="70"/>
      <c r="G30" s="71"/>
      <c r="H30" s="183"/>
      <c r="I30" s="70"/>
      <c r="J30" s="69"/>
    </row>
    <row r="31" spans="1:10" s="117" customFormat="1" ht="13.8" x14ac:dyDescent="0.3">
      <c r="A31" s="111" t="s">
        <v>2307</v>
      </c>
      <c r="B31" s="132" t="s">
        <v>4760</v>
      </c>
      <c r="C31" s="113"/>
      <c r="D31" s="326"/>
      <c r="E31" s="113"/>
      <c r="F31" s="133"/>
      <c r="G31" s="134"/>
      <c r="H31" s="184"/>
      <c r="I31" s="116">
        <f>SUBTOTAL(9,I32:I41)</f>
        <v>336795000</v>
      </c>
      <c r="J31" s="161"/>
    </row>
    <row r="32" spans="1:10" s="40" customFormat="1" ht="41.4" x14ac:dyDescent="0.3">
      <c r="A32" s="124" t="s">
        <v>4762</v>
      </c>
      <c r="B32" s="135" t="s">
        <v>4761</v>
      </c>
      <c r="C32" s="124"/>
      <c r="D32" s="327"/>
      <c r="E32" s="129"/>
      <c r="F32" s="137"/>
      <c r="G32" s="136"/>
      <c r="H32" s="185"/>
      <c r="I32" s="130">
        <f>SUBTOTAL(9,I33:I37)</f>
        <v>336795000</v>
      </c>
      <c r="J32" s="43"/>
    </row>
    <row r="33" spans="1:10" s="40" customFormat="1" ht="13.8" x14ac:dyDescent="0.3">
      <c r="A33" s="72" t="s">
        <v>4790</v>
      </c>
      <c r="B33" s="73" t="s">
        <v>4763</v>
      </c>
      <c r="C33" s="43" t="s">
        <v>4764</v>
      </c>
      <c r="D33" s="328">
        <v>3</v>
      </c>
      <c r="E33" s="43"/>
      <c r="F33" s="74">
        <v>2025000</v>
      </c>
      <c r="G33" s="75"/>
      <c r="H33" s="186">
        <v>1</v>
      </c>
      <c r="I33" s="2">
        <f>ROUND(D33*F33*H33,0)</f>
        <v>6075000</v>
      </c>
      <c r="J33" s="43"/>
    </row>
    <row r="34" spans="1:10" s="131" customFormat="1" ht="13.8" x14ac:dyDescent="0.3">
      <c r="A34" s="76"/>
      <c r="B34" s="138" t="s">
        <v>11</v>
      </c>
      <c r="C34" s="43"/>
      <c r="D34" s="328"/>
      <c r="E34" s="43"/>
      <c r="F34" s="74"/>
      <c r="G34" s="75"/>
      <c r="H34" s="186"/>
      <c r="I34" s="2"/>
      <c r="J34" s="129"/>
    </row>
    <row r="35" spans="1:10" s="96" customFormat="1" ht="27.6" x14ac:dyDescent="0.3">
      <c r="A35" s="164" t="s">
        <v>4791</v>
      </c>
      <c r="B35" s="165" t="s">
        <v>4789</v>
      </c>
      <c r="C35" s="166" t="s">
        <v>1726</v>
      </c>
      <c r="D35" s="329">
        <v>480</v>
      </c>
      <c r="E35" s="166"/>
      <c r="F35" s="167">
        <v>130000</v>
      </c>
      <c r="G35" s="168"/>
      <c r="H35" s="187">
        <v>0.3</v>
      </c>
      <c r="I35" s="169">
        <f t="shared" ref="I35" si="1">ROUND(D35*H35*F35,0)</f>
        <v>18720000</v>
      </c>
      <c r="J35" s="170"/>
    </row>
    <row r="36" spans="1:10" s="40" customFormat="1" ht="27.6" x14ac:dyDescent="0.3">
      <c r="A36" s="76" t="s">
        <v>4792</v>
      </c>
      <c r="B36" s="77" t="s">
        <v>4768</v>
      </c>
      <c r="C36" s="76" t="s">
        <v>1726</v>
      </c>
      <c r="D36" s="328">
        <v>480</v>
      </c>
      <c r="E36" s="43"/>
      <c r="F36" s="74">
        <v>130000</v>
      </c>
      <c r="G36" s="75"/>
      <c r="H36" s="332">
        <v>5</v>
      </c>
      <c r="I36" s="2">
        <f>D36*F36*H36</f>
        <v>312000000</v>
      </c>
      <c r="J36" s="43"/>
    </row>
    <row r="37" spans="1:10" s="40" customFormat="1" ht="55.2" x14ac:dyDescent="0.3">
      <c r="A37" s="76"/>
      <c r="B37" s="191" t="s">
        <v>4793</v>
      </c>
      <c r="C37" s="76"/>
      <c r="D37" s="328"/>
      <c r="E37" s="43"/>
      <c r="F37" s="74"/>
      <c r="G37" s="75"/>
      <c r="H37" s="186"/>
      <c r="I37" s="2"/>
      <c r="J37" s="43"/>
    </row>
    <row r="38" spans="1:10" s="145" customFormat="1" ht="41.4" x14ac:dyDescent="0.3">
      <c r="A38" s="139" t="s">
        <v>4765</v>
      </c>
      <c r="B38" s="140" t="s">
        <v>4769</v>
      </c>
      <c r="C38" s="139"/>
      <c r="D38" s="330"/>
      <c r="E38" s="142"/>
      <c r="F38" s="143"/>
      <c r="G38" s="141"/>
      <c r="H38" s="188"/>
      <c r="I38" s="144">
        <f>SUBTOTAL(9,I39:I41)</f>
        <v>0</v>
      </c>
      <c r="J38" s="142"/>
    </row>
    <row r="39" spans="1:10" s="40" customFormat="1" ht="27.6" x14ac:dyDescent="0.3">
      <c r="A39" s="76" t="s">
        <v>4766</v>
      </c>
      <c r="B39" s="79" t="s">
        <v>4789</v>
      </c>
      <c r="C39" s="76" t="s">
        <v>1726</v>
      </c>
      <c r="D39" s="328">
        <v>0</v>
      </c>
      <c r="E39" s="43"/>
      <c r="F39" s="74">
        <v>130000</v>
      </c>
      <c r="G39" s="75"/>
      <c r="H39" s="186">
        <v>0.3</v>
      </c>
      <c r="I39" s="2">
        <f t="shared" ref="I39:I40" si="2">ROUND(D39*H39*F39,0)</f>
        <v>0</v>
      </c>
      <c r="J39" s="78"/>
    </row>
    <row r="40" spans="1:10" s="40" customFormat="1" ht="27.6" x14ac:dyDescent="0.3">
      <c r="A40" s="76" t="s">
        <v>4767</v>
      </c>
      <c r="B40" s="77" t="s">
        <v>4768</v>
      </c>
      <c r="C40" s="76" t="s">
        <v>1726</v>
      </c>
      <c r="D40" s="328">
        <v>0</v>
      </c>
      <c r="E40" s="43"/>
      <c r="F40" s="74">
        <v>130000</v>
      </c>
      <c r="G40" s="75"/>
      <c r="H40" s="332">
        <v>5</v>
      </c>
      <c r="I40" s="2">
        <f t="shared" si="2"/>
        <v>0</v>
      </c>
      <c r="J40" s="43"/>
    </row>
    <row r="41" spans="1:10" s="40" customFormat="1" ht="55.2" x14ac:dyDescent="0.3">
      <c r="A41" s="80"/>
      <c r="B41" s="192" t="s">
        <v>4793</v>
      </c>
      <c r="C41" s="80"/>
      <c r="D41" s="331"/>
      <c r="E41" s="50"/>
      <c r="F41" s="81"/>
      <c r="G41" s="82"/>
      <c r="H41" s="189"/>
      <c r="I41" s="83"/>
      <c r="J41" s="50"/>
    </row>
    <row r="42" spans="1:10" s="40" customFormat="1" ht="13.8" x14ac:dyDescent="0.3">
      <c r="A42" s="57" t="s">
        <v>2310</v>
      </c>
      <c r="B42" s="58" t="s">
        <v>4770</v>
      </c>
      <c r="C42" s="59"/>
      <c r="D42" s="333"/>
      <c r="E42" s="59"/>
      <c r="F42" s="60"/>
      <c r="G42" s="59"/>
      <c r="H42" s="190"/>
      <c r="I42" s="59"/>
      <c r="J42" s="84"/>
    </row>
    <row r="43" spans="1:10" s="117" customFormat="1" ht="13.8" x14ac:dyDescent="0.3">
      <c r="A43" s="146"/>
      <c r="B43" s="147" t="s">
        <v>4771</v>
      </c>
      <c r="C43" s="148"/>
      <c r="D43" s="334"/>
      <c r="E43" s="148"/>
      <c r="F43" s="149"/>
      <c r="G43" s="150"/>
      <c r="H43" s="148"/>
      <c r="I43" s="110">
        <f>SUBTOTAL(9,I14:I41)</f>
        <v>399195000</v>
      </c>
      <c r="J43" s="148"/>
    </row>
    <row r="44" spans="1:10" s="40" customFormat="1" ht="14.4" x14ac:dyDescent="0.3">
      <c r="A44" s="85"/>
      <c r="B44" s="501" t="s">
        <v>5499</v>
      </c>
      <c r="C44" s="502"/>
      <c r="D44" s="502"/>
      <c r="E44" s="502"/>
      <c r="F44" s="502"/>
      <c r="G44" s="502"/>
      <c r="H44" s="502"/>
      <c r="I44" s="502"/>
      <c r="J44" s="503"/>
    </row>
    <row r="45" spans="1:10" s="40" customFormat="1" ht="14.4" x14ac:dyDescent="0.3">
      <c r="A45" s="86"/>
      <c r="B45" s="506"/>
      <c r="C45" s="506"/>
      <c r="D45" s="506"/>
      <c r="E45" s="506"/>
      <c r="F45" s="506"/>
      <c r="G45" s="506"/>
      <c r="H45" s="506"/>
      <c r="I45" s="506"/>
      <c r="J45" s="506"/>
    </row>
    <row r="46" spans="1:10" s="89" customFormat="1" x14ac:dyDescent="0.3">
      <c r="A46" s="87"/>
      <c r="B46" s="88"/>
      <c r="C46" s="88"/>
      <c r="D46" s="88"/>
      <c r="E46" s="88"/>
      <c r="F46" s="88"/>
      <c r="G46" s="88"/>
      <c r="H46" s="88"/>
      <c r="I46" s="88"/>
      <c r="J46" s="88"/>
    </row>
    <row r="47" spans="1:10" s="89" customFormat="1" x14ac:dyDescent="0.3">
      <c r="A47" s="90"/>
      <c r="B47" s="90"/>
      <c r="C47" s="504" t="s">
        <v>4773</v>
      </c>
      <c r="D47" s="504"/>
      <c r="E47" s="504"/>
      <c r="F47" s="504" t="s">
        <v>4885</v>
      </c>
      <c r="G47" s="504"/>
      <c r="H47" s="504"/>
      <c r="I47" s="504"/>
      <c r="J47" s="504"/>
    </row>
    <row r="48" spans="1:10" s="96" customFormat="1" x14ac:dyDescent="0.3">
      <c r="A48" s="91"/>
      <c r="B48" s="93"/>
      <c r="C48" s="94"/>
      <c r="D48" s="92"/>
      <c r="E48" s="91"/>
      <c r="F48" s="95"/>
      <c r="G48" s="91"/>
      <c r="H48" s="91"/>
      <c r="I48" s="95"/>
    </row>
    <row r="49" spans="1:10" s="96" customFormat="1" x14ac:dyDescent="0.3">
      <c r="A49" s="91"/>
      <c r="B49" s="93"/>
      <c r="C49" s="94"/>
      <c r="D49" s="92"/>
      <c r="E49" s="91"/>
      <c r="F49" s="95"/>
      <c r="G49" s="91"/>
      <c r="H49" s="91"/>
      <c r="I49" s="91"/>
    </row>
    <row r="50" spans="1:10" s="96" customFormat="1" x14ac:dyDescent="0.3">
      <c r="A50" s="91"/>
      <c r="B50" s="93"/>
      <c r="C50" s="94"/>
      <c r="D50" s="92"/>
      <c r="E50" s="91"/>
      <c r="F50" s="95"/>
      <c r="G50" s="91"/>
      <c r="H50" s="91"/>
      <c r="I50" s="95"/>
    </row>
    <row r="51" spans="1:10" s="96" customFormat="1" x14ac:dyDescent="0.3">
      <c r="A51" s="91"/>
      <c r="B51" s="93"/>
      <c r="C51" s="94"/>
      <c r="D51" s="92"/>
      <c r="E51" s="91"/>
      <c r="F51" s="95"/>
      <c r="G51" s="91"/>
      <c r="H51" s="91"/>
      <c r="I51" s="91"/>
    </row>
    <row r="52" spans="1:10" s="96" customFormat="1" x14ac:dyDescent="0.3">
      <c r="A52" s="91"/>
      <c r="B52" s="93"/>
      <c r="C52" s="94"/>
      <c r="D52" s="92"/>
      <c r="E52" s="91"/>
      <c r="F52" s="95"/>
      <c r="G52" s="91"/>
      <c r="H52" s="91"/>
      <c r="I52" s="91"/>
    </row>
    <row r="53" spans="1:10" s="89" customFormat="1" x14ac:dyDescent="0.3">
      <c r="A53" s="91"/>
      <c r="C53" s="505" t="s">
        <v>4886</v>
      </c>
      <c r="D53" s="505"/>
      <c r="E53" s="505"/>
      <c r="F53" s="316"/>
      <c r="G53" s="91"/>
      <c r="H53" s="91"/>
      <c r="I53" s="91"/>
    </row>
    <row r="54" spans="1:10" x14ac:dyDescent="0.3">
      <c r="A54" s="97"/>
      <c r="C54" s="98"/>
      <c r="D54" s="99"/>
      <c r="E54" s="10"/>
      <c r="F54" s="100"/>
      <c r="G54" s="97"/>
      <c r="H54" s="10"/>
      <c r="I54" s="100"/>
      <c r="J54" s="97"/>
    </row>
    <row r="55" spans="1:10" ht="47.1" customHeight="1" x14ac:dyDescent="0.3">
      <c r="A55" s="101"/>
      <c r="B55" s="102" t="s">
        <v>4703</v>
      </c>
      <c r="D55" s="103"/>
      <c r="F55" s="104"/>
      <c r="G55" s="105"/>
      <c r="H55" s="106"/>
      <c r="I55" s="107"/>
    </row>
    <row r="56" spans="1:10" ht="47.1" customHeight="1" x14ac:dyDescent="0.3">
      <c r="A56" s="101"/>
      <c r="B56" s="102" t="s">
        <v>4704</v>
      </c>
      <c r="D56" s="103"/>
      <c r="F56" s="104"/>
      <c r="G56" s="105"/>
      <c r="H56" s="106"/>
      <c r="I56" s="107"/>
    </row>
    <row r="57" spans="1:10" ht="61.5" customHeight="1" x14ac:dyDescent="0.3">
      <c r="A57" s="101"/>
      <c r="B57" s="102" t="s">
        <v>4705</v>
      </c>
      <c r="D57" s="103"/>
      <c r="F57" s="104"/>
      <c r="G57" s="105"/>
      <c r="H57" s="106"/>
      <c r="I57" s="107"/>
    </row>
    <row r="58" spans="1:10" x14ac:dyDescent="0.3">
      <c r="A58" s="97"/>
      <c r="C58" s="98"/>
      <c r="D58" s="99"/>
      <c r="E58" s="10"/>
      <c r="F58" s="100"/>
      <c r="G58" s="97"/>
      <c r="H58" s="10"/>
      <c r="I58" s="100"/>
      <c r="J58" s="97"/>
    </row>
    <row r="59" spans="1:10" x14ac:dyDescent="0.3">
      <c r="A59" s="97"/>
      <c r="C59" s="98"/>
      <c r="D59" s="99"/>
      <c r="E59" s="10"/>
      <c r="F59" s="100"/>
      <c r="G59" s="97"/>
      <c r="H59" s="10"/>
      <c r="I59" s="100"/>
      <c r="J59" s="97"/>
    </row>
    <row r="62" spans="1:10" x14ac:dyDescent="0.3">
      <c r="A62" s="8"/>
      <c r="C62" s="8"/>
      <c r="D62" s="98"/>
      <c r="E62" s="98"/>
      <c r="F62" s="8"/>
      <c r="G62" s="8"/>
      <c r="H62" s="8"/>
      <c r="I62" s="8"/>
      <c r="J62" s="8"/>
    </row>
    <row r="63" spans="1:10" x14ac:dyDescent="0.3">
      <c r="A63" s="8"/>
      <c r="C63" s="8"/>
      <c r="D63" s="98"/>
      <c r="E63" s="98"/>
      <c r="F63" s="8"/>
      <c r="G63" s="8"/>
      <c r="H63" s="8"/>
      <c r="I63" s="8"/>
      <c r="J63" s="8"/>
    </row>
    <row r="64" spans="1:10" x14ac:dyDescent="0.3">
      <c r="A64" s="8"/>
      <c r="C64" s="8"/>
      <c r="D64" s="98"/>
      <c r="E64" s="98"/>
      <c r="F64" s="8"/>
      <c r="G64" s="8"/>
      <c r="H64" s="8"/>
      <c r="I64" s="8"/>
      <c r="J64" s="8"/>
    </row>
    <row r="65" spans="4:5" s="8" customFormat="1" x14ac:dyDescent="0.3">
      <c r="D65" s="98"/>
      <c r="E65" s="98"/>
    </row>
    <row r="66" spans="4:5" s="8" customFormat="1" x14ac:dyDescent="0.3">
      <c r="D66" s="98"/>
      <c r="E66" s="98"/>
    </row>
    <row r="67" spans="4:5" s="8" customFormat="1" x14ac:dyDescent="0.3">
      <c r="D67" s="98"/>
      <c r="E67" s="98"/>
    </row>
    <row r="68" spans="4:5" s="8" customFormat="1" x14ac:dyDescent="0.3">
      <c r="D68" s="98"/>
      <c r="E68" s="98"/>
    </row>
    <row r="69" spans="4:5" s="8" customFormat="1" x14ac:dyDescent="0.3">
      <c r="D69" s="98"/>
      <c r="E69" s="98"/>
    </row>
    <row r="70" spans="4:5" s="8" customFormat="1" x14ac:dyDescent="0.3">
      <c r="D70" s="98"/>
      <c r="E70" s="98"/>
    </row>
    <row r="71" spans="4:5" s="8" customFormat="1" x14ac:dyDescent="0.3">
      <c r="D71" s="98"/>
      <c r="E71" s="98"/>
    </row>
    <row r="72" spans="4:5" s="8" customFormat="1" x14ac:dyDescent="0.3">
      <c r="D72" s="98"/>
      <c r="E72" s="98"/>
    </row>
    <row r="73" spans="4:5" s="8" customFormat="1" x14ac:dyDescent="0.3">
      <c r="D73" s="98"/>
      <c r="E73" s="98"/>
    </row>
    <row r="74" spans="4:5" s="8" customFormat="1" x14ac:dyDescent="0.3">
      <c r="D74" s="98"/>
      <c r="E74" s="98"/>
    </row>
    <row r="75" spans="4:5" s="8" customFormat="1" x14ac:dyDescent="0.3">
      <c r="D75" s="98"/>
      <c r="E75" s="98"/>
    </row>
    <row r="76" spans="4:5" s="40" customFormat="1" ht="13.8" x14ac:dyDescent="0.3">
      <c r="D76" s="5"/>
      <c r="E76" s="5"/>
    </row>
    <row r="77" spans="4:5" s="40" customFormat="1" ht="13.8" x14ac:dyDescent="0.3">
      <c r="D77" s="5"/>
      <c r="E77" s="5"/>
    </row>
    <row r="78" spans="4:5" s="8" customFormat="1" x14ac:dyDescent="0.3">
      <c r="D78" s="98"/>
      <c r="E78" s="98"/>
    </row>
    <row r="79" spans="4:5" s="8" customFormat="1" x14ac:dyDescent="0.3">
      <c r="D79" s="98"/>
      <c r="E79" s="98"/>
    </row>
    <row r="80" spans="4:5" s="8" customFormat="1" x14ac:dyDescent="0.3">
      <c r="D80" s="98"/>
      <c r="E80" s="98"/>
    </row>
    <row r="81" spans="4:5" s="40" customFormat="1" ht="13.8" x14ac:dyDescent="0.3">
      <c r="D81" s="5"/>
      <c r="E81" s="5"/>
    </row>
    <row r="82" spans="4:5" s="8" customFormat="1" x14ac:dyDescent="0.3">
      <c r="D82" s="98"/>
      <c r="E82" s="98"/>
    </row>
    <row r="83" spans="4:5" s="8" customFormat="1" x14ac:dyDescent="0.3">
      <c r="D83" s="98"/>
      <c r="E83" s="98"/>
    </row>
    <row r="84" spans="4:5" s="40" customFormat="1" ht="13.8" x14ac:dyDescent="0.3">
      <c r="D84" s="5"/>
      <c r="E84" s="5"/>
    </row>
    <row r="85" spans="4:5" s="8" customFormat="1" x14ac:dyDescent="0.3">
      <c r="D85" s="98"/>
      <c r="E85" s="98"/>
    </row>
    <row r="86" spans="4:5" s="8" customFormat="1" x14ac:dyDescent="0.3">
      <c r="D86" s="98"/>
      <c r="E86" s="98"/>
    </row>
    <row r="87" spans="4:5" s="8" customFormat="1" x14ac:dyDescent="0.3">
      <c r="D87" s="98"/>
      <c r="E87" s="98"/>
    </row>
    <row r="88" spans="4:5" s="8" customFormat="1" x14ac:dyDescent="0.3">
      <c r="D88" s="98"/>
      <c r="E88" s="98"/>
    </row>
    <row r="89" spans="4:5" s="8" customFormat="1" x14ac:dyDescent="0.3">
      <c r="D89" s="98"/>
      <c r="E89" s="98"/>
    </row>
    <row r="90" spans="4:5" s="8" customFormat="1" x14ac:dyDescent="0.3">
      <c r="D90" s="98"/>
      <c r="E90" s="98"/>
    </row>
    <row r="91" spans="4:5" s="8" customFormat="1" x14ac:dyDescent="0.3">
      <c r="D91" s="98"/>
      <c r="E91" s="98"/>
    </row>
    <row r="92" spans="4:5" s="8" customFormat="1" x14ac:dyDescent="0.3">
      <c r="D92" s="98"/>
      <c r="E92" s="98"/>
    </row>
    <row r="93" spans="4:5" s="8" customFormat="1" x14ac:dyDescent="0.3">
      <c r="D93" s="98"/>
      <c r="E93" s="98"/>
    </row>
    <row r="94" spans="4:5" s="8" customFormat="1" x14ac:dyDescent="0.3">
      <c r="D94" s="98"/>
      <c r="E94" s="98"/>
    </row>
    <row r="95" spans="4:5" s="8" customFormat="1" x14ac:dyDescent="0.3">
      <c r="D95" s="98"/>
      <c r="E95" s="98"/>
    </row>
    <row r="96" spans="4:5" s="8" customFormat="1" x14ac:dyDescent="0.3">
      <c r="D96" s="98"/>
      <c r="E96" s="98"/>
    </row>
    <row r="97" spans="4:5" s="8" customFormat="1" x14ac:dyDescent="0.3">
      <c r="D97" s="98"/>
      <c r="E97" s="98"/>
    </row>
    <row r="98" spans="4:5" s="8" customFormat="1" x14ac:dyDescent="0.3">
      <c r="D98" s="98"/>
      <c r="E98" s="98"/>
    </row>
    <row r="99" spans="4:5" s="8" customFormat="1" x14ac:dyDescent="0.3">
      <c r="D99" s="98"/>
      <c r="E99" s="98"/>
    </row>
    <row r="100" spans="4:5" s="8" customFormat="1" x14ac:dyDescent="0.3">
      <c r="D100" s="98"/>
      <c r="E100" s="98"/>
    </row>
    <row r="101" spans="4:5" s="8" customFormat="1" x14ac:dyDescent="0.3">
      <c r="D101" s="98"/>
      <c r="E101" s="98"/>
    </row>
    <row r="102" spans="4:5" s="8" customFormat="1" x14ac:dyDescent="0.3">
      <c r="D102" s="98"/>
      <c r="E102" s="98"/>
    </row>
    <row r="103" spans="4:5" s="8" customFormat="1" x14ac:dyDescent="0.3">
      <c r="D103" s="98"/>
      <c r="E103" s="98"/>
    </row>
    <row r="104" spans="4:5" s="8" customFormat="1" x14ac:dyDescent="0.3">
      <c r="D104" s="98"/>
      <c r="E104" s="98"/>
    </row>
    <row r="105" spans="4:5" s="8" customFormat="1" x14ac:dyDescent="0.3">
      <c r="D105" s="98"/>
      <c r="E105" s="98"/>
    </row>
    <row r="106" spans="4:5" s="8" customFormat="1" x14ac:dyDescent="0.3">
      <c r="D106" s="98"/>
      <c r="E106" s="98"/>
    </row>
    <row r="107" spans="4:5" s="8" customFormat="1" x14ac:dyDescent="0.3">
      <c r="D107" s="98"/>
      <c r="E107" s="98"/>
    </row>
    <row r="108" spans="4:5" s="8" customFormat="1" x14ac:dyDescent="0.3">
      <c r="D108" s="98"/>
      <c r="E108" s="98"/>
    </row>
    <row r="109" spans="4:5" s="8" customFormat="1" x14ac:dyDescent="0.3">
      <c r="D109" s="98"/>
      <c r="E109" s="98"/>
    </row>
    <row r="110" spans="4:5" s="8" customFormat="1" x14ac:dyDescent="0.3">
      <c r="D110" s="98"/>
      <c r="E110" s="98"/>
    </row>
    <row r="111" spans="4:5" s="8" customFormat="1" x14ac:dyDescent="0.3">
      <c r="D111" s="98"/>
      <c r="E111" s="98"/>
    </row>
    <row r="112" spans="4:5" s="8" customFormat="1" x14ac:dyDescent="0.3">
      <c r="D112" s="98"/>
      <c r="E112" s="98"/>
    </row>
    <row r="113" spans="4:5" s="8" customFormat="1" x14ac:dyDescent="0.3">
      <c r="D113" s="98"/>
      <c r="E113" s="98"/>
    </row>
    <row r="114" spans="4:5" s="8" customFormat="1" x14ac:dyDescent="0.3">
      <c r="D114" s="98"/>
      <c r="E114" s="98"/>
    </row>
    <row r="115" spans="4:5" s="8" customFormat="1" x14ac:dyDescent="0.3">
      <c r="D115" s="98"/>
      <c r="E115" s="98"/>
    </row>
    <row r="116" spans="4:5" s="8" customFormat="1" x14ac:dyDescent="0.3">
      <c r="D116" s="98"/>
      <c r="E116" s="98"/>
    </row>
    <row r="117" spans="4:5" s="8" customFormat="1" x14ac:dyDescent="0.3">
      <c r="D117" s="98"/>
      <c r="E117" s="98"/>
    </row>
    <row r="118" spans="4:5" s="8" customFormat="1" x14ac:dyDescent="0.3">
      <c r="D118" s="98"/>
      <c r="E118" s="98"/>
    </row>
    <row r="119" spans="4:5" s="8" customFormat="1" x14ac:dyDescent="0.3">
      <c r="D119" s="98"/>
      <c r="E119" s="98"/>
    </row>
    <row r="120" spans="4:5" s="8" customFormat="1" x14ac:dyDescent="0.3">
      <c r="D120" s="98"/>
      <c r="E120" s="98"/>
    </row>
    <row r="121" spans="4:5" s="8" customFormat="1" x14ac:dyDescent="0.3">
      <c r="D121" s="98"/>
      <c r="E121" s="98"/>
    </row>
    <row r="122" spans="4:5" s="8" customFormat="1" x14ac:dyDescent="0.3">
      <c r="D122" s="98"/>
      <c r="E122" s="98"/>
    </row>
    <row r="123" spans="4:5" s="8" customFormat="1" x14ac:dyDescent="0.3">
      <c r="D123" s="98"/>
      <c r="E123" s="98"/>
    </row>
    <row r="124" spans="4:5" s="8" customFormat="1" x14ac:dyDescent="0.3">
      <c r="D124" s="98"/>
      <c r="E124" s="98"/>
    </row>
    <row r="125" spans="4:5" s="8" customFormat="1" x14ac:dyDescent="0.3">
      <c r="D125" s="98"/>
      <c r="E125" s="98"/>
    </row>
    <row r="126" spans="4:5" s="8" customFormat="1" x14ac:dyDescent="0.3">
      <c r="D126" s="98"/>
      <c r="E126" s="98"/>
    </row>
    <row r="127" spans="4:5" s="8" customFormat="1" x14ac:dyDescent="0.3">
      <c r="D127" s="98"/>
      <c r="E127" s="98"/>
    </row>
    <row r="128" spans="4:5" s="8" customFormat="1" x14ac:dyDescent="0.3">
      <c r="D128" s="98"/>
      <c r="E128" s="98"/>
    </row>
    <row r="129" spans="4:5" s="8" customFormat="1" x14ac:dyDescent="0.3">
      <c r="D129" s="98"/>
      <c r="E129" s="98"/>
    </row>
    <row r="130" spans="4:5" s="8" customFormat="1" x14ac:dyDescent="0.3">
      <c r="D130" s="98"/>
      <c r="E130" s="98"/>
    </row>
    <row r="131" spans="4:5" s="8" customFormat="1" x14ac:dyDescent="0.3">
      <c r="D131" s="98"/>
      <c r="E131" s="98"/>
    </row>
    <row r="132" spans="4:5" s="8" customFormat="1" x14ac:dyDescent="0.3">
      <c r="D132" s="98"/>
      <c r="E132" s="98"/>
    </row>
    <row r="133" spans="4:5" s="8" customFormat="1" x14ac:dyDescent="0.3">
      <c r="D133" s="98"/>
      <c r="E133" s="98"/>
    </row>
    <row r="134" spans="4:5" s="8" customFormat="1" x14ac:dyDescent="0.3">
      <c r="D134" s="98"/>
      <c r="E134" s="98"/>
    </row>
    <row r="135" spans="4:5" s="8" customFormat="1" x14ac:dyDescent="0.3">
      <c r="D135" s="98"/>
      <c r="E135" s="98"/>
    </row>
    <row r="136" spans="4:5" s="8" customFormat="1" x14ac:dyDescent="0.3">
      <c r="D136" s="98"/>
      <c r="E136" s="98"/>
    </row>
    <row r="137" spans="4:5" s="8" customFormat="1" x14ac:dyDescent="0.3">
      <c r="D137" s="98"/>
      <c r="E137" s="98"/>
    </row>
    <row r="138" spans="4:5" s="8" customFormat="1" x14ac:dyDescent="0.3">
      <c r="D138" s="98"/>
      <c r="E138" s="98"/>
    </row>
    <row r="139" spans="4:5" s="8" customFormat="1" x14ac:dyDescent="0.3">
      <c r="D139" s="98"/>
      <c r="E139" s="98"/>
    </row>
    <row r="140" spans="4:5" s="8" customFormat="1" x14ac:dyDescent="0.3">
      <c r="D140" s="98"/>
      <c r="E140" s="98"/>
    </row>
    <row r="141" spans="4:5" s="8" customFormat="1" x14ac:dyDescent="0.3">
      <c r="D141" s="98"/>
      <c r="E141" s="98"/>
    </row>
    <row r="142" spans="4:5" s="8" customFormat="1" x14ac:dyDescent="0.3">
      <c r="D142" s="98"/>
      <c r="E142" s="98"/>
    </row>
    <row r="143" spans="4:5" s="8" customFormat="1" x14ac:dyDescent="0.3">
      <c r="D143" s="98"/>
      <c r="E143" s="98"/>
    </row>
    <row r="144" spans="4:5" s="8" customFormat="1" x14ac:dyDescent="0.3">
      <c r="D144" s="98"/>
      <c r="E144" s="98"/>
    </row>
    <row r="145" spans="4:5" s="8" customFormat="1" x14ac:dyDescent="0.3">
      <c r="D145" s="98"/>
      <c r="E145" s="98"/>
    </row>
    <row r="146" spans="4:5" s="8" customFormat="1" x14ac:dyDescent="0.3">
      <c r="D146" s="98"/>
      <c r="E146" s="98"/>
    </row>
    <row r="147" spans="4:5" s="8" customFormat="1" x14ac:dyDescent="0.3">
      <c r="D147" s="98"/>
      <c r="E147" s="98"/>
    </row>
    <row r="148" spans="4:5" s="8" customFormat="1" x14ac:dyDescent="0.3">
      <c r="D148" s="98"/>
      <c r="E148" s="98"/>
    </row>
    <row r="149" spans="4:5" s="8" customFormat="1" x14ac:dyDescent="0.3">
      <c r="D149" s="98"/>
      <c r="E149" s="98"/>
    </row>
    <row r="150" spans="4:5" s="8" customFormat="1" x14ac:dyDescent="0.3">
      <c r="D150" s="98"/>
      <c r="E150" s="98"/>
    </row>
    <row r="151" spans="4:5" s="8" customFormat="1" x14ac:dyDescent="0.3">
      <c r="D151" s="98"/>
      <c r="E151" s="98"/>
    </row>
    <row r="152" spans="4:5" s="8" customFormat="1" x14ac:dyDescent="0.3">
      <c r="D152" s="98"/>
      <c r="E152" s="98"/>
    </row>
    <row r="153" spans="4:5" s="8" customFormat="1" x14ac:dyDescent="0.3">
      <c r="D153" s="98"/>
      <c r="E153" s="98"/>
    </row>
    <row r="154" spans="4:5" s="8" customFormat="1" x14ac:dyDescent="0.3">
      <c r="D154" s="98"/>
      <c r="E154" s="98"/>
    </row>
    <row r="155" spans="4:5" s="8" customFormat="1" x14ac:dyDescent="0.3">
      <c r="D155" s="98"/>
      <c r="E155" s="98"/>
    </row>
    <row r="156" spans="4:5" s="8" customFormat="1" x14ac:dyDescent="0.3">
      <c r="D156" s="98"/>
      <c r="E156" s="98"/>
    </row>
    <row r="157" spans="4:5" s="8" customFormat="1" x14ac:dyDescent="0.3">
      <c r="D157" s="98"/>
      <c r="E157" s="98"/>
    </row>
    <row r="158" spans="4:5" s="8" customFormat="1" x14ac:dyDescent="0.3">
      <c r="D158" s="98"/>
      <c r="E158" s="98"/>
    </row>
    <row r="159" spans="4:5" s="8" customFormat="1" x14ac:dyDescent="0.3">
      <c r="D159" s="98"/>
      <c r="E159" s="98"/>
    </row>
    <row r="160" spans="4:5" s="8" customFormat="1" x14ac:dyDescent="0.3">
      <c r="D160" s="98"/>
      <c r="E160" s="98"/>
    </row>
    <row r="161" spans="4:5" s="8" customFormat="1" x14ac:dyDescent="0.3">
      <c r="D161" s="98"/>
      <c r="E161" s="98"/>
    </row>
    <row r="162" spans="4:5" s="8" customFormat="1" x14ac:dyDescent="0.3">
      <c r="D162" s="98"/>
      <c r="E162" s="98"/>
    </row>
    <row r="163" spans="4:5" s="8" customFormat="1" x14ac:dyDescent="0.3">
      <c r="D163" s="98"/>
      <c r="E163" s="98"/>
    </row>
    <row r="164" spans="4:5" s="8" customFormat="1" x14ac:dyDescent="0.3">
      <c r="D164" s="98"/>
      <c r="E164" s="98"/>
    </row>
    <row r="165" spans="4:5" s="8" customFormat="1" x14ac:dyDescent="0.3">
      <c r="D165" s="98"/>
      <c r="E165" s="98"/>
    </row>
    <row r="166" spans="4:5" s="8" customFormat="1" x14ac:dyDescent="0.3">
      <c r="D166" s="98"/>
      <c r="E166" s="98"/>
    </row>
    <row r="167" spans="4:5" s="8" customFormat="1" x14ac:dyDescent="0.3">
      <c r="D167" s="98"/>
      <c r="E167" s="98"/>
    </row>
    <row r="168" spans="4:5" s="8" customFormat="1" x14ac:dyDescent="0.3">
      <c r="D168" s="98"/>
      <c r="E168" s="98"/>
    </row>
    <row r="169" spans="4:5" s="8" customFormat="1" x14ac:dyDescent="0.3">
      <c r="D169" s="98"/>
      <c r="E169" s="98"/>
    </row>
    <row r="170" spans="4:5" s="8" customFormat="1" x14ac:dyDescent="0.3">
      <c r="D170" s="98"/>
      <c r="E170" s="98"/>
    </row>
    <row r="171" spans="4:5" s="8" customFormat="1" x14ac:dyDescent="0.3">
      <c r="D171" s="98"/>
      <c r="E171" s="98"/>
    </row>
    <row r="172" spans="4:5" s="8" customFormat="1" x14ac:dyDescent="0.3">
      <c r="D172" s="98"/>
      <c r="E172" s="98"/>
    </row>
    <row r="173" spans="4:5" s="8" customFormat="1" x14ac:dyDescent="0.3">
      <c r="D173" s="98"/>
      <c r="E173" s="98"/>
    </row>
    <row r="174" spans="4:5" s="8" customFormat="1" x14ac:dyDescent="0.3">
      <c r="D174" s="98"/>
      <c r="E174" s="98"/>
    </row>
    <row r="175" spans="4:5" s="8" customFormat="1" x14ac:dyDescent="0.3">
      <c r="D175" s="98"/>
      <c r="E175" s="98"/>
    </row>
    <row r="176" spans="4:5" s="8" customFormat="1" x14ac:dyDescent="0.3">
      <c r="D176" s="98"/>
      <c r="E176" s="98"/>
    </row>
    <row r="177" spans="4:5" s="8" customFormat="1" x14ac:dyDescent="0.3">
      <c r="D177" s="98"/>
      <c r="E177" s="98"/>
    </row>
    <row r="178" spans="4:5" s="8" customFormat="1" x14ac:dyDescent="0.3">
      <c r="D178" s="98"/>
      <c r="E178" s="98"/>
    </row>
    <row r="179" spans="4:5" s="8" customFormat="1" x14ac:dyDescent="0.3">
      <c r="D179" s="98"/>
      <c r="E179" s="98"/>
    </row>
    <row r="180" spans="4:5" s="8" customFormat="1" x14ac:dyDescent="0.3">
      <c r="D180" s="98"/>
      <c r="E180" s="98"/>
    </row>
    <row r="181" spans="4:5" s="8" customFormat="1" x14ac:dyDescent="0.3">
      <c r="D181" s="98"/>
      <c r="E181" s="98"/>
    </row>
    <row r="182" spans="4:5" s="8" customFormat="1" x14ac:dyDescent="0.3">
      <c r="D182" s="98"/>
      <c r="E182" s="98"/>
    </row>
    <row r="183" spans="4:5" s="8" customFormat="1" x14ac:dyDescent="0.3">
      <c r="D183" s="98"/>
      <c r="E183" s="98"/>
    </row>
    <row r="184" spans="4:5" s="8" customFormat="1" x14ac:dyDescent="0.3">
      <c r="D184" s="98"/>
      <c r="E184" s="98"/>
    </row>
    <row r="185" spans="4:5" s="8" customFormat="1" x14ac:dyDescent="0.3">
      <c r="D185" s="98"/>
      <c r="E185" s="98"/>
    </row>
    <row r="186" spans="4:5" s="8" customFormat="1" x14ac:dyDescent="0.3">
      <c r="D186" s="98"/>
      <c r="E186" s="98"/>
    </row>
    <row r="187" spans="4:5" s="8" customFormat="1" x14ac:dyDescent="0.3">
      <c r="D187" s="98"/>
      <c r="E187" s="98"/>
    </row>
    <row r="188" spans="4:5" s="8" customFormat="1" x14ac:dyDescent="0.3">
      <c r="D188" s="98"/>
      <c r="E188" s="98"/>
    </row>
    <row r="189" spans="4:5" s="8" customFormat="1" x14ac:dyDescent="0.3">
      <c r="D189" s="98"/>
      <c r="E189" s="98"/>
    </row>
    <row r="190" spans="4:5" s="8" customFormat="1" x14ac:dyDescent="0.3">
      <c r="D190" s="98"/>
      <c r="E190" s="98"/>
    </row>
    <row r="191" spans="4:5" s="8" customFormat="1" x14ac:dyDescent="0.3">
      <c r="D191" s="98"/>
      <c r="E191" s="98"/>
    </row>
    <row r="192" spans="4:5" s="8" customFormat="1" x14ac:dyDescent="0.3">
      <c r="D192" s="98"/>
      <c r="E192" s="98"/>
    </row>
    <row r="193" spans="4:5" s="8" customFormat="1" x14ac:dyDescent="0.3">
      <c r="D193" s="98"/>
      <c r="E193" s="98"/>
    </row>
    <row r="194" spans="4:5" s="8" customFormat="1" x14ac:dyDescent="0.3">
      <c r="D194" s="98"/>
      <c r="E194" s="98"/>
    </row>
    <row r="195" spans="4:5" s="8" customFormat="1" x14ac:dyDescent="0.3">
      <c r="D195" s="98"/>
      <c r="E195" s="98"/>
    </row>
    <row r="196" spans="4:5" s="8" customFormat="1" x14ac:dyDescent="0.3">
      <c r="D196" s="98"/>
      <c r="E196" s="98"/>
    </row>
    <row r="197" spans="4:5" s="8" customFormat="1" x14ac:dyDescent="0.3">
      <c r="D197" s="98"/>
      <c r="E197" s="98"/>
    </row>
    <row r="198" spans="4:5" s="8" customFormat="1" x14ac:dyDescent="0.3">
      <c r="D198" s="98"/>
      <c r="E198" s="98"/>
    </row>
    <row r="199" spans="4:5" s="8" customFormat="1" x14ac:dyDescent="0.3">
      <c r="D199" s="98"/>
      <c r="E199" s="98"/>
    </row>
    <row r="200" spans="4:5" s="8" customFormat="1" x14ac:dyDescent="0.3">
      <c r="D200" s="98"/>
      <c r="E200" s="98"/>
    </row>
    <row r="201" spans="4:5" s="8" customFormat="1" x14ac:dyDescent="0.3">
      <c r="D201" s="98"/>
      <c r="E201" s="98"/>
    </row>
    <row r="202" spans="4:5" s="8" customFormat="1" x14ac:dyDescent="0.3">
      <c r="D202" s="98"/>
      <c r="E202" s="98"/>
    </row>
    <row r="203" spans="4:5" s="8" customFormat="1" x14ac:dyDescent="0.3">
      <c r="D203" s="98"/>
      <c r="E203" s="98"/>
    </row>
    <row r="204" spans="4:5" s="8" customFormat="1" x14ac:dyDescent="0.3">
      <c r="D204" s="98"/>
      <c r="E204" s="98"/>
    </row>
    <row r="205" spans="4:5" s="8" customFormat="1" x14ac:dyDescent="0.3">
      <c r="D205" s="98"/>
      <c r="E205" s="98"/>
    </row>
    <row r="206" spans="4:5" s="8" customFormat="1" x14ac:dyDescent="0.3">
      <c r="D206" s="98"/>
      <c r="E206" s="98"/>
    </row>
    <row r="207" spans="4:5" s="8" customFormat="1" x14ac:dyDescent="0.3">
      <c r="D207" s="98"/>
      <c r="E207" s="98"/>
    </row>
    <row r="208" spans="4:5" s="8" customFormat="1" x14ac:dyDescent="0.3">
      <c r="D208" s="98"/>
      <c r="E208" s="98"/>
    </row>
    <row r="209" spans="4:5" s="8" customFormat="1" x14ac:dyDescent="0.3">
      <c r="D209" s="98"/>
      <c r="E209" s="98"/>
    </row>
    <row r="210" spans="4:5" s="8" customFormat="1" x14ac:dyDescent="0.3">
      <c r="D210" s="98"/>
      <c r="E210" s="98"/>
    </row>
    <row r="211" spans="4:5" s="8" customFormat="1" x14ac:dyDescent="0.3">
      <c r="D211" s="98"/>
      <c r="E211" s="98"/>
    </row>
    <row r="212" spans="4:5" s="8" customFormat="1" x14ac:dyDescent="0.3">
      <c r="D212" s="98"/>
      <c r="E212" s="98"/>
    </row>
    <row r="213" spans="4:5" s="8" customFormat="1" x14ac:dyDescent="0.3">
      <c r="D213" s="98"/>
      <c r="E213" s="98"/>
    </row>
    <row r="214" spans="4:5" s="8" customFormat="1" x14ac:dyDescent="0.3">
      <c r="D214" s="98"/>
      <c r="E214" s="98"/>
    </row>
    <row r="215" spans="4:5" s="8" customFormat="1" x14ac:dyDescent="0.3">
      <c r="D215" s="98"/>
      <c r="E215" s="98"/>
    </row>
    <row r="216" spans="4:5" s="8" customFormat="1" x14ac:dyDescent="0.3">
      <c r="D216" s="98"/>
      <c r="E216" s="98"/>
    </row>
    <row r="217" spans="4:5" s="8" customFormat="1" x14ac:dyDescent="0.3">
      <c r="D217" s="98"/>
      <c r="E217" s="98"/>
    </row>
    <row r="218" spans="4:5" s="8" customFormat="1" x14ac:dyDescent="0.3">
      <c r="D218" s="98"/>
      <c r="E218" s="98"/>
    </row>
  </sheetData>
  <mergeCells count="17">
    <mergeCell ref="C11:J11"/>
    <mergeCell ref="F1:J1"/>
    <mergeCell ref="F2:J2"/>
    <mergeCell ref="F4:J4"/>
    <mergeCell ref="A5:J5"/>
    <mergeCell ref="A6:J6"/>
    <mergeCell ref="A7:J7"/>
    <mergeCell ref="C8:I8"/>
    <mergeCell ref="C9:D9"/>
    <mergeCell ref="F9:G9"/>
    <mergeCell ref="H9:I9"/>
    <mergeCell ref="C10:J10"/>
    <mergeCell ref="B44:J44"/>
    <mergeCell ref="B45:J45"/>
    <mergeCell ref="C47:E47"/>
    <mergeCell ref="F47:J47"/>
    <mergeCell ref="C53:E53"/>
  </mergeCells>
  <printOptions horizontalCentered="1"/>
  <pageMargins left="0.11811023622047245" right="0.11811023622047245" top="0.19685039370078741" bottom="0.19685039370078741" header="0.19685039370078741" footer="0.19685039370078741"/>
  <pageSetup paperSize="9" scale="89" orientation="landscape" r:id="rId1"/>
  <headerFooter alignWithMargins="0">
    <oddFooter>Page &amp;P</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4DD56-5220-4148-95F6-77E1E1792027}">
  <sheetPr>
    <tabColor rgb="FFFFFF00"/>
  </sheetPr>
  <dimension ref="A1:K218"/>
  <sheetViews>
    <sheetView view="pageBreakPreview" topLeftCell="A19" zoomScaleSheetLayoutView="100" workbookViewId="0">
      <selection activeCell="D14" sqref="D14:D41"/>
    </sheetView>
  </sheetViews>
  <sheetFormatPr defaultColWidth="9.109375" defaultRowHeight="15.6" x14ac:dyDescent="0.3"/>
  <cols>
    <col min="1" max="1" width="7.109375" style="4" customWidth="1"/>
    <col min="2" max="2" width="68.33203125" style="8" customWidth="1"/>
    <col min="3" max="3" width="6.88671875" style="6" customWidth="1"/>
    <col min="4" max="4" width="9.109375" style="7"/>
    <col min="5" max="5" width="14.44140625" style="6" bestFit="1" customWidth="1"/>
    <col min="6" max="6" width="11.33203125" style="108" customWidth="1"/>
    <col min="7" max="7" width="7" style="109" customWidth="1"/>
    <col min="8" max="8" width="6.109375" style="98" bestFit="1" customWidth="1"/>
    <col min="9" max="9" width="16.88671875" style="108" bestFit="1" customWidth="1"/>
    <col min="10" max="10" width="14.5546875" style="6" bestFit="1" customWidth="1"/>
    <col min="11" max="11" width="19.5546875" style="8" customWidth="1"/>
    <col min="12" max="16384" width="9.109375" style="8"/>
  </cols>
  <sheetData>
    <row r="1" spans="1:11" x14ac:dyDescent="0.3">
      <c r="B1" s="5" t="s">
        <v>4884</v>
      </c>
      <c r="F1" s="497" t="s">
        <v>4723</v>
      </c>
      <c r="G1" s="497"/>
      <c r="H1" s="497"/>
      <c r="I1" s="497"/>
      <c r="J1" s="497"/>
    </row>
    <row r="2" spans="1:11" x14ac:dyDescent="0.3">
      <c r="B2" s="9" t="s">
        <v>4885</v>
      </c>
      <c r="F2" s="498" t="s">
        <v>4724</v>
      </c>
      <c r="G2" s="498"/>
      <c r="H2" s="498"/>
      <c r="I2" s="498"/>
      <c r="J2" s="498"/>
    </row>
    <row r="4" spans="1:11" x14ac:dyDescent="0.3">
      <c r="A4" s="11"/>
      <c r="B4" s="12"/>
      <c r="C4" s="13"/>
      <c r="D4" s="14"/>
      <c r="E4" s="15"/>
      <c r="F4" s="499" t="s">
        <v>4933</v>
      </c>
      <c r="G4" s="499"/>
      <c r="H4" s="499"/>
      <c r="I4" s="499"/>
      <c r="J4" s="499"/>
    </row>
    <row r="5" spans="1:11" x14ac:dyDescent="0.3">
      <c r="A5" s="498" t="s">
        <v>4729</v>
      </c>
      <c r="B5" s="498"/>
      <c r="C5" s="498"/>
      <c r="D5" s="498"/>
      <c r="E5" s="498"/>
      <c r="F5" s="498"/>
      <c r="G5" s="498"/>
      <c r="H5" s="498"/>
      <c r="I5" s="498"/>
      <c r="J5" s="498"/>
    </row>
    <row r="6" spans="1:11" ht="15.75" customHeight="1" x14ac:dyDescent="0.3">
      <c r="A6" s="500" t="s">
        <v>4931</v>
      </c>
      <c r="B6" s="498"/>
      <c r="C6" s="498"/>
      <c r="D6" s="498"/>
      <c r="E6" s="498"/>
      <c r="F6" s="498"/>
      <c r="G6" s="498"/>
      <c r="H6" s="498"/>
      <c r="I6" s="498"/>
      <c r="J6" s="498"/>
    </row>
    <row r="7" spans="1:11" ht="15.75" customHeight="1" x14ac:dyDescent="0.3">
      <c r="A7" s="498" t="s">
        <v>4932</v>
      </c>
      <c r="B7" s="498"/>
      <c r="C7" s="498"/>
      <c r="D7" s="498"/>
      <c r="E7" s="498"/>
      <c r="F7" s="498"/>
      <c r="G7" s="498"/>
      <c r="H7" s="498"/>
      <c r="I7" s="498"/>
      <c r="J7" s="498"/>
    </row>
    <row r="8" spans="1:11" ht="16.8" x14ac:dyDescent="0.3">
      <c r="A8" s="16"/>
      <c r="B8" s="17" t="s">
        <v>4730</v>
      </c>
      <c r="C8" s="507" t="s">
        <v>5164</v>
      </c>
      <c r="D8" s="507"/>
      <c r="E8" s="507"/>
      <c r="F8" s="507"/>
      <c r="G8" s="507"/>
      <c r="H8" s="507"/>
      <c r="I8" s="507"/>
      <c r="J8" s="18"/>
    </row>
    <row r="9" spans="1:11" ht="15" customHeight="1" x14ac:dyDescent="0.3">
      <c r="A9" s="19"/>
      <c r="B9" s="17" t="s">
        <v>4731</v>
      </c>
      <c r="C9" s="548" t="s">
        <v>5165</v>
      </c>
      <c r="D9" s="508"/>
      <c r="E9" s="20" t="s">
        <v>4732</v>
      </c>
      <c r="F9" s="549" t="s">
        <v>11</v>
      </c>
      <c r="G9" s="509"/>
      <c r="H9" s="511" t="s">
        <v>4733</v>
      </c>
      <c r="I9" s="511"/>
      <c r="J9" s="162" t="s">
        <v>5166</v>
      </c>
    </row>
    <row r="10" spans="1:11" x14ac:dyDescent="0.3">
      <c r="A10" s="21"/>
      <c r="B10" s="17" t="s">
        <v>4734</v>
      </c>
      <c r="C10" s="510" t="s">
        <v>4897</v>
      </c>
      <c r="D10" s="510"/>
      <c r="E10" s="510"/>
      <c r="F10" s="510"/>
      <c r="G10" s="510"/>
      <c r="H10" s="510"/>
      <c r="I10" s="510"/>
      <c r="J10" s="510"/>
    </row>
    <row r="11" spans="1:11" x14ac:dyDescent="0.3">
      <c r="A11" s="22"/>
      <c r="B11" s="17" t="s">
        <v>4735</v>
      </c>
      <c r="C11" s="547" t="s">
        <v>4897</v>
      </c>
      <c r="D11" s="512"/>
      <c r="E11" s="512"/>
      <c r="F11" s="512"/>
      <c r="G11" s="512"/>
      <c r="H11" s="512"/>
      <c r="I11" s="512"/>
      <c r="J11" s="512"/>
    </row>
    <row r="12" spans="1:11" ht="30.6" x14ac:dyDescent="0.3">
      <c r="A12" s="23" t="s">
        <v>0</v>
      </c>
      <c r="B12" s="24" t="s">
        <v>4736</v>
      </c>
      <c r="C12" s="24" t="s">
        <v>4737</v>
      </c>
      <c r="D12" s="25" t="s">
        <v>4738</v>
      </c>
      <c r="E12" s="24" t="s">
        <v>4739</v>
      </c>
      <c r="F12" s="26" t="s">
        <v>4740</v>
      </c>
      <c r="G12" s="27" t="s">
        <v>4741</v>
      </c>
      <c r="H12" s="28" t="s">
        <v>4742</v>
      </c>
      <c r="I12" s="26" t="s">
        <v>4743</v>
      </c>
      <c r="J12" s="29" t="s">
        <v>4726</v>
      </c>
      <c r="K12" s="269" t="str">
        <f ca="1">HYPERLINK("#" &amp; CELL("address",TH!A9),"Link tới sheet: " &amp; REPLACE(CELL("filename",TH!A9),1,FIND("]",CELL("filename",TH!A9)),""))</f>
        <v>Link tới sheet: TH</v>
      </c>
    </row>
    <row r="13" spans="1:11" s="34" customFormat="1" ht="13.8" x14ac:dyDescent="0.3">
      <c r="A13" s="30">
        <v>1</v>
      </c>
      <c r="B13" s="31" t="s">
        <v>4744</v>
      </c>
      <c r="C13" s="32"/>
      <c r="D13" s="32"/>
      <c r="E13" s="32"/>
      <c r="F13" s="32"/>
      <c r="G13" s="32"/>
      <c r="H13" s="174"/>
      <c r="I13" s="32"/>
      <c r="J13" s="33"/>
    </row>
    <row r="14" spans="1:11" s="40" customFormat="1" ht="13.8" x14ac:dyDescent="0.3">
      <c r="A14" s="35"/>
      <c r="B14" s="36" t="s">
        <v>4745</v>
      </c>
      <c r="C14" s="37" t="s">
        <v>1726</v>
      </c>
      <c r="D14" s="317">
        <f>SUBTOTAL(9,D15:D23)</f>
        <v>144</v>
      </c>
      <c r="E14" s="37"/>
      <c r="F14" s="38"/>
      <c r="G14" s="39"/>
      <c r="H14" s="175"/>
      <c r="I14" s="110">
        <f>SUBTOTAL(9,I15:I23)</f>
        <v>18720000</v>
      </c>
      <c r="J14" s="37"/>
    </row>
    <row r="15" spans="1:11" s="40" customFormat="1" ht="13.8" x14ac:dyDescent="0.3">
      <c r="A15" s="41" t="s">
        <v>4746</v>
      </c>
      <c r="B15" s="42" t="s">
        <v>5500</v>
      </c>
      <c r="C15" s="43"/>
      <c r="D15" s="318"/>
      <c r="E15" s="43"/>
      <c r="F15" s="44"/>
      <c r="G15" s="45"/>
      <c r="H15" s="176"/>
      <c r="I15" s="44"/>
      <c r="J15" s="43"/>
    </row>
    <row r="16" spans="1:11" s="40" customFormat="1" ht="27.6" x14ac:dyDescent="0.3">
      <c r="A16" s="41"/>
      <c r="B16" s="46" t="s">
        <v>5169</v>
      </c>
      <c r="C16" s="43"/>
      <c r="D16" s="318"/>
      <c r="E16" s="43"/>
      <c r="F16" s="44"/>
      <c r="G16" s="45"/>
      <c r="H16" s="176"/>
      <c r="I16" s="44"/>
      <c r="J16" s="47"/>
    </row>
    <row r="17" spans="1:10" s="40" customFormat="1" ht="40.5" customHeight="1" x14ac:dyDescent="0.3">
      <c r="A17" s="41" t="s">
        <v>4747</v>
      </c>
      <c r="B17" s="163" t="s">
        <v>4887</v>
      </c>
      <c r="C17" s="43" t="s">
        <v>1726</v>
      </c>
      <c r="D17" s="318">
        <v>144</v>
      </c>
      <c r="E17" s="43"/>
      <c r="F17" s="44">
        <v>130000</v>
      </c>
      <c r="G17" s="45"/>
      <c r="H17" s="176">
        <v>1</v>
      </c>
      <c r="I17" s="44">
        <f>ROUND(D17*H17*F17,0)</f>
        <v>18720000</v>
      </c>
      <c r="J17" s="48"/>
    </row>
    <row r="18" spans="1:10" s="40" customFormat="1" ht="41.4" x14ac:dyDescent="0.3">
      <c r="A18" s="49" t="s">
        <v>4748</v>
      </c>
      <c r="B18" s="157" t="s">
        <v>4888</v>
      </c>
      <c r="C18" s="50" t="s">
        <v>1726</v>
      </c>
      <c r="D18" s="319"/>
      <c r="E18" s="50"/>
      <c r="F18" s="3"/>
      <c r="G18" s="51"/>
      <c r="H18" s="177">
        <v>1</v>
      </c>
      <c r="I18" s="3">
        <f t="shared" ref="I18:I23" si="0">ROUND(D18*H18*F18,0)</f>
        <v>0</v>
      </c>
      <c r="J18" s="52"/>
    </row>
    <row r="19" spans="1:10" s="40" customFormat="1" ht="41.4" x14ac:dyDescent="0.3">
      <c r="A19" s="49" t="s">
        <v>4749</v>
      </c>
      <c r="B19" s="158" t="s">
        <v>4889</v>
      </c>
      <c r="C19" s="50" t="s">
        <v>1726</v>
      </c>
      <c r="D19" s="319"/>
      <c r="E19" s="50"/>
      <c r="F19" s="3"/>
      <c r="G19" s="51"/>
      <c r="H19" s="177">
        <v>1</v>
      </c>
      <c r="I19" s="3">
        <f t="shared" si="0"/>
        <v>0</v>
      </c>
      <c r="J19" s="52"/>
    </row>
    <row r="20" spans="1:10" s="40" customFormat="1" ht="41.4" x14ac:dyDescent="0.3">
      <c r="A20" s="49" t="s">
        <v>4750</v>
      </c>
      <c r="B20" s="158" t="s">
        <v>4890</v>
      </c>
      <c r="C20" s="50" t="s">
        <v>1726</v>
      </c>
      <c r="D20" s="319"/>
      <c r="E20" s="50"/>
      <c r="F20" s="3"/>
      <c r="G20" s="51"/>
      <c r="H20" s="177">
        <v>1</v>
      </c>
      <c r="I20" s="3">
        <f t="shared" si="0"/>
        <v>0</v>
      </c>
      <c r="J20" s="52"/>
    </row>
    <row r="21" spans="1:10" s="40" customFormat="1" ht="35.1" customHeight="1" x14ac:dyDescent="0.3">
      <c r="A21" s="49" t="s">
        <v>4751</v>
      </c>
      <c r="B21" s="159" t="s">
        <v>4787</v>
      </c>
      <c r="C21" s="43" t="s">
        <v>1726</v>
      </c>
      <c r="D21" s="318"/>
      <c r="E21" s="43"/>
      <c r="F21" s="44"/>
      <c r="G21" s="45"/>
      <c r="H21" s="176">
        <v>1</v>
      </c>
      <c r="I21" s="44">
        <f t="shared" si="0"/>
        <v>0</v>
      </c>
      <c r="J21" s="47"/>
    </row>
    <row r="22" spans="1:10" s="40" customFormat="1" ht="35.1" customHeight="1" x14ac:dyDescent="0.3">
      <c r="A22" s="49" t="s">
        <v>4752</v>
      </c>
      <c r="B22" s="159" t="s">
        <v>4788</v>
      </c>
      <c r="C22" s="43" t="s">
        <v>1726</v>
      </c>
      <c r="D22" s="319"/>
      <c r="E22" s="50"/>
      <c r="F22" s="3"/>
      <c r="G22" s="51"/>
      <c r="H22" s="177">
        <v>1</v>
      </c>
      <c r="I22" s="3">
        <f t="shared" si="0"/>
        <v>0</v>
      </c>
      <c r="J22" s="52"/>
    </row>
    <row r="23" spans="1:10" s="40" customFormat="1" ht="13.8" x14ac:dyDescent="0.3">
      <c r="A23" s="49" t="s">
        <v>4753</v>
      </c>
      <c r="B23" s="160" t="s">
        <v>4754</v>
      </c>
      <c r="C23" s="53" t="s">
        <v>1726</v>
      </c>
      <c r="D23" s="320"/>
      <c r="E23" s="53"/>
      <c r="F23" s="54"/>
      <c r="G23" s="55"/>
      <c r="H23" s="178">
        <v>0</v>
      </c>
      <c r="I23" s="54">
        <f t="shared" si="0"/>
        <v>0</v>
      </c>
      <c r="J23" s="56"/>
    </row>
    <row r="24" spans="1:10" s="117" customFormat="1" ht="13.8" x14ac:dyDescent="0.3">
      <c r="A24" s="111" t="s">
        <v>2304</v>
      </c>
      <c r="B24" s="112" t="s">
        <v>4755</v>
      </c>
      <c r="C24" s="113"/>
      <c r="D24" s="321"/>
      <c r="E24" s="113"/>
      <c r="F24" s="114"/>
      <c r="G24" s="115"/>
      <c r="H24" s="179"/>
      <c r="I24" s="116">
        <f>SUBTOTAL(9, I25:I28)</f>
        <v>0</v>
      </c>
      <c r="J24" s="113"/>
    </row>
    <row r="25" spans="1:10" s="117" customFormat="1" ht="13.8" x14ac:dyDescent="0.3">
      <c r="A25" s="118" t="s">
        <v>4756</v>
      </c>
      <c r="B25" s="119" t="s">
        <v>4757</v>
      </c>
      <c r="C25" s="120"/>
      <c r="D25" s="322"/>
      <c r="E25" s="120"/>
      <c r="F25" s="121"/>
      <c r="G25" s="122"/>
      <c r="H25" s="180"/>
      <c r="I25" s="123">
        <f>SUBTOTAL(9, I26:I28)</f>
        <v>0</v>
      </c>
      <c r="J25" s="120"/>
    </row>
    <row r="26" spans="1:10" s="117" customFormat="1" ht="13.8" x14ac:dyDescent="0.3">
      <c r="A26" s="118"/>
      <c r="B26" s="335" t="s">
        <v>5501</v>
      </c>
      <c r="C26" s="120"/>
      <c r="D26" s="322"/>
      <c r="E26" s="120"/>
      <c r="F26" s="121"/>
      <c r="G26" s="122"/>
      <c r="H26" s="180"/>
      <c r="I26" s="336">
        <f>SUBTOTAL(9, I27:I27)</f>
        <v>0</v>
      </c>
      <c r="J26" s="120"/>
    </row>
    <row r="27" spans="1:10" s="117" customFormat="1" ht="13.8" x14ac:dyDescent="0.3">
      <c r="A27" s="118"/>
      <c r="B27" s="342" t="s">
        <v>5311</v>
      </c>
      <c r="C27" s="337"/>
      <c r="D27" s="338">
        <v>0</v>
      </c>
      <c r="E27" s="337"/>
      <c r="F27" s="339">
        <v>0</v>
      </c>
      <c r="G27" s="340"/>
      <c r="H27" s="341">
        <v>0</v>
      </c>
      <c r="I27" s="343">
        <f>ROUND(D27*H27*F27,0)</f>
        <v>0</v>
      </c>
      <c r="J27" s="120"/>
    </row>
    <row r="28" spans="1:10" s="127" customFormat="1" ht="13.8" x14ac:dyDescent="0.3">
      <c r="A28" s="128"/>
      <c r="B28" s="171"/>
      <c r="C28" s="125"/>
      <c r="D28" s="323"/>
      <c r="E28" s="125"/>
      <c r="F28" s="172"/>
      <c r="G28" s="173"/>
      <c r="H28" s="181"/>
      <c r="I28" s="126"/>
      <c r="J28" s="125"/>
    </row>
    <row r="29" spans="1:10" s="40" customFormat="1" ht="13.8" x14ac:dyDescent="0.3">
      <c r="A29" s="61" t="s">
        <v>4758</v>
      </c>
      <c r="B29" s="62" t="s">
        <v>4759</v>
      </c>
      <c r="C29" s="63"/>
      <c r="D29" s="324"/>
      <c r="E29" s="63"/>
      <c r="F29" s="64"/>
      <c r="G29" s="65"/>
      <c r="H29" s="182"/>
      <c r="I29" s="66">
        <f>(I30)</f>
        <v>0</v>
      </c>
      <c r="J29" s="63"/>
    </row>
    <row r="30" spans="1:10" s="67" customFormat="1" ht="13.8" x14ac:dyDescent="0.3">
      <c r="A30" s="49"/>
      <c r="B30" s="68"/>
      <c r="C30" s="69"/>
      <c r="D30" s="325"/>
      <c r="E30" s="69"/>
      <c r="F30" s="70"/>
      <c r="G30" s="71"/>
      <c r="H30" s="183"/>
      <c r="I30" s="70"/>
      <c r="J30" s="69"/>
    </row>
    <row r="31" spans="1:10" s="117" customFormat="1" ht="13.8" x14ac:dyDescent="0.3">
      <c r="A31" s="111" t="s">
        <v>2307</v>
      </c>
      <c r="B31" s="132" t="s">
        <v>4760</v>
      </c>
      <c r="C31" s="113"/>
      <c r="D31" s="326"/>
      <c r="E31" s="113"/>
      <c r="F31" s="133"/>
      <c r="G31" s="134"/>
      <c r="H31" s="184"/>
      <c r="I31" s="116">
        <f>SUBTOTAL(9,I32:I41)</f>
        <v>107316000</v>
      </c>
      <c r="J31" s="161"/>
    </row>
    <row r="32" spans="1:10" s="40" customFormat="1" ht="41.4" x14ac:dyDescent="0.3">
      <c r="A32" s="124" t="s">
        <v>4762</v>
      </c>
      <c r="B32" s="135" t="s">
        <v>4761</v>
      </c>
      <c r="C32" s="124"/>
      <c r="D32" s="327"/>
      <c r="E32" s="129"/>
      <c r="F32" s="137"/>
      <c r="G32" s="136"/>
      <c r="H32" s="185"/>
      <c r="I32" s="130">
        <f>SUBTOTAL(9,I33:I37)</f>
        <v>107316000</v>
      </c>
      <c r="J32" s="43"/>
    </row>
    <row r="33" spans="1:10" s="40" customFormat="1" ht="13.8" x14ac:dyDescent="0.3">
      <c r="A33" s="72" t="s">
        <v>4790</v>
      </c>
      <c r="B33" s="73" t="s">
        <v>4763</v>
      </c>
      <c r="C33" s="43" t="s">
        <v>4764</v>
      </c>
      <c r="D33" s="328">
        <v>4</v>
      </c>
      <c r="E33" s="43"/>
      <c r="F33" s="74">
        <v>2025000</v>
      </c>
      <c r="G33" s="75"/>
      <c r="H33" s="186">
        <v>1</v>
      </c>
      <c r="I33" s="2">
        <f>ROUND(D33*F33*H33,0)</f>
        <v>8100000</v>
      </c>
      <c r="J33" s="43"/>
    </row>
    <row r="34" spans="1:10" s="131" customFormat="1" ht="13.8" x14ac:dyDescent="0.3">
      <c r="A34" s="76"/>
      <c r="B34" s="138" t="s">
        <v>11</v>
      </c>
      <c r="C34" s="43"/>
      <c r="D34" s="328"/>
      <c r="E34" s="43"/>
      <c r="F34" s="74"/>
      <c r="G34" s="75"/>
      <c r="H34" s="186"/>
      <c r="I34" s="2"/>
      <c r="J34" s="129"/>
    </row>
    <row r="35" spans="1:10" s="96" customFormat="1" ht="27.6" x14ac:dyDescent="0.3">
      <c r="A35" s="164" t="s">
        <v>4791</v>
      </c>
      <c r="B35" s="165" t="s">
        <v>4789</v>
      </c>
      <c r="C35" s="166" t="s">
        <v>1726</v>
      </c>
      <c r="D35" s="329">
        <v>144</v>
      </c>
      <c r="E35" s="166"/>
      <c r="F35" s="167">
        <v>130000</v>
      </c>
      <c r="G35" s="168"/>
      <c r="H35" s="187">
        <v>0.3</v>
      </c>
      <c r="I35" s="169">
        <f t="shared" ref="I35" si="1">ROUND(D35*H35*F35,0)</f>
        <v>5616000</v>
      </c>
      <c r="J35" s="170"/>
    </row>
    <row r="36" spans="1:10" s="40" customFormat="1" ht="27.6" x14ac:dyDescent="0.3">
      <c r="A36" s="76" t="s">
        <v>4792</v>
      </c>
      <c r="B36" s="77" t="s">
        <v>4768</v>
      </c>
      <c r="C36" s="76" t="s">
        <v>1726</v>
      </c>
      <c r="D36" s="328">
        <v>144</v>
      </c>
      <c r="E36" s="43"/>
      <c r="F36" s="74">
        <v>130000</v>
      </c>
      <c r="G36" s="75"/>
      <c r="H36" s="332">
        <v>5</v>
      </c>
      <c r="I36" s="2">
        <f>D36*F36*H36</f>
        <v>93600000</v>
      </c>
      <c r="J36" s="43"/>
    </row>
    <row r="37" spans="1:10" s="40" customFormat="1" ht="55.2" x14ac:dyDescent="0.3">
      <c r="A37" s="76"/>
      <c r="B37" s="191" t="s">
        <v>4793</v>
      </c>
      <c r="C37" s="76"/>
      <c r="D37" s="328"/>
      <c r="E37" s="43"/>
      <c r="F37" s="74"/>
      <c r="G37" s="75"/>
      <c r="H37" s="186"/>
      <c r="I37" s="2"/>
      <c r="J37" s="43"/>
    </row>
    <row r="38" spans="1:10" s="145" customFormat="1" ht="41.4" x14ac:dyDescent="0.3">
      <c r="A38" s="139" t="s">
        <v>4765</v>
      </c>
      <c r="B38" s="140" t="s">
        <v>4769</v>
      </c>
      <c r="C38" s="139"/>
      <c r="D38" s="330"/>
      <c r="E38" s="142"/>
      <c r="F38" s="143"/>
      <c r="G38" s="141"/>
      <c r="H38" s="188"/>
      <c r="I38" s="144">
        <f>SUBTOTAL(9,I39:I41)</f>
        <v>0</v>
      </c>
      <c r="J38" s="142"/>
    </row>
    <row r="39" spans="1:10" s="40" customFormat="1" ht="27.6" x14ac:dyDescent="0.3">
      <c r="A39" s="76" t="s">
        <v>4766</v>
      </c>
      <c r="B39" s="79" t="s">
        <v>4789</v>
      </c>
      <c r="C39" s="76" t="s">
        <v>1726</v>
      </c>
      <c r="D39" s="328">
        <v>0</v>
      </c>
      <c r="E39" s="43"/>
      <c r="F39" s="74">
        <v>130000</v>
      </c>
      <c r="G39" s="75"/>
      <c r="H39" s="186">
        <v>0.3</v>
      </c>
      <c r="I39" s="2">
        <f t="shared" ref="I39:I40" si="2">ROUND(D39*H39*F39,0)</f>
        <v>0</v>
      </c>
      <c r="J39" s="78"/>
    </row>
    <row r="40" spans="1:10" s="40" customFormat="1" ht="27.6" x14ac:dyDescent="0.3">
      <c r="A40" s="76" t="s">
        <v>4767</v>
      </c>
      <c r="B40" s="77" t="s">
        <v>4768</v>
      </c>
      <c r="C40" s="76" t="s">
        <v>1726</v>
      </c>
      <c r="D40" s="328">
        <v>0</v>
      </c>
      <c r="E40" s="43"/>
      <c r="F40" s="74">
        <v>130000</v>
      </c>
      <c r="G40" s="75"/>
      <c r="H40" s="332">
        <v>5</v>
      </c>
      <c r="I40" s="2">
        <f t="shared" si="2"/>
        <v>0</v>
      </c>
      <c r="J40" s="43"/>
    </row>
    <row r="41" spans="1:10" s="40" customFormat="1" ht="55.2" x14ac:dyDescent="0.3">
      <c r="A41" s="80"/>
      <c r="B41" s="192" t="s">
        <v>4793</v>
      </c>
      <c r="C41" s="80"/>
      <c r="D41" s="331"/>
      <c r="E41" s="50"/>
      <c r="F41" s="81"/>
      <c r="G41" s="82"/>
      <c r="H41" s="189"/>
      <c r="I41" s="83"/>
      <c r="J41" s="50"/>
    </row>
    <row r="42" spans="1:10" s="40" customFormat="1" ht="13.8" x14ac:dyDescent="0.3">
      <c r="A42" s="57" t="s">
        <v>2310</v>
      </c>
      <c r="B42" s="58" t="s">
        <v>4770</v>
      </c>
      <c r="C42" s="59"/>
      <c r="D42" s="333"/>
      <c r="E42" s="59"/>
      <c r="F42" s="60"/>
      <c r="G42" s="59"/>
      <c r="H42" s="190"/>
      <c r="I42" s="59"/>
      <c r="J42" s="84"/>
    </row>
    <row r="43" spans="1:10" s="117" customFormat="1" ht="13.8" x14ac:dyDescent="0.3">
      <c r="A43" s="146"/>
      <c r="B43" s="147" t="s">
        <v>4771</v>
      </c>
      <c r="C43" s="148"/>
      <c r="D43" s="334"/>
      <c r="E43" s="148"/>
      <c r="F43" s="149"/>
      <c r="G43" s="150"/>
      <c r="H43" s="148"/>
      <c r="I43" s="110">
        <f>SUBTOTAL(9,I14:I41)</f>
        <v>126036000</v>
      </c>
      <c r="J43" s="148"/>
    </row>
    <row r="44" spans="1:10" s="40" customFormat="1" ht="14.4" x14ac:dyDescent="0.3">
      <c r="A44" s="85"/>
      <c r="B44" s="501" t="s">
        <v>5502</v>
      </c>
      <c r="C44" s="502"/>
      <c r="D44" s="502"/>
      <c r="E44" s="502"/>
      <c r="F44" s="502"/>
      <c r="G44" s="502"/>
      <c r="H44" s="502"/>
      <c r="I44" s="502"/>
      <c r="J44" s="503"/>
    </row>
    <row r="45" spans="1:10" s="40" customFormat="1" ht="14.4" x14ac:dyDescent="0.3">
      <c r="A45" s="86"/>
      <c r="B45" s="506"/>
      <c r="C45" s="506"/>
      <c r="D45" s="506"/>
      <c r="E45" s="506"/>
      <c r="F45" s="506"/>
      <c r="G45" s="506"/>
      <c r="H45" s="506"/>
      <c r="I45" s="506"/>
      <c r="J45" s="506"/>
    </row>
    <row r="46" spans="1:10" s="89" customFormat="1" x14ac:dyDescent="0.3">
      <c r="A46" s="87"/>
      <c r="B46" s="88"/>
      <c r="C46" s="88"/>
      <c r="D46" s="88"/>
      <c r="E46" s="88"/>
      <c r="F46" s="88"/>
      <c r="G46" s="88"/>
      <c r="H46" s="88"/>
      <c r="I46" s="88"/>
      <c r="J46" s="88"/>
    </row>
    <row r="47" spans="1:10" s="89" customFormat="1" x14ac:dyDescent="0.3">
      <c r="A47" s="90"/>
      <c r="B47" s="90"/>
      <c r="C47" s="504" t="s">
        <v>4773</v>
      </c>
      <c r="D47" s="504"/>
      <c r="E47" s="504"/>
      <c r="F47" s="504" t="s">
        <v>4885</v>
      </c>
      <c r="G47" s="504"/>
      <c r="H47" s="504"/>
      <c r="I47" s="504"/>
      <c r="J47" s="504"/>
    </row>
    <row r="48" spans="1:10" s="96" customFormat="1" x14ac:dyDescent="0.3">
      <c r="A48" s="91"/>
      <c r="B48" s="93"/>
      <c r="C48" s="94"/>
      <c r="D48" s="92"/>
      <c r="E48" s="91"/>
      <c r="F48" s="95"/>
      <c r="G48" s="91"/>
      <c r="H48" s="91"/>
      <c r="I48" s="95"/>
    </row>
    <row r="49" spans="1:10" s="96" customFormat="1" x14ac:dyDescent="0.3">
      <c r="A49" s="91"/>
      <c r="B49" s="93"/>
      <c r="C49" s="94"/>
      <c r="D49" s="92"/>
      <c r="E49" s="91"/>
      <c r="F49" s="95"/>
      <c r="G49" s="91"/>
      <c r="H49" s="91"/>
      <c r="I49" s="91"/>
    </row>
    <row r="50" spans="1:10" s="96" customFormat="1" x14ac:dyDescent="0.3">
      <c r="A50" s="91"/>
      <c r="B50" s="93"/>
      <c r="C50" s="94"/>
      <c r="D50" s="92"/>
      <c r="E50" s="91"/>
      <c r="F50" s="95"/>
      <c r="G50" s="91"/>
      <c r="H50" s="91"/>
      <c r="I50" s="95"/>
    </row>
    <row r="51" spans="1:10" s="96" customFormat="1" x14ac:dyDescent="0.3">
      <c r="A51" s="91"/>
      <c r="B51" s="93"/>
      <c r="C51" s="94"/>
      <c r="D51" s="92"/>
      <c r="E51" s="91"/>
      <c r="F51" s="95"/>
      <c r="G51" s="91"/>
      <c r="H51" s="91"/>
      <c r="I51" s="91"/>
    </row>
    <row r="52" spans="1:10" s="96" customFormat="1" x14ac:dyDescent="0.3">
      <c r="A52" s="91"/>
      <c r="B52" s="93"/>
      <c r="C52" s="94"/>
      <c r="D52" s="92"/>
      <c r="E52" s="91"/>
      <c r="F52" s="95"/>
      <c r="G52" s="91"/>
      <c r="H52" s="91"/>
      <c r="I52" s="91"/>
    </row>
    <row r="53" spans="1:10" s="89" customFormat="1" x14ac:dyDescent="0.3">
      <c r="A53" s="91"/>
      <c r="C53" s="505" t="s">
        <v>4886</v>
      </c>
      <c r="D53" s="505"/>
      <c r="E53" s="505"/>
      <c r="F53" s="316"/>
      <c r="G53" s="91"/>
      <c r="H53" s="91"/>
      <c r="I53" s="91"/>
    </row>
    <row r="54" spans="1:10" x14ac:dyDescent="0.3">
      <c r="A54" s="97"/>
      <c r="C54" s="98"/>
      <c r="D54" s="99"/>
      <c r="E54" s="10"/>
      <c r="F54" s="100"/>
      <c r="G54" s="97"/>
      <c r="H54" s="10"/>
      <c r="I54" s="100"/>
      <c r="J54" s="97"/>
    </row>
    <row r="55" spans="1:10" ht="47.1" customHeight="1" x14ac:dyDescent="0.3">
      <c r="A55" s="101"/>
      <c r="B55" s="102" t="s">
        <v>4703</v>
      </c>
      <c r="D55" s="103"/>
      <c r="F55" s="104"/>
      <c r="G55" s="105"/>
      <c r="H55" s="106"/>
      <c r="I55" s="107"/>
    </row>
    <row r="56" spans="1:10" ht="47.1" customHeight="1" x14ac:dyDescent="0.3">
      <c r="A56" s="101"/>
      <c r="B56" s="102" t="s">
        <v>4704</v>
      </c>
      <c r="D56" s="103"/>
      <c r="F56" s="104"/>
      <c r="G56" s="105"/>
      <c r="H56" s="106"/>
      <c r="I56" s="107"/>
    </row>
    <row r="57" spans="1:10" ht="61.5" customHeight="1" x14ac:dyDescent="0.3">
      <c r="A57" s="101"/>
      <c r="B57" s="102" t="s">
        <v>4705</v>
      </c>
      <c r="D57" s="103"/>
      <c r="F57" s="104"/>
      <c r="G57" s="105"/>
      <c r="H57" s="106"/>
      <c r="I57" s="107"/>
    </row>
    <row r="58" spans="1:10" x14ac:dyDescent="0.3">
      <c r="A58" s="97"/>
      <c r="C58" s="98"/>
      <c r="D58" s="99"/>
      <c r="E58" s="10"/>
      <c r="F58" s="100"/>
      <c r="G58" s="97"/>
      <c r="H58" s="10"/>
      <c r="I58" s="100"/>
      <c r="J58" s="97"/>
    </row>
    <row r="59" spans="1:10" x14ac:dyDescent="0.3">
      <c r="A59" s="97"/>
      <c r="C59" s="98"/>
      <c r="D59" s="99"/>
      <c r="E59" s="10"/>
      <c r="F59" s="100"/>
      <c r="G59" s="97"/>
      <c r="H59" s="10"/>
      <c r="I59" s="100"/>
      <c r="J59" s="97"/>
    </row>
    <row r="62" spans="1:10" x14ac:dyDescent="0.3">
      <c r="A62" s="8"/>
      <c r="C62" s="8"/>
      <c r="D62" s="98"/>
      <c r="E62" s="98"/>
      <c r="F62" s="8"/>
      <c r="G62" s="8"/>
      <c r="H62" s="8"/>
      <c r="I62" s="8"/>
      <c r="J62" s="8"/>
    </row>
    <row r="63" spans="1:10" x14ac:dyDescent="0.3">
      <c r="A63" s="8"/>
      <c r="C63" s="8"/>
      <c r="D63" s="98"/>
      <c r="E63" s="98"/>
      <c r="F63" s="8"/>
      <c r="G63" s="8"/>
      <c r="H63" s="8"/>
      <c r="I63" s="8"/>
      <c r="J63" s="8"/>
    </row>
    <row r="64" spans="1:10" x14ac:dyDescent="0.3">
      <c r="A64" s="8"/>
      <c r="C64" s="8"/>
      <c r="D64" s="98"/>
      <c r="E64" s="98"/>
      <c r="F64" s="8"/>
      <c r="G64" s="8"/>
      <c r="H64" s="8"/>
      <c r="I64" s="8"/>
      <c r="J64" s="8"/>
    </row>
    <row r="65" spans="4:5" s="8" customFormat="1" x14ac:dyDescent="0.3">
      <c r="D65" s="98"/>
      <c r="E65" s="98"/>
    </row>
    <row r="66" spans="4:5" s="8" customFormat="1" x14ac:dyDescent="0.3">
      <c r="D66" s="98"/>
      <c r="E66" s="98"/>
    </row>
    <row r="67" spans="4:5" s="8" customFormat="1" x14ac:dyDescent="0.3">
      <c r="D67" s="98"/>
      <c r="E67" s="98"/>
    </row>
    <row r="68" spans="4:5" s="8" customFormat="1" x14ac:dyDescent="0.3">
      <c r="D68" s="98"/>
      <c r="E68" s="98"/>
    </row>
    <row r="69" spans="4:5" s="8" customFormat="1" x14ac:dyDescent="0.3">
      <c r="D69" s="98"/>
      <c r="E69" s="98"/>
    </row>
    <row r="70" spans="4:5" s="8" customFormat="1" x14ac:dyDescent="0.3">
      <c r="D70" s="98"/>
      <c r="E70" s="98"/>
    </row>
    <row r="71" spans="4:5" s="8" customFormat="1" x14ac:dyDescent="0.3">
      <c r="D71" s="98"/>
      <c r="E71" s="98"/>
    </row>
    <row r="72" spans="4:5" s="8" customFormat="1" x14ac:dyDescent="0.3">
      <c r="D72" s="98"/>
      <c r="E72" s="98"/>
    </row>
    <row r="73" spans="4:5" s="8" customFormat="1" x14ac:dyDescent="0.3">
      <c r="D73" s="98"/>
      <c r="E73" s="98"/>
    </row>
    <row r="74" spans="4:5" s="8" customFormat="1" x14ac:dyDescent="0.3">
      <c r="D74" s="98"/>
      <c r="E74" s="98"/>
    </row>
    <row r="75" spans="4:5" s="8" customFormat="1" x14ac:dyDescent="0.3">
      <c r="D75" s="98"/>
      <c r="E75" s="98"/>
    </row>
    <row r="76" spans="4:5" s="40" customFormat="1" ht="13.8" x14ac:dyDescent="0.3">
      <c r="D76" s="5"/>
      <c r="E76" s="5"/>
    </row>
    <row r="77" spans="4:5" s="40" customFormat="1" ht="13.8" x14ac:dyDescent="0.3">
      <c r="D77" s="5"/>
      <c r="E77" s="5"/>
    </row>
    <row r="78" spans="4:5" s="8" customFormat="1" x14ac:dyDescent="0.3">
      <c r="D78" s="98"/>
      <c r="E78" s="98"/>
    </row>
    <row r="79" spans="4:5" s="8" customFormat="1" x14ac:dyDescent="0.3">
      <c r="D79" s="98"/>
      <c r="E79" s="98"/>
    </row>
    <row r="80" spans="4:5" s="8" customFormat="1" x14ac:dyDescent="0.3">
      <c r="D80" s="98"/>
      <c r="E80" s="98"/>
    </row>
    <row r="81" spans="4:5" s="40" customFormat="1" ht="13.8" x14ac:dyDescent="0.3">
      <c r="D81" s="5"/>
      <c r="E81" s="5"/>
    </row>
    <row r="82" spans="4:5" s="8" customFormat="1" x14ac:dyDescent="0.3">
      <c r="D82" s="98"/>
      <c r="E82" s="98"/>
    </row>
    <row r="83" spans="4:5" s="8" customFormat="1" x14ac:dyDescent="0.3">
      <c r="D83" s="98"/>
      <c r="E83" s="98"/>
    </row>
    <row r="84" spans="4:5" s="40" customFormat="1" ht="13.8" x14ac:dyDescent="0.3">
      <c r="D84" s="5"/>
      <c r="E84" s="5"/>
    </row>
    <row r="85" spans="4:5" s="8" customFormat="1" x14ac:dyDescent="0.3">
      <c r="D85" s="98"/>
      <c r="E85" s="98"/>
    </row>
    <row r="86" spans="4:5" s="8" customFormat="1" x14ac:dyDescent="0.3">
      <c r="D86" s="98"/>
      <c r="E86" s="98"/>
    </row>
    <row r="87" spans="4:5" s="8" customFormat="1" x14ac:dyDescent="0.3">
      <c r="D87" s="98"/>
      <c r="E87" s="98"/>
    </row>
    <row r="88" spans="4:5" s="8" customFormat="1" x14ac:dyDescent="0.3">
      <c r="D88" s="98"/>
      <c r="E88" s="98"/>
    </row>
    <row r="89" spans="4:5" s="8" customFormat="1" x14ac:dyDescent="0.3">
      <c r="D89" s="98"/>
      <c r="E89" s="98"/>
    </row>
    <row r="90" spans="4:5" s="8" customFormat="1" x14ac:dyDescent="0.3">
      <c r="D90" s="98"/>
      <c r="E90" s="98"/>
    </row>
    <row r="91" spans="4:5" s="8" customFormat="1" x14ac:dyDescent="0.3">
      <c r="D91" s="98"/>
      <c r="E91" s="98"/>
    </row>
    <row r="92" spans="4:5" s="8" customFormat="1" x14ac:dyDescent="0.3">
      <c r="D92" s="98"/>
      <c r="E92" s="98"/>
    </row>
    <row r="93" spans="4:5" s="8" customFormat="1" x14ac:dyDescent="0.3">
      <c r="D93" s="98"/>
      <c r="E93" s="98"/>
    </row>
    <row r="94" spans="4:5" s="8" customFormat="1" x14ac:dyDescent="0.3">
      <c r="D94" s="98"/>
      <c r="E94" s="98"/>
    </row>
    <row r="95" spans="4:5" s="8" customFormat="1" x14ac:dyDescent="0.3">
      <c r="D95" s="98"/>
      <c r="E95" s="98"/>
    </row>
    <row r="96" spans="4:5" s="8" customFormat="1" x14ac:dyDescent="0.3">
      <c r="D96" s="98"/>
      <c r="E96" s="98"/>
    </row>
    <row r="97" spans="4:5" s="8" customFormat="1" x14ac:dyDescent="0.3">
      <c r="D97" s="98"/>
      <c r="E97" s="98"/>
    </row>
    <row r="98" spans="4:5" s="8" customFormat="1" x14ac:dyDescent="0.3">
      <c r="D98" s="98"/>
      <c r="E98" s="98"/>
    </row>
    <row r="99" spans="4:5" s="8" customFormat="1" x14ac:dyDescent="0.3">
      <c r="D99" s="98"/>
      <c r="E99" s="98"/>
    </row>
    <row r="100" spans="4:5" s="8" customFormat="1" x14ac:dyDescent="0.3">
      <c r="D100" s="98"/>
      <c r="E100" s="98"/>
    </row>
    <row r="101" spans="4:5" s="8" customFormat="1" x14ac:dyDescent="0.3">
      <c r="D101" s="98"/>
      <c r="E101" s="98"/>
    </row>
    <row r="102" spans="4:5" s="8" customFormat="1" x14ac:dyDescent="0.3">
      <c r="D102" s="98"/>
      <c r="E102" s="98"/>
    </row>
    <row r="103" spans="4:5" s="8" customFormat="1" x14ac:dyDescent="0.3">
      <c r="D103" s="98"/>
      <c r="E103" s="98"/>
    </row>
    <row r="104" spans="4:5" s="8" customFormat="1" x14ac:dyDescent="0.3">
      <c r="D104" s="98"/>
      <c r="E104" s="98"/>
    </row>
    <row r="105" spans="4:5" s="8" customFormat="1" x14ac:dyDescent="0.3">
      <c r="D105" s="98"/>
      <c r="E105" s="98"/>
    </row>
    <row r="106" spans="4:5" s="8" customFormat="1" x14ac:dyDescent="0.3">
      <c r="D106" s="98"/>
      <c r="E106" s="98"/>
    </row>
    <row r="107" spans="4:5" s="8" customFormat="1" x14ac:dyDescent="0.3">
      <c r="D107" s="98"/>
      <c r="E107" s="98"/>
    </row>
    <row r="108" spans="4:5" s="8" customFormat="1" x14ac:dyDescent="0.3">
      <c r="D108" s="98"/>
      <c r="E108" s="98"/>
    </row>
    <row r="109" spans="4:5" s="8" customFormat="1" x14ac:dyDescent="0.3">
      <c r="D109" s="98"/>
      <c r="E109" s="98"/>
    </row>
    <row r="110" spans="4:5" s="8" customFormat="1" x14ac:dyDescent="0.3">
      <c r="D110" s="98"/>
      <c r="E110" s="98"/>
    </row>
    <row r="111" spans="4:5" s="8" customFormat="1" x14ac:dyDescent="0.3">
      <c r="D111" s="98"/>
      <c r="E111" s="98"/>
    </row>
    <row r="112" spans="4:5" s="8" customFormat="1" x14ac:dyDescent="0.3">
      <c r="D112" s="98"/>
      <c r="E112" s="98"/>
    </row>
    <row r="113" spans="4:5" s="8" customFormat="1" x14ac:dyDescent="0.3">
      <c r="D113" s="98"/>
      <c r="E113" s="98"/>
    </row>
    <row r="114" spans="4:5" s="8" customFormat="1" x14ac:dyDescent="0.3">
      <c r="D114" s="98"/>
      <c r="E114" s="98"/>
    </row>
    <row r="115" spans="4:5" s="8" customFormat="1" x14ac:dyDescent="0.3">
      <c r="D115" s="98"/>
      <c r="E115" s="98"/>
    </row>
    <row r="116" spans="4:5" s="8" customFormat="1" x14ac:dyDescent="0.3">
      <c r="D116" s="98"/>
      <c r="E116" s="98"/>
    </row>
    <row r="117" spans="4:5" s="8" customFormat="1" x14ac:dyDescent="0.3">
      <c r="D117" s="98"/>
      <c r="E117" s="98"/>
    </row>
    <row r="118" spans="4:5" s="8" customFormat="1" x14ac:dyDescent="0.3">
      <c r="D118" s="98"/>
      <c r="E118" s="98"/>
    </row>
    <row r="119" spans="4:5" s="8" customFormat="1" x14ac:dyDescent="0.3">
      <c r="D119" s="98"/>
      <c r="E119" s="98"/>
    </row>
    <row r="120" spans="4:5" s="8" customFormat="1" x14ac:dyDescent="0.3">
      <c r="D120" s="98"/>
      <c r="E120" s="98"/>
    </row>
    <row r="121" spans="4:5" s="8" customFormat="1" x14ac:dyDescent="0.3">
      <c r="D121" s="98"/>
      <c r="E121" s="98"/>
    </row>
    <row r="122" spans="4:5" s="8" customFormat="1" x14ac:dyDescent="0.3">
      <c r="D122" s="98"/>
      <c r="E122" s="98"/>
    </row>
    <row r="123" spans="4:5" s="8" customFormat="1" x14ac:dyDescent="0.3">
      <c r="D123" s="98"/>
      <c r="E123" s="98"/>
    </row>
    <row r="124" spans="4:5" s="8" customFormat="1" x14ac:dyDescent="0.3">
      <c r="D124" s="98"/>
      <c r="E124" s="98"/>
    </row>
    <row r="125" spans="4:5" s="8" customFormat="1" x14ac:dyDescent="0.3">
      <c r="D125" s="98"/>
      <c r="E125" s="98"/>
    </row>
    <row r="126" spans="4:5" s="8" customFormat="1" x14ac:dyDescent="0.3">
      <c r="D126" s="98"/>
      <c r="E126" s="98"/>
    </row>
    <row r="127" spans="4:5" s="8" customFormat="1" x14ac:dyDescent="0.3">
      <c r="D127" s="98"/>
      <c r="E127" s="98"/>
    </row>
    <row r="128" spans="4:5" s="8" customFormat="1" x14ac:dyDescent="0.3">
      <c r="D128" s="98"/>
      <c r="E128" s="98"/>
    </row>
    <row r="129" spans="4:5" s="8" customFormat="1" x14ac:dyDescent="0.3">
      <c r="D129" s="98"/>
      <c r="E129" s="98"/>
    </row>
    <row r="130" spans="4:5" s="8" customFormat="1" x14ac:dyDescent="0.3">
      <c r="D130" s="98"/>
      <c r="E130" s="98"/>
    </row>
    <row r="131" spans="4:5" s="8" customFormat="1" x14ac:dyDescent="0.3">
      <c r="D131" s="98"/>
      <c r="E131" s="98"/>
    </row>
    <row r="132" spans="4:5" s="8" customFormat="1" x14ac:dyDescent="0.3">
      <c r="D132" s="98"/>
      <c r="E132" s="98"/>
    </row>
    <row r="133" spans="4:5" s="8" customFormat="1" x14ac:dyDescent="0.3">
      <c r="D133" s="98"/>
      <c r="E133" s="98"/>
    </row>
    <row r="134" spans="4:5" s="8" customFormat="1" x14ac:dyDescent="0.3">
      <c r="D134" s="98"/>
      <c r="E134" s="98"/>
    </row>
    <row r="135" spans="4:5" s="8" customFormat="1" x14ac:dyDescent="0.3">
      <c r="D135" s="98"/>
      <c r="E135" s="98"/>
    </row>
    <row r="136" spans="4:5" s="8" customFormat="1" x14ac:dyDescent="0.3">
      <c r="D136" s="98"/>
      <c r="E136" s="98"/>
    </row>
    <row r="137" spans="4:5" s="8" customFormat="1" x14ac:dyDescent="0.3">
      <c r="D137" s="98"/>
      <c r="E137" s="98"/>
    </row>
    <row r="138" spans="4:5" s="8" customFormat="1" x14ac:dyDescent="0.3">
      <c r="D138" s="98"/>
      <c r="E138" s="98"/>
    </row>
    <row r="139" spans="4:5" s="8" customFormat="1" x14ac:dyDescent="0.3">
      <c r="D139" s="98"/>
      <c r="E139" s="98"/>
    </row>
    <row r="140" spans="4:5" s="8" customFormat="1" x14ac:dyDescent="0.3">
      <c r="D140" s="98"/>
      <c r="E140" s="98"/>
    </row>
    <row r="141" spans="4:5" s="8" customFormat="1" x14ac:dyDescent="0.3">
      <c r="D141" s="98"/>
      <c r="E141" s="98"/>
    </row>
    <row r="142" spans="4:5" s="8" customFormat="1" x14ac:dyDescent="0.3">
      <c r="D142" s="98"/>
      <c r="E142" s="98"/>
    </row>
    <row r="143" spans="4:5" s="8" customFormat="1" x14ac:dyDescent="0.3">
      <c r="D143" s="98"/>
      <c r="E143" s="98"/>
    </row>
    <row r="144" spans="4:5" s="8" customFormat="1" x14ac:dyDescent="0.3">
      <c r="D144" s="98"/>
      <c r="E144" s="98"/>
    </row>
    <row r="145" spans="4:5" s="8" customFormat="1" x14ac:dyDescent="0.3">
      <c r="D145" s="98"/>
      <c r="E145" s="98"/>
    </row>
    <row r="146" spans="4:5" s="8" customFormat="1" x14ac:dyDescent="0.3">
      <c r="D146" s="98"/>
      <c r="E146" s="98"/>
    </row>
    <row r="147" spans="4:5" s="8" customFormat="1" x14ac:dyDescent="0.3">
      <c r="D147" s="98"/>
      <c r="E147" s="98"/>
    </row>
    <row r="148" spans="4:5" s="8" customFormat="1" x14ac:dyDescent="0.3">
      <c r="D148" s="98"/>
      <c r="E148" s="98"/>
    </row>
    <row r="149" spans="4:5" s="8" customFormat="1" x14ac:dyDescent="0.3">
      <c r="D149" s="98"/>
      <c r="E149" s="98"/>
    </row>
    <row r="150" spans="4:5" s="8" customFormat="1" x14ac:dyDescent="0.3">
      <c r="D150" s="98"/>
      <c r="E150" s="98"/>
    </row>
    <row r="151" spans="4:5" s="8" customFormat="1" x14ac:dyDescent="0.3">
      <c r="D151" s="98"/>
      <c r="E151" s="98"/>
    </row>
    <row r="152" spans="4:5" s="8" customFormat="1" x14ac:dyDescent="0.3">
      <c r="D152" s="98"/>
      <c r="E152" s="98"/>
    </row>
    <row r="153" spans="4:5" s="8" customFormat="1" x14ac:dyDescent="0.3">
      <c r="D153" s="98"/>
      <c r="E153" s="98"/>
    </row>
    <row r="154" spans="4:5" s="8" customFormat="1" x14ac:dyDescent="0.3">
      <c r="D154" s="98"/>
      <c r="E154" s="98"/>
    </row>
    <row r="155" spans="4:5" s="8" customFormat="1" x14ac:dyDescent="0.3">
      <c r="D155" s="98"/>
      <c r="E155" s="98"/>
    </row>
    <row r="156" spans="4:5" s="8" customFormat="1" x14ac:dyDescent="0.3">
      <c r="D156" s="98"/>
      <c r="E156" s="98"/>
    </row>
    <row r="157" spans="4:5" s="8" customFormat="1" x14ac:dyDescent="0.3">
      <c r="D157" s="98"/>
      <c r="E157" s="98"/>
    </row>
    <row r="158" spans="4:5" s="8" customFormat="1" x14ac:dyDescent="0.3">
      <c r="D158" s="98"/>
      <c r="E158" s="98"/>
    </row>
    <row r="159" spans="4:5" s="8" customFormat="1" x14ac:dyDescent="0.3">
      <c r="D159" s="98"/>
      <c r="E159" s="98"/>
    </row>
    <row r="160" spans="4:5" s="8" customFormat="1" x14ac:dyDescent="0.3">
      <c r="D160" s="98"/>
      <c r="E160" s="98"/>
    </row>
    <row r="161" spans="4:5" s="8" customFormat="1" x14ac:dyDescent="0.3">
      <c r="D161" s="98"/>
      <c r="E161" s="98"/>
    </row>
    <row r="162" spans="4:5" s="8" customFormat="1" x14ac:dyDescent="0.3">
      <c r="D162" s="98"/>
      <c r="E162" s="98"/>
    </row>
    <row r="163" spans="4:5" s="8" customFormat="1" x14ac:dyDescent="0.3">
      <c r="D163" s="98"/>
      <c r="E163" s="98"/>
    </row>
    <row r="164" spans="4:5" s="8" customFormat="1" x14ac:dyDescent="0.3">
      <c r="D164" s="98"/>
      <c r="E164" s="98"/>
    </row>
    <row r="165" spans="4:5" s="8" customFormat="1" x14ac:dyDescent="0.3">
      <c r="D165" s="98"/>
      <c r="E165" s="98"/>
    </row>
    <row r="166" spans="4:5" s="8" customFormat="1" x14ac:dyDescent="0.3">
      <c r="D166" s="98"/>
      <c r="E166" s="98"/>
    </row>
    <row r="167" spans="4:5" s="8" customFormat="1" x14ac:dyDescent="0.3">
      <c r="D167" s="98"/>
      <c r="E167" s="98"/>
    </row>
    <row r="168" spans="4:5" s="8" customFormat="1" x14ac:dyDescent="0.3">
      <c r="D168" s="98"/>
      <c r="E168" s="98"/>
    </row>
    <row r="169" spans="4:5" s="8" customFormat="1" x14ac:dyDescent="0.3">
      <c r="D169" s="98"/>
      <c r="E169" s="98"/>
    </row>
    <row r="170" spans="4:5" s="8" customFormat="1" x14ac:dyDescent="0.3">
      <c r="D170" s="98"/>
      <c r="E170" s="98"/>
    </row>
    <row r="171" spans="4:5" s="8" customFormat="1" x14ac:dyDescent="0.3">
      <c r="D171" s="98"/>
      <c r="E171" s="98"/>
    </row>
    <row r="172" spans="4:5" s="8" customFormat="1" x14ac:dyDescent="0.3">
      <c r="D172" s="98"/>
      <c r="E172" s="98"/>
    </row>
    <row r="173" spans="4:5" s="8" customFormat="1" x14ac:dyDescent="0.3">
      <c r="D173" s="98"/>
      <c r="E173" s="98"/>
    </row>
    <row r="174" spans="4:5" s="8" customFormat="1" x14ac:dyDescent="0.3">
      <c r="D174" s="98"/>
      <c r="E174" s="98"/>
    </row>
    <row r="175" spans="4:5" s="8" customFormat="1" x14ac:dyDescent="0.3">
      <c r="D175" s="98"/>
      <c r="E175" s="98"/>
    </row>
    <row r="176" spans="4:5" s="8" customFormat="1" x14ac:dyDescent="0.3">
      <c r="D176" s="98"/>
      <c r="E176" s="98"/>
    </row>
    <row r="177" spans="4:5" s="8" customFormat="1" x14ac:dyDescent="0.3">
      <c r="D177" s="98"/>
      <c r="E177" s="98"/>
    </row>
    <row r="178" spans="4:5" s="8" customFormat="1" x14ac:dyDescent="0.3">
      <c r="D178" s="98"/>
      <c r="E178" s="98"/>
    </row>
    <row r="179" spans="4:5" s="8" customFormat="1" x14ac:dyDescent="0.3">
      <c r="D179" s="98"/>
      <c r="E179" s="98"/>
    </row>
    <row r="180" spans="4:5" s="8" customFormat="1" x14ac:dyDescent="0.3">
      <c r="D180" s="98"/>
      <c r="E180" s="98"/>
    </row>
    <row r="181" spans="4:5" s="8" customFormat="1" x14ac:dyDescent="0.3">
      <c r="D181" s="98"/>
      <c r="E181" s="98"/>
    </row>
    <row r="182" spans="4:5" s="8" customFormat="1" x14ac:dyDescent="0.3">
      <c r="D182" s="98"/>
      <c r="E182" s="98"/>
    </row>
    <row r="183" spans="4:5" s="8" customFormat="1" x14ac:dyDescent="0.3">
      <c r="D183" s="98"/>
      <c r="E183" s="98"/>
    </row>
    <row r="184" spans="4:5" s="8" customFormat="1" x14ac:dyDescent="0.3">
      <c r="D184" s="98"/>
      <c r="E184" s="98"/>
    </row>
    <row r="185" spans="4:5" s="8" customFormat="1" x14ac:dyDescent="0.3">
      <c r="D185" s="98"/>
      <c r="E185" s="98"/>
    </row>
    <row r="186" spans="4:5" s="8" customFormat="1" x14ac:dyDescent="0.3">
      <c r="D186" s="98"/>
      <c r="E186" s="98"/>
    </row>
    <row r="187" spans="4:5" s="8" customFormat="1" x14ac:dyDescent="0.3">
      <c r="D187" s="98"/>
      <c r="E187" s="98"/>
    </row>
    <row r="188" spans="4:5" s="8" customFormat="1" x14ac:dyDescent="0.3">
      <c r="D188" s="98"/>
      <c r="E188" s="98"/>
    </row>
    <row r="189" spans="4:5" s="8" customFormat="1" x14ac:dyDescent="0.3">
      <c r="D189" s="98"/>
      <c r="E189" s="98"/>
    </row>
    <row r="190" spans="4:5" s="8" customFormat="1" x14ac:dyDescent="0.3">
      <c r="D190" s="98"/>
      <c r="E190" s="98"/>
    </row>
    <row r="191" spans="4:5" s="8" customFormat="1" x14ac:dyDescent="0.3">
      <c r="D191" s="98"/>
      <c r="E191" s="98"/>
    </row>
    <row r="192" spans="4:5" s="8" customFormat="1" x14ac:dyDescent="0.3">
      <c r="D192" s="98"/>
      <c r="E192" s="98"/>
    </row>
    <row r="193" spans="4:5" s="8" customFormat="1" x14ac:dyDescent="0.3">
      <c r="D193" s="98"/>
      <c r="E193" s="98"/>
    </row>
    <row r="194" spans="4:5" s="8" customFormat="1" x14ac:dyDescent="0.3">
      <c r="D194" s="98"/>
      <c r="E194" s="98"/>
    </row>
    <row r="195" spans="4:5" s="8" customFormat="1" x14ac:dyDescent="0.3">
      <c r="D195" s="98"/>
      <c r="E195" s="98"/>
    </row>
    <row r="196" spans="4:5" s="8" customFormat="1" x14ac:dyDescent="0.3">
      <c r="D196" s="98"/>
      <c r="E196" s="98"/>
    </row>
    <row r="197" spans="4:5" s="8" customFormat="1" x14ac:dyDescent="0.3">
      <c r="D197" s="98"/>
      <c r="E197" s="98"/>
    </row>
    <row r="198" spans="4:5" s="8" customFormat="1" x14ac:dyDescent="0.3">
      <c r="D198" s="98"/>
      <c r="E198" s="98"/>
    </row>
    <row r="199" spans="4:5" s="8" customFormat="1" x14ac:dyDescent="0.3">
      <c r="D199" s="98"/>
      <c r="E199" s="98"/>
    </row>
    <row r="200" spans="4:5" s="8" customFormat="1" x14ac:dyDescent="0.3">
      <c r="D200" s="98"/>
      <c r="E200" s="98"/>
    </row>
    <row r="201" spans="4:5" s="8" customFormat="1" x14ac:dyDescent="0.3">
      <c r="D201" s="98"/>
      <c r="E201" s="98"/>
    </row>
    <row r="202" spans="4:5" s="8" customFormat="1" x14ac:dyDescent="0.3">
      <c r="D202" s="98"/>
      <c r="E202" s="98"/>
    </row>
    <row r="203" spans="4:5" s="8" customFormat="1" x14ac:dyDescent="0.3">
      <c r="D203" s="98"/>
      <c r="E203" s="98"/>
    </row>
    <row r="204" spans="4:5" s="8" customFormat="1" x14ac:dyDescent="0.3">
      <c r="D204" s="98"/>
      <c r="E204" s="98"/>
    </row>
    <row r="205" spans="4:5" s="8" customFormat="1" x14ac:dyDescent="0.3">
      <c r="D205" s="98"/>
      <c r="E205" s="98"/>
    </row>
    <row r="206" spans="4:5" s="8" customFormat="1" x14ac:dyDescent="0.3">
      <c r="D206" s="98"/>
      <c r="E206" s="98"/>
    </row>
    <row r="207" spans="4:5" s="8" customFormat="1" x14ac:dyDescent="0.3">
      <c r="D207" s="98"/>
      <c r="E207" s="98"/>
    </row>
    <row r="208" spans="4:5" s="8" customFormat="1" x14ac:dyDescent="0.3">
      <c r="D208" s="98"/>
      <c r="E208" s="98"/>
    </row>
    <row r="209" spans="4:5" s="8" customFormat="1" x14ac:dyDescent="0.3">
      <c r="D209" s="98"/>
      <c r="E209" s="98"/>
    </row>
    <row r="210" spans="4:5" s="8" customFormat="1" x14ac:dyDescent="0.3">
      <c r="D210" s="98"/>
      <c r="E210" s="98"/>
    </row>
    <row r="211" spans="4:5" s="8" customFormat="1" x14ac:dyDescent="0.3">
      <c r="D211" s="98"/>
      <c r="E211" s="98"/>
    </row>
    <row r="212" spans="4:5" s="8" customFormat="1" x14ac:dyDescent="0.3">
      <c r="D212" s="98"/>
      <c r="E212" s="98"/>
    </row>
    <row r="213" spans="4:5" s="8" customFormat="1" x14ac:dyDescent="0.3">
      <c r="D213" s="98"/>
      <c r="E213" s="98"/>
    </row>
    <row r="214" spans="4:5" s="8" customFormat="1" x14ac:dyDescent="0.3">
      <c r="D214" s="98"/>
      <c r="E214" s="98"/>
    </row>
    <row r="215" spans="4:5" s="8" customFormat="1" x14ac:dyDescent="0.3">
      <c r="D215" s="98"/>
      <c r="E215" s="98"/>
    </row>
    <row r="216" spans="4:5" s="8" customFormat="1" x14ac:dyDescent="0.3">
      <c r="D216" s="98"/>
      <c r="E216" s="98"/>
    </row>
    <row r="217" spans="4:5" s="8" customFormat="1" x14ac:dyDescent="0.3">
      <c r="D217" s="98"/>
      <c r="E217" s="98"/>
    </row>
    <row r="218" spans="4:5" s="8" customFormat="1" x14ac:dyDescent="0.3">
      <c r="D218" s="98"/>
      <c r="E218" s="98"/>
    </row>
  </sheetData>
  <mergeCells count="17">
    <mergeCell ref="C11:J11"/>
    <mergeCell ref="F1:J1"/>
    <mergeCell ref="F2:J2"/>
    <mergeCell ref="F4:J4"/>
    <mergeCell ref="A5:J5"/>
    <mergeCell ref="A6:J6"/>
    <mergeCell ref="A7:J7"/>
    <mergeCell ref="C8:I8"/>
    <mergeCell ref="C9:D9"/>
    <mergeCell ref="F9:G9"/>
    <mergeCell ref="H9:I9"/>
    <mergeCell ref="C10:J10"/>
    <mergeCell ref="B44:J44"/>
    <mergeCell ref="B45:J45"/>
    <mergeCell ref="C47:E47"/>
    <mergeCell ref="F47:J47"/>
    <mergeCell ref="C53:E53"/>
  </mergeCells>
  <printOptions horizontalCentered="1"/>
  <pageMargins left="0.11811023622047245" right="0.11811023622047245" top="0.19685039370078741" bottom="0.19685039370078741" header="0.19685039370078741" footer="0.19685039370078741"/>
  <pageSetup paperSize="9" scale="89" orientation="landscape" r:id="rId1"/>
  <headerFooter alignWithMargins="0">
    <oddFooter>Page &amp;P</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650E-9669-46CE-AA90-4690054C3CE4}">
  <sheetPr>
    <tabColor rgb="FFFFFF00"/>
  </sheetPr>
  <dimension ref="A1:K216"/>
  <sheetViews>
    <sheetView view="pageBreakPreview" topLeftCell="A19" zoomScaleSheetLayoutView="100" workbookViewId="0">
      <selection activeCell="D14" sqref="D14:D41"/>
    </sheetView>
  </sheetViews>
  <sheetFormatPr defaultColWidth="9.109375" defaultRowHeight="15.6" x14ac:dyDescent="0.3"/>
  <cols>
    <col min="1" max="1" width="7.109375" style="4" customWidth="1"/>
    <col min="2" max="2" width="68.33203125" style="8" customWidth="1"/>
    <col min="3" max="3" width="6.88671875" style="6" customWidth="1"/>
    <col min="4" max="4" width="9.109375" style="7"/>
    <col min="5" max="5" width="14.44140625" style="6" bestFit="1" customWidth="1"/>
    <col min="6" max="6" width="11.33203125" style="108" customWidth="1"/>
    <col min="7" max="7" width="7" style="109" customWidth="1"/>
    <col min="8" max="8" width="6.109375" style="98" bestFit="1" customWidth="1"/>
    <col min="9" max="9" width="16.88671875" style="108" bestFit="1" customWidth="1"/>
    <col min="10" max="10" width="14.5546875" style="6" bestFit="1" customWidth="1"/>
    <col min="11" max="11" width="19.5546875" style="8" customWidth="1"/>
    <col min="12" max="16384" width="9.109375" style="8"/>
  </cols>
  <sheetData>
    <row r="1" spans="1:11" x14ac:dyDescent="0.3">
      <c r="B1" s="5" t="s">
        <v>4884</v>
      </c>
      <c r="F1" s="497" t="s">
        <v>4723</v>
      </c>
      <c r="G1" s="497"/>
      <c r="H1" s="497"/>
      <c r="I1" s="497"/>
      <c r="J1" s="497"/>
    </row>
    <row r="2" spans="1:11" x14ac:dyDescent="0.3">
      <c r="B2" s="9" t="s">
        <v>4885</v>
      </c>
      <c r="F2" s="498" t="s">
        <v>4724</v>
      </c>
      <c r="G2" s="498"/>
      <c r="H2" s="498"/>
      <c r="I2" s="498"/>
      <c r="J2" s="498"/>
    </row>
    <row r="4" spans="1:11" x14ac:dyDescent="0.3">
      <c r="A4" s="11"/>
      <c r="B4" s="12"/>
      <c r="C4" s="13"/>
      <c r="D4" s="14"/>
      <c r="E4" s="15"/>
      <c r="F4" s="499" t="s">
        <v>4933</v>
      </c>
      <c r="G4" s="499"/>
      <c r="H4" s="499"/>
      <c r="I4" s="499"/>
      <c r="J4" s="499"/>
    </row>
    <row r="5" spans="1:11" x14ac:dyDescent="0.3">
      <c r="A5" s="498" t="s">
        <v>4729</v>
      </c>
      <c r="B5" s="498"/>
      <c r="C5" s="498"/>
      <c r="D5" s="498"/>
      <c r="E5" s="498"/>
      <c r="F5" s="498"/>
      <c r="G5" s="498"/>
      <c r="H5" s="498"/>
      <c r="I5" s="498"/>
      <c r="J5" s="498"/>
    </row>
    <row r="6" spans="1:11" ht="15.75" customHeight="1" x14ac:dyDescent="0.3">
      <c r="A6" s="500" t="s">
        <v>4931</v>
      </c>
      <c r="B6" s="498"/>
      <c r="C6" s="498"/>
      <c r="D6" s="498"/>
      <c r="E6" s="498"/>
      <c r="F6" s="498"/>
      <c r="G6" s="498"/>
      <c r="H6" s="498"/>
      <c r="I6" s="498"/>
      <c r="J6" s="498"/>
    </row>
    <row r="7" spans="1:11" ht="15.75" customHeight="1" x14ac:dyDescent="0.3">
      <c r="A7" s="498" t="s">
        <v>4932</v>
      </c>
      <c r="B7" s="498"/>
      <c r="C7" s="498"/>
      <c r="D7" s="498"/>
      <c r="E7" s="498"/>
      <c r="F7" s="498"/>
      <c r="G7" s="498"/>
      <c r="H7" s="498"/>
      <c r="I7" s="498"/>
      <c r="J7" s="498"/>
    </row>
    <row r="8" spans="1:11" ht="16.8" x14ac:dyDescent="0.3">
      <c r="A8" s="16"/>
      <c r="B8" s="17" t="s">
        <v>4730</v>
      </c>
      <c r="C8" s="507" t="s">
        <v>5172</v>
      </c>
      <c r="D8" s="507"/>
      <c r="E8" s="507"/>
      <c r="F8" s="507"/>
      <c r="G8" s="507"/>
      <c r="H8" s="507"/>
      <c r="I8" s="507"/>
      <c r="J8" s="18"/>
    </row>
    <row r="9" spans="1:11" ht="15" customHeight="1" x14ac:dyDescent="0.3">
      <c r="A9" s="19"/>
      <c r="B9" s="17" t="s">
        <v>4731</v>
      </c>
      <c r="C9" s="548" t="s">
        <v>11</v>
      </c>
      <c r="D9" s="508"/>
      <c r="E9" s="20" t="s">
        <v>4732</v>
      </c>
      <c r="F9" s="549" t="s">
        <v>11</v>
      </c>
      <c r="G9" s="509"/>
      <c r="H9" s="511" t="s">
        <v>4733</v>
      </c>
      <c r="I9" s="511"/>
      <c r="J9" s="162" t="s">
        <v>11</v>
      </c>
    </row>
    <row r="10" spans="1:11" x14ac:dyDescent="0.3">
      <c r="A10" s="21"/>
      <c r="B10" s="17" t="s">
        <v>4734</v>
      </c>
      <c r="C10" s="510" t="s">
        <v>4897</v>
      </c>
      <c r="D10" s="510"/>
      <c r="E10" s="510"/>
      <c r="F10" s="510"/>
      <c r="G10" s="510"/>
      <c r="H10" s="510"/>
      <c r="I10" s="510"/>
      <c r="J10" s="510"/>
    </row>
    <row r="11" spans="1:11" x14ac:dyDescent="0.3">
      <c r="A11" s="22"/>
      <c r="B11" s="17" t="s">
        <v>4735</v>
      </c>
      <c r="C11" s="547" t="s">
        <v>11</v>
      </c>
      <c r="D11" s="512"/>
      <c r="E11" s="512"/>
      <c r="F11" s="512"/>
      <c r="G11" s="512"/>
      <c r="H11" s="512"/>
      <c r="I11" s="512"/>
      <c r="J11" s="512"/>
    </row>
    <row r="12" spans="1:11" ht="30.6" x14ac:dyDescent="0.3">
      <c r="A12" s="23" t="s">
        <v>0</v>
      </c>
      <c r="B12" s="24" t="s">
        <v>4736</v>
      </c>
      <c r="C12" s="24" t="s">
        <v>4737</v>
      </c>
      <c r="D12" s="25" t="s">
        <v>4738</v>
      </c>
      <c r="E12" s="24" t="s">
        <v>4739</v>
      </c>
      <c r="F12" s="26" t="s">
        <v>4740</v>
      </c>
      <c r="G12" s="27" t="s">
        <v>4741</v>
      </c>
      <c r="H12" s="28" t="s">
        <v>4742</v>
      </c>
      <c r="I12" s="26" t="s">
        <v>4743</v>
      </c>
      <c r="J12" s="29" t="s">
        <v>4726</v>
      </c>
      <c r="K12" s="269" t="str">
        <f ca="1">HYPERLINK("#" &amp; CELL("address",TH!A9),"Link tới sheet: " &amp; REPLACE(CELL("filename",TH!A9),1,FIND("]",CELL("filename",TH!A9)),""))</f>
        <v>Link tới sheet: TH</v>
      </c>
    </row>
    <row r="13" spans="1:11" s="34" customFormat="1" ht="13.8" x14ac:dyDescent="0.3">
      <c r="A13" s="30">
        <v>1</v>
      </c>
      <c r="B13" s="31" t="s">
        <v>4744</v>
      </c>
      <c r="C13" s="32"/>
      <c r="D13" s="32"/>
      <c r="E13" s="32"/>
      <c r="F13" s="32"/>
      <c r="G13" s="32"/>
      <c r="H13" s="174"/>
      <c r="I13" s="32"/>
      <c r="J13" s="33"/>
    </row>
    <row r="14" spans="1:11" s="40" customFormat="1" ht="13.8" x14ac:dyDescent="0.3">
      <c r="A14" s="35"/>
      <c r="B14" s="36" t="s">
        <v>4745</v>
      </c>
      <c r="C14" s="37" t="s">
        <v>1726</v>
      </c>
      <c r="D14" s="317">
        <f>SUBTOTAL(9,D15:D23)</f>
        <v>217</v>
      </c>
      <c r="E14" s="37"/>
      <c r="F14" s="38"/>
      <c r="G14" s="39"/>
      <c r="H14" s="175"/>
      <c r="I14" s="110">
        <f>SUBTOTAL(9,I15:I23)</f>
        <v>28210000</v>
      </c>
      <c r="J14" s="37"/>
    </row>
    <row r="15" spans="1:11" s="40" customFormat="1" ht="13.8" x14ac:dyDescent="0.3">
      <c r="A15" s="41" t="s">
        <v>4746</v>
      </c>
      <c r="B15" s="42" t="s">
        <v>5503</v>
      </c>
      <c r="C15" s="43"/>
      <c r="D15" s="318"/>
      <c r="E15" s="43"/>
      <c r="F15" s="44"/>
      <c r="G15" s="45"/>
      <c r="H15" s="176"/>
      <c r="I15" s="44"/>
      <c r="J15" s="43"/>
    </row>
    <row r="16" spans="1:11" s="40" customFormat="1" ht="27.6" x14ac:dyDescent="0.3">
      <c r="A16" s="41"/>
      <c r="B16" s="46" t="s">
        <v>5175</v>
      </c>
      <c r="C16" s="43"/>
      <c r="D16" s="318"/>
      <c r="E16" s="43"/>
      <c r="F16" s="44"/>
      <c r="G16" s="45"/>
      <c r="H16" s="176"/>
      <c r="I16" s="44"/>
      <c r="J16" s="47"/>
    </row>
    <row r="17" spans="1:10" s="40" customFormat="1" ht="40.5" customHeight="1" x14ac:dyDescent="0.3">
      <c r="A17" s="41" t="s">
        <v>4747</v>
      </c>
      <c r="B17" s="163" t="s">
        <v>4887</v>
      </c>
      <c r="C17" s="43" t="s">
        <v>1726</v>
      </c>
      <c r="D17" s="318">
        <v>217</v>
      </c>
      <c r="E17" s="43"/>
      <c r="F17" s="44">
        <v>130000</v>
      </c>
      <c r="G17" s="45"/>
      <c r="H17" s="176">
        <v>1</v>
      </c>
      <c r="I17" s="44">
        <f>ROUND(D17*H17*F17,0)</f>
        <v>28210000</v>
      </c>
      <c r="J17" s="48"/>
    </row>
    <row r="18" spans="1:10" s="40" customFormat="1" ht="41.4" x14ac:dyDescent="0.3">
      <c r="A18" s="49" t="s">
        <v>4748</v>
      </c>
      <c r="B18" s="157" t="s">
        <v>4888</v>
      </c>
      <c r="C18" s="50" t="s">
        <v>1726</v>
      </c>
      <c r="D18" s="319"/>
      <c r="E18" s="50"/>
      <c r="F18" s="3"/>
      <c r="G18" s="51"/>
      <c r="H18" s="177">
        <v>1</v>
      </c>
      <c r="I18" s="3">
        <f t="shared" ref="I18:I23" si="0">ROUND(D18*H18*F18,0)</f>
        <v>0</v>
      </c>
      <c r="J18" s="52"/>
    </row>
    <row r="19" spans="1:10" s="40" customFormat="1" ht="41.4" x14ac:dyDescent="0.3">
      <c r="A19" s="49" t="s">
        <v>4749</v>
      </c>
      <c r="B19" s="158" t="s">
        <v>4889</v>
      </c>
      <c r="C19" s="50" t="s">
        <v>1726</v>
      </c>
      <c r="D19" s="319"/>
      <c r="E19" s="50"/>
      <c r="F19" s="3"/>
      <c r="G19" s="51"/>
      <c r="H19" s="177">
        <v>1</v>
      </c>
      <c r="I19" s="3">
        <f t="shared" si="0"/>
        <v>0</v>
      </c>
      <c r="J19" s="52"/>
    </row>
    <row r="20" spans="1:10" s="40" customFormat="1" ht="41.4" x14ac:dyDescent="0.3">
      <c r="A20" s="49" t="s">
        <v>4750</v>
      </c>
      <c r="B20" s="158" t="s">
        <v>4890</v>
      </c>
      <c r="C20" s="50" t="s">
        <v>1726</v>
      </c>
      <c r="D20" s="319"/>
      <c r="E20" s="50"/>
      <c r="F20" s="3"/>
      <c r="G20" s="51"/>
      <c r="H20" s="177">
        <v>1</v>
      </c>
      <c r="I20" s="3">
        <f t="shared" si="0"/>
        <v>0</v>
      </c>
      <c r="J20" s="52"/>
    </row>
    <row r="21" spans="1:10" s="40" customFormat="1" ht="35.1" customHeight="1" x14ac:dyDescent="0.3">
      <c r="A21" s="49" t="s">
        <v>4751</v>
      </c>
      <c r="B21" s="159" t="s">
        <v>4787</v>
      </c>
      <c r="C21" s="43" t="s">
        <v>1726</v>
      </c>
      <c r="D21" s="318"/>
      <c r="E21" s="43"/>
      <c r="F21" s="44"/>
      <c r="G21" s="45"/>
      <c r="H21" s="176">
        <v>1</v>
      </c>
      <c r="I21" s="44">
        <f t="shared" si="0"/>
        <v>0</v>
      </c>
      <c r="J21" s="47"/>
    </row>
    <row r="22" spans="1:10" s="40" customFormat="1" ht="35.1" customHeight="1" x14ac:dyDescent="0.3">
      <c r="A22" s="49" t="s">
        <v>4752</v>
      </c>
      <c r="B22" s="159" t="s">
        <v>4788</v>
      </c>
      <c r="C22" s="43" t="s">
        <v>1726</v>
      </c>
      <c r="D22" s="319"/>
      <c r="E22" s="50"/>
      <c r="F22" s="3"/>
      <c r="G22" s="51"/>
      <c r="H22" s="177">
        <v>1</v>
      </c>
      <c r="I22" s="3">
        <f t="shared" si="0"/>
        <v>0</v>
      </c>
      <c r="J22" s="52"/>
    </row>
    <row r="23" spans="1:10" s="40" customFormat="1" ht="13.8" x14ac:dyDescent="0.3">
      <c r="A23" s="49" t="s">
        <v>4753</v>
      </c>
      <c r="B23" s="160" t="s">
        <v>4754</v>
      </c>
      <c r="C23" s="53" t="s">
        <v>1726</v>
      </c>
      <c r="D23" s="320"/>
      <c r="E23" s="53"/>
      <c r="F23" s="54"/>
      <c r="G23" s="55"/>
      <c r="H23" s="178">
        <v>0</v>
      </c>
      <c r="I23" s="54">
        <f t="shared" si="0"/>
        <v>0</v>
      </c>
      <c r="J23" s="56"/>
    </row>
    <row r="24" spans="1:10" s="117" customFormat="1" ht="13.8" x14ac:dyDescent="0.3">
      <c r="A24" s="111" t="s">
        <v>2304</v>
      </c>
      <c r="B24" s="112" t="s">
        <v>4755</v>
      </c>
      <c r="C24" s="113"/>
      <c r="D24" s="321"/>
      <c r="E24" s="113"/>
      <c r="F24" s="114"/>
      <c r="G24" s="115"/>
      <c r="H24" s="179"/>
      <c r="I24" s="116">
        <f>SUBTOTAL(9, I25:I26)</f>
        <v>0</v>
      </c>
      <c r="J24" s="113"/>
    </row>
    <row r="25" spans="1:10" s="117" customFormat="1" ht="13.8" x14ac:dyDescent="0.3">
      <c r="A25" s="118" t="s">
        <v>4756</v>
      </c>
      <c r="B25" s="119" t="s">
        <v>4757</v>
      </c>
      <c r="C25" s="120"/>
      <c r="D25" s="322"/>
      <c r="E25" s="120"/>
      <c r="F25" s="121"/>
      <c r="G25" s="122"/>
      <c r="H25" s="180"/>
      <c r="I25" s="123">
        <f>SUBTOTAL(9, I26:I26)</f>
        <v>0</v>
      </c>
      <c r="J25" s="120"/>
    </row>
    <row r="26" spans="1:10" s="127" customFormat="1" ht="13.8" x14ac:dyDescent="0.3">
      <c r="A26" s="128"/>
      <c r="B26" s="171"/>
      <c r="C26" s="125"/>
      <c r="D26" s="323"/>
      <c r="E26" s="125"/>
      <c r="F26" s="172"/>
      <c r="G26" s="173"/>
      <c r="H26" s="181"/>
      <c r="I26" s="126"/>
      <c r="J26" s="125"/>
    </row>
    <row r="27" spans="1:10" s="40" customFormat="1" ht="13.8" x14ac:dyDescent="0.3">
      <c r="A27" s="61" t="s">
        <v>4758</v>
      </c>
      <c r="B27" s="62" t="s">
        <v>4759</v>
      </c>
      <c r="C27" s="63"/>
      <c r="D27" s="324"/>
      <c r="E27" s="63"/>
      <c r="F27" s="64"/>
      <c r="G27" s="65"/>
      <c r="H27" s="182"/>
      <c r="I27" s="66">
        <f>(I28)</f>
        <v>0</v>
      </c>
      <c r="J27" s="63"/>
    </row>
    <row r="28" spans="1:10" s="67" customFormat="1" ht="13.8" x14ac:dyDescent="0.3">
      <c r="A28" s="49"/>
      <c r="B28" s="68"/>
      <c r="C28" s="69"/>
      <c r="D28" s="325"/>
      <c r="E28" s="69"/>
      <c r="F28" s="70"/>
      <c r="G28" s="71"/>
      <c r="H28" s="183"/>
      <c r="I28" s="70"/>
      <c r="J28" s="69"/>
    </row>
    <row r="29" spans="1:10" s="117" customFormat="1" ht="13.8" x14ac:dyDescent="0.3">
      <c r="A29" s="111" t="s">
        <v>2307</v>
      </c>
      <c r="B29" s="132" t="s">
        <v>4760</v>
      </c>
      <c r="C29" s="113"/>
      <c r="D29" s="326"/>
      <c r="E29" s="113"/>
      <c r="F29" s="133"/>
      <c r="G29" s="134"/>
      <c r="H29" s="184"/>
      <c r="I29" s="116">
        <f>SUBTOTAL(9,I30:I39)</f>
        <v>151538000</v>
      </c>
      <c r="J29" s="161"/>
    </row>
    <row r="30" spans="1:10" s="40" customFormat="1" ht="41.4" x14ac:dyDescent="0.3">
      <c r="A30" s="124" t="s">
        <v>4762</v>
      </c>
      <c r="B30" s="135" t="s">
        <v>4761</v>
      </c>
      <c r="C30" s="124"/>
      <c r="D30" s="327"/>
      <c r="E30" s="129"/>
      <c r="F30" s="137"/>
      <c r="G30" s="136"/>
      <c r="H30" s="185"/>
      <c r="I30" s="130">
        <f>SUBTOTAL(9,I31:I35)</f>
        <v>151538000</v>
      </c>
      <c r="J30" s="43"/>
    </row>
    <row r="31" spans="1:10" s="40" customFormat="1" ht="13.8" x14ac:dyDescent="0.3">
      <c r="A31" s="72" t="s">
        <v>4790</v>
      </c>
      <c r="B31" s="73" t="s">
        <v>4763</v>
      </c>
      <c r="C31" s="43" t="s">
        <v>4764</v>
      </c>
      <c r="D31" s="328">
        <v>1</v>
      </c>
      <c r="E31" s="43"/>
      <c r="F31" s="74">
        <v>2025000</v>
      </c>
      <c r="G31" s="75"/>
      <c r="H31" s="186">
        <v>1</v>
      </c>
      <c r="I31" s="2">
        <f>ROUND(D31*F31*H31,0)</f>
        <v>2025000</v>
      </c>
      <c r="J31" s="43"/>
    </row>
    <row r="32" spans="1:10" s="131" customFormat="1" ht="13.8" x14ac:dyDescent="0.3">
      <c r="A32" s="76"/>
      <c r="B32" s="138" t="s">
        <v>11</v>
      </c>
      <c r="C32" s="43"/>
      <c r="D32" s="328"/>
      <c r="E32" s="43"/>
      <c r="F32" s="74"/>
      <c r="G32" s="75"/>
      <c r="H32" s="186"/>
      <c r="I32" s="2"/>
      <c r="J32" s="129"/>
    </row>
    <row r="33" spans="1:10" s="96" customFormat="1" ht="27.6" x14ac:dyDescent="0.3">
      <c r="A33" s="164" t="s">
        <v>4791</v>
      </c>
      <c r="B33" s="165" t="s">
        <v>4789</v>
      </c>
      <c r="C33" s="166" t="s">
        <v>1726</v>
      </c>
      <c r="D33" s="329">
        <v>217</v>
      </c>
      <c r="E33" s="166"/>
      <c r="F33" s="167">
        <v>130000</v>
      </c>
      <c r="G33" s="168"/>
      <c r="H33" s="187">
        <v>0.3</v>
      </c>
      <c r="I33" s="169">
        <f t="shared" ref="I33" si="1">ROUND(D33*H33*F33,0)</f>
        <v>8463000</v>
      </c>
      <c r="J33" s="170"/>
    </row>
    <row r="34" spans="1:10" s="40" customFormat="1" ht="27.6" x14ac:dyDescent="0.3">
      <c r="A34" s="76" t="s">
        <v>4792</v>
      </c>
      <c r="B34" s="77" t="s">
        <v>4768</v>
      </c>
      <c r="C34" s="76" t="s">
        <v>1726</v>
      </c>
      <c r="D34" s="328">
        <v>217</v>
      </c>
      <c r="E34" s="43"/>
      <c r="F34" s="74">
        <v>130000</v>
      </c>
      <c r="G34" s="75"/>
      <c r="H34" s="332">
        <v>5</v>
      </c>
      <c r="I34" s="2">
        <f>D34*F34*H34</f>
        <v>141050000</v>
      </c>
      <c r="J34" s="43"/>
    </row>
    <row r="35" spans="1:10" s="40" customFormat="1" ht="55.2" x14ac:dyDescent="0.3">
      <c r="A35" s="76"/>
      <c r="B35" s="191" t="s">
        <v>4793</v>
      </c>
      <c r="C35" s="76"/>
      <c r="D35" s="328"/>
      <c r="E35" s="43"/>
      <c r="F35" s="74"/>
      <c r="G35" s="75"/>
      <c r="H35" s="186"/>
      <c r="I35" s="2"/>
      <c r="J35" s="43"/>
    </row>
    <row r="36" spans="1:10" s="145" customFormat="1" ht="41.4" x14ac:dyDescent="0.3">
      <c r="A36" s="139" t="s">
        <v>4765</v>
      </c>
      <c r="B36" s="140" t="s">
        <v>4769</v>
      </c>
      <c r="C36" s="139"/>
      <c r="D36" s="330"/>
      <c r="E36" s="142"/>
      <c r="F36" s="143"/>
      <c r="G36" s="141"/>
      <c r="H36" s="188"/>
      <c r="I36" s="144">
        <f>SUBTOTAL(9,I37:I39)</f>
        <v>0</v>
      </c>
      <c r="J36" s="142"/>
    </row>
    <row r="37" spans="1:10" s="40" customFormat="1" ht="27.6" x14ac:dyDescent="0.3">
      <c r="A37" s="76" t="s">
        <v>4766</v>
      </c>
      <c r="B37" s="79" t="s">
        <v>4789</v>
      </c>
      <c r="C37" s="76" t="s">
        <v>1726</v>
      </c>
      <c r="D37" s="328">
        <v>0</v>
      </c>
      <c r="E37" s="43"/>
      <c r="F37" s="74">
        <v>130000</v>
      </c>
      <c r="G37" s="75"/>
      <c r="H37" s="186">
        <v>0.3</v>
      </c>
      <c r="I37" s="2">
        <f t="shared" ref="I37:I38" si="2">ROUND(D37*H37*F37,0)</f>
        <v>0</v>
      </c>
      <c r="J37" s="78"/>
    </row>
    <row r="38" spans="1:10" s="40" customFormat="1" ht="27.6" x14ac:dyDescent="0.3">
      <c r="A38" s="76" t="s">
        <v>4767</v>
      </c>
      <c r="B38" s="77" t="s">
        <v>4768</v>
      </c>
      <c r="C38" s="76" t="s">
        <v>1726</v>
      </c>
      <c r="D38" s="328">
        <v>0</v>
      </c>
      <c r="E38" s="43"/>
      <c r="F38" s="74">
        <v>130000</v>
      </c>
      <c r="G38" s="75"/>
      <c r="H38" s="332">
        <v>5</v>
      </c>
      <c r="I38" s="2">
        <f t="shared" si="2"/>
        <v>0</v>
      </c>
      <c r="J38" s="43"/>
    </row>
    <row r="39" spans="1:10" s="40" customFormat="1" ht="55.2" x14ac:dyDescent="0.3">
      <c r="A39" s="80"/>
      <c r="B39" s="192" t="s">
        <v>4793</v>
      </c>
      <c r="C39" s="80"/>
      <c r="D39" s="331"/>
      <c r="E39" s="50"/>
      <c r="F39" s="81"/>
      <c r="G39" s="82"/>
      <c r="H39" s="189"/>
      <c r="I39" s="83"/>
      <c r="J39" s="50"/>
    </row>
    <row r="40" spans="1:10" s="40" customFormat="1" ht="13.8" x14ac:dyDescent="0.3">
      <c r="A40" s="57" t="s">
        <v>2310</v>
      </c>
      <c r="B40" s="58" t="s">
        <v>4770</v>
      </c>
      <c r="C40" s="59"/>
      <c r="D40" s="333"/>
      <c r="E40" s="59"/>
      <c r="F40" s="60"/>
      <c r="G40" s="59"/>
      <c r="H40" s="190"/>
      <c r="I40" s="59"/>
      <c r="J40" s="84"/>
    </row>
    <row r="41" spans="1:10" s="117" customFormat="1" ht="13.8" x14ac:dyDescent="0.3">
      <c r="A41" s="146"/>
      <c r="B41" s="147" t="s">
        <v>4771</v>
      </c>
      <c r="C41" s="148"/>
      <c r="D41" s="334"/>
      <c r="E41" s="148"/>
      <c r="F41" s="149"/>
      <c r="G41" s="150"/>
      <c r="H41" s="148"/>
      <c r="I41" s="110">
        <f>SUBTOTAL(9,I14:I39)</f>
        <v>179748000</v>
      </c>
      <c r="J41" s="148"/>
    </row>
    <row r="42" spans="1:10" s="40" customFormat="1" ht="14.4" x14ac:dyDescent="0.3">
      <c r="A42" s="85"/>
      <c r="B42" s="501" t="s">
        <v>5504</v>
      </c>
      <c r="C42" s="502"/>
      <c r="D42" s="502"/>
      <c r="E42" s="502"/>
      <c r="F42" s="502"/>
      <c r="G42" s="502"/>
      <c r="H42" s="502"/>
      <c r="I42" s="502"/>
      <c r="J42" s="503"/>
    </row>
    <row r="43" spans="1:10" s="40" customFormat="1" ht="14.4" x14ac:dyDescent="0.3">
      <c r="A43" s="86"/>
      <c r="B43" s="506"/>
      <c r="C43" s="506"/>
      <c r="D43" s="506"/>
      <c r="E43" s="506"/>
      <c r="F43" s="506"/>
      <c r="G43" s="506"/>
      <c r="H43" s="506"/>
      <c r="I43" s="506"/>
      <c r="J43" s="506"/>
    </row>
    <row r="44" spans="1:10" s="89" customFormat="1" x14ac:dyDescent="0.3">
      <c r="A44" s="87"/>
      <c r="B44" s="88"/>
      <c r="C44" s="88"/>
      <c r="D44" s="88"/>
      <c r="E44" s="88"/>
      <c r="F44" s="88"/>
      <c r="G44" s="88"/>
      <c r="H44" s="88"/>
      <c r="I44" s="88"/>
      <c r="J44" s="88"/>
    </row>
    <row r="45" spans="1:10" s="89" customFormat="1" x14ac:dyDescent="0.3">
      <c r="A45" s="90"/>
      <c r="B45" s="90"/>
      <c r="C45" s="504" t="s">
        <v>4773</v>
      </c>
      <c r="D45" s="504"/>
      <c r="E45" s="504"/>
      <c r="F45" s="504" t="s">
        <v>4885</v>
      </c>
      <c r="G45" s="504"/>
      <c r="H45" s="504"/>
      <c r="I45" s="504"/>
      <c r="J45" s="504"/>
    </row>
    <row r="46" spans="1:10" s="96" customFormat="1" x14ac:dyDescent="0.3">
      <c r="A46" s="91"/>
      <c r="B46" s="93"/>
      <c r="C46" s="94"/>
      <c r="D46" s="92"/>
      <c r="E46" s="91"/>
      <c r="F46" s="95"/>
      <c r="G46" s="91"/>
      <c r="H46" s="91"/>
      <c r="I46" s="95"/>
    </row>
    <row r="47" spans="1:10" s="96" customFormat="1" x14ac:dyDescent="0.3">
      <c r="A47" s="91"/>
      <c r="B47" s="93"/>
      <c r="C47" s="94"/>
      <c r="D47" s="92"/>
      <c r="E47" s="91"/>
      <c r="F47" s="95"/>
      <c r="G47" s="91"/>
      <c r="H47" s="91"/>
      <c r="I47" s="91"/>
    </row>
    <row r="48" spans="1:10" s="96" customFormat="1" x14ac:dyDescent="0.3">
      <c r="A48" s="91"/>
      <c r="B48" s="93"/>
      <c r="C48" s="94"/>
      <c r="D48" s="92"/>
      <c r="E48" s="91"/>
      <c r="F48" s="95"/>
      <c r="G48" s="91"/>
      <c r="H48" s="91"/>
      <c r="I48" s="95"/>
    </row>
    <row r="49" spans="1:10" s="96" customFormat="1" x14ac:dyDescent="0.3">
      <c r="A49" s="91"/>
      <c r="B49" s="93"/>
      <c r="C49" s="94"/>
      <c r="D49" s="92"/>
      <c r="E49" s="91"/>
      <c r="F49" s="95"/>
      <c r="G49" s="91"/>
      <c r="H49" s="91"/>
      <c r="I49" s="91"/>
    </row>
    <row r="50" spans="1:10" s="96" customFormat="1" x14ac:dyDescent="0.3">
      <c r="A50" s="91"/>
      <c r="B50" s="93"/>
      <c r="C50" s="94"/>
      <c r="D50" s="92"/>
      <c r="E50" s="91"/>
      <c r="F50" s="95"/>
      <c r="G50" s="91"/>
      <c r="H50" s="91"/>
      <c r="I50" s="91"/>
    </row>
    <row r="51" spans="1:10" s="89" customFormat="1" x14ac:dyDescent="0.3">
      <c r="A51" s="91"/>
      <c r="C51" s="505" t="s">
        <v>4886</v>
      </c>
      <c r="D51" s="505"/>
      <c r="E51" s="505"/>
      <c r="F51" s="316"/>
      <c r="G51" s="91"/>
      <c r="H51" s="91"/>
      <c r="I51" s="91"/>
    </row>
    <row r="52" spans="1:10" x14ac:dyDescent="0.3">
      <c r="A52" s="97"/>
      <c r="C52" s="98"/>
      <c r="D52" s="99"/>
      <c r="E52" s="10"/>
      <c r="F52" s="100"/>
      <c r="G52" s="97"/>
      <c r="H52" s="10"/>
      <c r="I52" s="100"/>
      <c r="J52" s="97"/>
    </row>
    <row r="53" spans="1:10" ht="47.1" customHeight="1" x14ac:dyDescent="0.3">
      <c r="A53" s="101"/>
      <c r="B53" s="102" t="s">
        <v>4703</v>
      </c>
      <c r="D53" s="103"/>
      <c r="F53" s="104"/>
      <c r="G53" s="105"/>
      <c r="H53" s="106"/>
      <c r="I53" s="107"/>
    </row>
    <row r="54" spans="1:10" ht="47.1" customHeight="1" x14ac:dyDescent="0.3">
      <c r="A54" s="101"/>
      <c r="B54" s="102" t="s">
        <v>4704</v>
      </c>
      <c r="D54" s="103"/>
      <c r="F54" s="104"/>
      <c r="G54" s="105"/>
      <c r="H54" s="106"/>
      <c r="I54" s="107"/>
    </row>
    <row r="55" spans="1:10" ht="61.5" customHeight="1" x14ac:dyDescent="0.3">
      <c r="A55" s="101"/>
      <c r="B55" s="102" t="s">
        <v>4705</v>
      </c>
      <c r="D55" s="103"/>
      <c r="F55" s="104"/>
      <c r="G55" s="105"/>
      <c r="H55" s="106"/>
      <c r="I55" s="107"/>
    </row>
    <row r="56" spans="1:10" x14ac:dyDescent="0.3">
      <c r="A56" s="97"/>
      <c r="C56" s="98"/>
      <c r="D56" s="99"/>
      <c r="E56" s="10"/>
      <c r="F56" s="100"/>
      <c r="G56" s="97"/>
      <c r="H56" s="10"/>
      <c r="I56" s="100"/>
      <c r="J56" s="97"/>
    </row>
    <row r="57" spans="1:10" x14ac:dyDescent="0.3">
      <c r="A57" s="97"/>
      <c r="C57" s="98"/>
      <c r="D57" s="99"/>
      <c r="E57" s="10"/>
      <c r="F57" s="100"/>
      <c r="G57" s="97"/>
      <c r="H57" s="10"/>
      <c r="I57" s="100"/>
      <c r="J57" s="97"/>
    </row>
    <row r="60" spans="1:10" x14ac:dyDescent="0.3">
      <c r="A60" s="8"/>
      <c r="C60" s="8"/>
      <c r="D60" s="98"/>
      <c r="E60" s="98"/>
      <c r="F60" s="8"/>
      <c r="G60" s="8"/>
      <c r="H60" s="8"/>
      <c r="I60" s="8"/>
      <c r="J60" s="8"/>
    </row>
    <row r="61" spans="1:10" x14ac:dyDescent="0.3">
      <c r="A61" s="8"/>
      <c r="C61" s="8"/>
      <c r="D61" s="98"/>
      <c r="E61" s="98"/>
      <c r="F61" s="8"/>
      <c r="G61" s="8"/>
      <c r="H61" s="8"/>
      <c r="I61" s="8"/>
      <c r="J61" s="8"/>
    </row>
    <row r="62" spans="1:10" x14ac:dyDescent="0.3">
      <c r="A62" s="8"/>
      <c r="C62" s="8"/>
      <c r="D62" s="98"/>
      <c r="E62" s="98"/>
      <c r="F62" s="8"/>
      <c r="G62" s="8"/>
      <c r="H62" s="8"/>
      <c r="I62" s="8"/>
      <c r="J62" s="8"/>
    </row>
    <row r="63" spans="1:10" x14ac:dyDescent="0.3">
      <c r="A63" s="8"/>
      <c r="C63" s="8"/>
      <c r="D63" s="98"/>
      <c r="E63" s="98"/>
      <c r="F63" s="8"/>
      <c r="G63" s="8"/>
      <c r="H63" s="8"/>
      <c r="I63" s="8"/>
      <c r="J63" s="8"/>
    </row>
    <row r="64" spans="1:10" x14ac:dyDescent="0.3">
      <c r="A64" s="8"/>
      <c r="C64" s="8"/>
      <c r="D64" s="98"/>
      <c r="E64" s="98"/>
      <c r="F64" s="8"/>
      <c r="G64" s="8"/>
      <c r="H64" s="8"/>
      <c r="I64" s="8"/>
      <c r="J64" s="8"/>
    </row>
    <row r="65" spans="4:5" s="8" customFormat="1" x14ac:dyDescent="0.3">
      <c r="D65" s="98"/>
      <c r="E65" s="98"/>
    </row>
    <row r="66" spans="4:5" s="8" customFormat="1" x14ac:dyDescent="0.3">
      <c r="D66" s="98"/>
      <c r="E66" s="98"/>
    </row>
    <row r="67" spans="4:5" s="8" customFormat="1" x14ac:dyDescent="0.3">
      <c r="D67" s="98"/>
      <c r="E67" s="98"/>
    </row>
    <row r="68" spans="4:5" s="8" customFormat="1" x14ac:dyDescent="0.3">
      <c r="D68" s="98"/>
      <c r="E68" s="98"/>
    </row>
    <row r="69" spans="4:5" s="8" customFormat="1" x14ac:dyDescent="0.3">
      <c r="D69" s="98"/>
      <c r="E69" s="98"/>
    </row>
    <row r="70" spans="4:5" s="8" customFormat="1" x14ac:dyDescent="0.3">
      <c r="D70" s="98"/>
      <c r="E70" s="98"/>
    </row>
    <row r="71" spans="4:5" s="8" customFormat="1" x14ac:dyDescent="0.3">
      <c r="D71" s="98"/>
      <c r="E71" s="98"/>
    </row>
    <row r="72" spans="4:5" s="8" customFormat="1" x14ac:dyDescent="0.3">
      <c r="D72" s="98"/>
      <c r="E72" s="98"/>
    </row>
    <row r="73" spans="4:5" s="8" customFormat="1" x14ac:dyDescent="0.3">
      <c r="D73" s="98"/>
      <c r="E73" s="98"/>
    </row>
    <row r="74" spans="4:5" s="40" customFormat="1" ht="13.8" x14ac:dyDescent="0.3">
      <c r="D74" s="5"/>
      <c r="E74" s="5"/>
    </row>
    <row r="75" spans="4:5" s="40" customFormat="1" ht="13.8" x14ac:dyDescent="0.3">
      <c r="D75" s="5"/>
      <c r="E75" s="5"/>
    </row>
    <row r="76" spans="4:5" s="8" customFormat="1" x14ac:dyDescent="0.3">
      <c r="D76" s="98"/>
      <c r="E76" s="98"/>
    </row>
    <row r="77" spans="4:5" s="8" customFormat="1" x14ac:dyDescent="0.3">
      <c r="D77" s="98"/>
      <c r="E77" s="98"/>
    </row>
    <row r="78" spans="4:5" s="8" customFormat="1" x14ac:dyDescent="0.3">
      <c r="D78" s="98"/>
      <c r="E78" s="98"/>
    </row>
    <row r="79" spans="4:5" s="40" customFormat="1" ht="13.8" x14ac:dyDescent="0.3">
      <c r="D79" s="5"/>
      <c r="E79" s="5"/>
    </row>
    <row r="80" spans="4:5" s="8" customFormat="1" x14ac:dyDescent="0.3">
      <c r="D80" s="98"/>
      <c r="E80" s="98"/>
    </row>
    <row r="81" spans="4:5" s="8" customFormat="1" x14ac:dyDescent="0.3">
      <c r="D81" s="98"/>
      <c r="E81" s="98"/>
    </row>
    <row r="82" spans="4:5" s="40" customFormat="1" ht="13.8" x14ac:dyDescent="0.3">
      <c r="D82" s="5"/>
      <c r="E82" s="5"/>
    </row>
    <row r="83" spans="4:5" s="8" customFormat="1" x14ac:dyDescent="0.3">
      <c r="D83" s="98"/>
      <c r="E83" s="98"/>
    </row>
    <row r="84" spans="4:5" s="8" customFormat="1" x14ac:dyDescent="0.3">
      <c r="D84" s="98"/>
      <c r="E84" s="98"/>
    </row>
    <row r="85" spans="4:5" s="8" customFormat="1" x14ac:dyDescent="0.3">
      <c r="D85" s="98"/>
      <c r="E85" s="98"/>
    </row>
    <row r="86" spans="4:5" s="8" customFormat="1" x14ac:dyDescent="0.3">
      <c r="D86" s="98"/>
      <c r="E86" s="98"/>
    </row>
    <row r="87" spans="4:5" s="8" customFormat="1" x14ac:dyDescent="0.3">
      <c r="D87" s="98"/>
      <c r="E87" s="98"/>
    </row>
    <row r="88" spans="4:5" s="8" customFormat="1" x14ac:dyDescent="0.3">
      <c r="D88" s="98"/>
      <c r="E88" s="98"/>
    </row>
    <row r="89" spans="4:5" s="8" customFormat="1" x14ac:dyDescent="0.3">
      <c r="D89" s="98"/>
      <c r="E89" s="98"/>
    </row>
    <row r="90" spans="4:5" s="8" customFormat="1" x14ac:dyDescent="0.3">
      <c r="D90" s="98"/>
      <c r="E90" s="98"/>
    </row>
    <row r="91" spans="4:5" s="8" customFormat="1" x14ac:dyDescent="0.3">
      <c r="D91" s="98"/>
      <c r="E91" s="98"/>
    </row>
    <row r="92" spans="4:5" s="8" customFormat="1" x14ac:dyDescent="0.3">
      <c r="D92" s="98"/>
      <c r="E92" s="98"/>
    </row>
    <row r="93" spans="4:5" s="8" customFormat="1" x14ac:dyDescent="0.3">
      <c r="D93" s="98"/>
      <c r="E93" s="98"/>
    </row>
    <row r="94" spans="4:5" s="8" customFormat="1" x14ac:dyDescent="0.3">
      <c r="D94" s="98"/>
      <c r="E94" s="98"/>
    </row>
    <row r="95" spans="4:5" s="8" customFormat="1" x14ac:dyDescent="0.3">
      <c r="D95" s="98"/>
      <c r="E95" s="98"/>
    </row>
    <row r="96" spans="4:5" s="8" customFormat="1" x14ac:dyDescent="0.3">
      <c r="D96" s="98"/>
      <c r="E96" s="98"/>
    </row>
    <row r="97" spans="4:5" s="8" customFormat="1" x14ac:dyDescent="0.3">
      <c r="D97" s="98"/>
      <c r="E97" s="98"/>
    </row>
    <row r="98" spans="4:5" s="8" customFormat="1" x14ac:dyDescent="0.3">
      <c r="D98" s="98"/>
      <c r="E98" s="98"/>
    </row>
    <row r="99" spans="4:5" s="8" customFormat="1" x14ac:dyDescent="0.3">
      <c r="D99" s="98"/>
      <c r="E99" s="98"/>
    </row>
    <row r="100" spans="4:5" s="8" customFormat="1" x14ac:dyDescent="0.3">
      <c r="D100" s="98"/>
      <c r="E100" s="98"/>
    </row>
    <row r="101" spans="4:5" s="8" customFormat="1" x14ac:dyDescent="0.3">
      <c r="D101" s="98"/>
      <c r="E101" s="98"/>
    </row>
    <row r="102" spans="4:5" s="8" customFormat="1" x14ac:dyDescent="0.3">
      <c r="D102" s="98"/>
      <c r="E102" s="98"/>
    </row>
    <row r="103" spans="4:5" s="8" customFormat="1" x14ac:dyDescent="0.3">
      <c r="D103" s="98"/>
      <c r="E103" s="98"/>
    </row>
    <row r="104" spans="4:5" s="8" customFormat="1" x14ac:dyDescent="0.3">
      <c r="D104" s="98"/>
      <c r="E104" s="98"/>
    </row>
    <row r="105" spans="4:5" s="8" customFormat="1" x14ac:dyDescent="0.3">
      <c r="D105" s="98"/>
      <c r="E105" s="98"/>
    </row>
    <row r="106" spans="4:5" s="8" customFormat="1" x14ac:dyDescent="0.3">
      <c r="D106" s="98"/>
      <c r="E106" s="98"/>
    </row>
    <row r="107" spans="4:5" s="8" customFormat="1" x14ac:dyDescent="0.3">
      <c r="D107" s="98"/>
      <c r="E107" s="98"/>
    </row>
    <row r="108" spans="4:5" s="8" customFormat="1" x14ac:dyDescent="0.3">
      <c r="D108" s="98"/>
      <c r="E108" s="98"/>
    </row>
    <row r="109" spans="4:5" s="8" customFormat="1" x14ac:dyDescent="0.3">
      <c r="D109" s="98"/>
      <c r="E109" s="98"/>
    </row>
    <row r="110" spans="4:5" s="8" customFormat="1" x14ac:dyDescent="0.3">
      <c r="D110" s="98"/>
      <c r="E110" s="98"/>
    </row>
    <row r="111" spans="4:5" s="8" customFormat="1" x14ac:dyDescent="0.3">
      <c r="D111" s="98"/>
      <c r="E111" s="98"/>
    </row>
    <row r="112" spans="4:5" s="8" customFormat="1" x14ac:dyDescent="0.3">
      <c r="D112" s="98"/>
      <c r="E112" s="98"/>
    </row>
    <row r="113" spans="4:5" s="8" customFormat="1" x14ac:dyDescent="0.3">
      <c r="D113" s="98"/>
      <c r="E113" s="98"/>
    </row>
    <row r="114" spans="4:5" s="8" customFormat="1" x14ac:dyDescent="0.3">
      <c r="D114" s="98"/>
      <c r="E114" s="98"/>
    </row>
    <row r="115" spans="4:5" s="8" customFormat="1" x14ac:dyDescent="0.3">
      <c r="D115" s="98"/>
      <c r="E115" s="98"/>
    </row>
    <row r="116" spans="4:5" s="8" customFormat="1" x14ac:dyDescent="0.3">
      <c r="D116" s="98"/>
      <c r="E116" s="98"/>
    </row>
    <row r="117" spans="4:5" s="8" customFormat="1" x14ac:dyDescent="0.3">
      <c r="D117" s="98"/>
      <c r="E117" s="98"/>
    </row>
    <row r="118" spans="4:5" s="8" customFormat="1" x14ac:dyDescent="0.3">
      <c r="D118" s="98"/>
      <c r="E118" s="98"/>
    </row>
    <row r="119" spans="4:5" s="8" customFormat="1" x14ac:dyDescent="0.3">
      <c r="D119" s="98"/>
      <c r="E119" s="98"/>
    </row>
    <row r="120" spans="4:5" s="8" customFormat="1" x14ac:dyDescent="0.3">
      <c r="D120" s="98"/>
      <c r="E120" s="98"/>
    </row>
    <row r="121" spans="4:5" s="8" customFormat="1" x14ac:dyDescent="0.3">
      <c r="D121" s="98"/>
      <c r="E121" s="98"/>
    </row>
    <row r="122" spans="4:5" s="8" customFormat="1" x14ac:dyDescent="0.3">
      <c r="D122" s="98"/>
      <c r="E122" s="98"/>
    </row>
    <row r="123" spans="4:5" s="8" customFormat="1" x14ac:dyDescent="0.3">
      <c r="D123" s="98"/>
      <c r="E123" s="98"/>
    </row>
    <row r="124" spans="4:5" s="8" customFormat="1" x14ac:dyDescent="0.3">
      <c r="D124" s="98"/>
      <c r="E124" s="98"/>
    </row>
    <row r="125" spans="4:5" s="8" customFormat="1" x14ac:dyDescent="0.3">
      <c r="D125" s="98"/>
      <c r="E125" s="98"/>
    </row>
    <row r="126" spans="4:5" s="8" customFormat="1" x14ac:dyDescent="0.3">
      <c r="D126" s="98"/>
      <c r="E126" s="98"/>
    </row>
    <row r="127" spans="4:5" s="8" customFormat="1" x14ac:dyDescent="0.3">
      <c r="D127" s="98"/>
      <c r="E127" s="98"/>
    </row>
    <row r="128" spans="4:5" s="8" customFormat="1" x14ac:dyDescent="0.3">
      <c r="D128" s="98"/>
      <c r="E128" s="98"/>
    </row>
    <row r="129" spans="4:5" s="8" customFormat="1" x14ac:dyDescent="0.3">
      <c r="D129" s="98"/>
      <c r="E129" s="98"/>
    </row>
    <row r="130" spans="4:5" s="8" customFormat="1" x14ac:dyDescent="0.3">
      <c r="D130" s="98"/>
      <c r="E130" s="98"/>
    </row>
    <row r="131" spans="4:5" s="8" customFormat="1" x14ac:dyDescent="0.3">
      <c r="D131" s="98"/>
      <c r="E131" s="98"/>
    </row>
    <row r="132" spans="4:5" s="8" customFormat="1" x14ac:dyDescent="0.3">
      <c r="D132" s="98"/>
      <c r="E132" s="98"/>
    </row>
    <row r="133" spans="4:5" s="8" customFormat="1" x14ac:dyDescent="0.3">
      <c r="D133" s="98"/>
      <c r="E133" s="98"/>
    </row>
    <row r="134" spans="4:5" s="8" customFormat="1" x14ac:dyDescent="0.3">
      <c r="D134" s="98"/>
      <c r="E134" s="98"/>
    </row>
    <row r="135" spans="4:5" s="8" customFormat="1" x14ac:dyDescent="0.3">
      <c r="D135" s="98"/>
      <c r="E135" s="98"/>
    </row>
    <row r="136" spans="4:5" s="8" customFormat="1" x14ac:dyDescent="0.3">
      <c r="D136" s="98"/>
      <c r="E136" s="98"/>
    </row>
    <row r="137" spans="4:5" s="8" customFormat="1" x14ac:dyDescent="0.3">
      <c r="D137" s="98"/>
      <c r="E137" s="98"/>
    </row>
    <row r="138" spans="4:5" s="8" customFormat="1" x14ac:dyDescent="0.3">
      <c r="D138" s="98"/>
      <c r="E138" s="98"/>
    </row>
    <row r="139" spans="4:5" s="8" customFormat="1" x14ac:dyDescent="0.3">
      <c r="D139" s="98"/>
      <c r="E139" s="98"/>
    </row>
    <row r="140" spans="4:5" s="8" customFormat="1" x14ac:dyDescent="0.3">
      <c r="D140" s="98"/>
      <c r="E140" s="98"/>
    </row>
    <row r="141" spans="4:5" s="8" customFormat="1" x14ac:dyDescent="0.3">
      <c r="D141" s="98"/>
      <c r="E141" s="98"/>
    </row>
    <row r="142" spans="4:5" s="8" customFormat="1" x14ac:dyDescent="0.3">
      <c r="D142" s="98"/>
      <c r="E142" s="98"/>
    </row>
    <row r="143" spans="4:5" s="8" customFormat="1" x14ac:dyDescent="0.3">
      <c r="D143" s="98"/>
      <c r="E143" s="98"/>
    </row>
    <row r="144" spans="4:5" s="8" customFormat="1" x14ac:dyDescent="0.3">
      <c r="D144" s="98"/>
      <c r="E144" s="98"/>
    </row>
    <row r="145" spans="4:5" s="8" customFormat="1" x14ac:dyDescent="0.3">
      <c r="D145" s="98"/>
      <c r="E145" s="98"/>
    </row>
    <row r="146" spans="4:5" s="8" customFormat="1" x14ac:dyDescent="0.3">
      <c r="D146" s="98"/>
      <c r="E146" s="98"/>
    </row>
    <row r="147" spans="4:5" s="8" customFormat="1" x14ac:dyDescent="0.3">
      <c r="D147" s="98"/>
      <c r="E147" s="98"/>
    </row>
    <row r="148" spans="4:5" s="8" customFormat="1" x14ac:dyDescent="0.3">
      <c r="D148" s="98"/>
      <c r="E148" s="98"/>
    </row>
    <row r="149" spans="4:5" s="8" customFormat="1" x14ac:dyDescent="0.3">
      <c r="D149" s="98"/>
      <c r="E149" s="98"/>
    </row>
    <row r="150" spans="4:5" s="8" customFormat="1" x14ac:dyDescent="0.3">
      <c r="D150" s="98"/>
      <c r="E150" s="98"/>
    </row>
    <row r="151" spans="4:5" s="8" customFormat="1" x14ac:dyDescent="0.3">
      <c r="D151" s="98"/>
      <c r="E151" s="98"/>
    </row>
    <row r="152" spans="4:5" s="8" customFormat="1" x14ac:dyDescent="0.3">
      <c r="D152" s="98"/>
      <c r="E152" s="98"/>
    </row>
    <row r="153" spans="4:5" s="8" customFormat="1" x14ac:dyDescent="0.3">
      <c r="D153" s="98"/>
      <c r="E153" s="98"/>
    </row>
    <row r="154" spans="4:5" s="8" customFormat="1" x14ac:dyDescent="0.3">
      <c r="D154" s="98"/>
      <c r="E154" s="98"/>
    </row>
    <row r="155" spans="4:5" s="8" customFormat="1" x14ac:dyDescent="0.3">
      <c r="D155" s="98"/>
      <c r="E155" s="98"/>
    </row>
    <row r="156" spans="4:5" s="8" customFormat="1" x14ac:dyDescent="0.3">
      <c r="D156" s="98"/>
      <c r="E156" s="98"/>
    </row>
    <row r="157" spans="4:5" s="8" customFormat="1" x14ac:dyDescent="0.3">
      <c r="D157" s="98"/>
      <c r="E157" s="98"/>
    </row>
    <row r="158" spans="4:5" s="8" customFormat="1" x14ac:dyDescent="0.3">
      <c r="D158" s="98"/>
      <c r="E158" s="98"/>
    </row>
    <row r="159" spans="4:5" s="8" customFormat="1" x14ac:dyDescent="0.3">
      <c r="D159" s="98"/>
      <c r="E159" s="98"/>
    </row>
    <row r="160" spans="4:5" s="8" customFormat="1" x14ac:dyDescent="0.3">
      <c r="D160" s="98"/>
      <c r="E160" s="98"/>
    </row>
    <row r="161" spans="4:5" s="8" customFormat="1" x14ac:dyDescent="0.3">
      <c r="D161" s="98"/>
      <c r="E161" s="98"/>
    </row>
    <row r="162" spans="4:5" s="8" customFormat="1" x14ac:dyDescent="0.3">
      <c r="D162" s="98"/>
      <c r="E162" s="98"/>
    </row>
    <row r="163" spans="4:5" s="8" customFormat="1" x14ac:dyDescent="0.3">
      <c r="D163" s="98"/>
      <c r="E163" s="98"/>
    </row>
    <row r="164" spans="4:5" s="8" customFormat="1" x14ac:dyDescent="0.3">
      <c r="D164" s="98"/>
      <c r="E164" s="98"/>
    </row>
    <row r="165" spans="4:5" s="8" customFormat="1" x14ac:dyDescent="0.3">
      <c r="D165" s="98"/>
      <c r="E165" s="98"/>
    </row>
    <row r="166" spans="4:5" s="8" customFormat="1" x14ac:dyDescent="0.3">
      <c r="D166" s="98"/>
      <c r="E166" s="98"/>
    </row>
    <row r="167" spans="4:5" s="8" customFormat="1" x14ac:dyDescent="0.3">
      <c r="D167" s="98"/>
      <c r="E167" s="98"/>
    </row>
    <row r="168" spans="4:5" s="8" customFormat="1" x14ac:dyDescent="0.3">
      <c r="D168" s="98"/>
      <c r="E168" s="98"/>
    </row>
    <row r="169" spans="4:5" s="8" customFormat="1" x14ac:dyDescent="0.3">
      <c r="D169" s="98"/>
      <c r="E169" s="98"/>
    </row>
    <row r="170" spans="4:5" s="8" customFormat="1" x14ac:dyDescent="0.3">
      <c r="D170" s="98"/>
      <c r="E170" s="98"/>
    </row>
    <row r="171" spans="4:5" s="8" customFormat="1" x14ac:dyDescent="0.3">
      <c r="D171" s="98"/>
      <c r="E171" s="98"/>
    </row>
    <row r="172" spans="4:5" s="8" customFormat="1" x14ac:dyDescent="0.3">
      <c r="D172" s="98"/>
      <c r="E172" s="98"/>
    </row>
    <row r="173" spans="4:5" s="8" customFormat="1" x14ac:dyDescent="0.3">
      <c r="D173" s="98"/>
      <c r="E173" s="98"/>
    </row>
    <row r="174" spans="4:5" s="8" customFormat="1" x14ac:dyDescent="0.3">
      <c r="D174" s="98"/>
      <c r="E174" s="98"/>
    </row>
    <row r="175" spans="4:5" s="8" customFormat="1" x14ac:dyDescent="0.3">
      <c r="D175" s="98"/>
      <c r="E175" s="98"/>
    </row>
    <row r="176" spans="4:5" s="8" customFormat="1" x14ac:dyDescent="0.3">
      <c r="D176" s="98"/>
      <c r="E176" s="98"/>
    </row>
    <row r="177" spans="4:5" s="8" customFormat="1" x14ac:dyDescent="0.3">
      <c r="D177" s="98"/>
      <c r="E177" s="98"/>
    </row>
    <row r="178" spans="4:5" s="8" customFormat="1" x14ac:dyDescent="0.3">
      <c r="D178" s="98"/>
      <c r="E178" s="98"/>
    </row>
    <row r="179" spans="4:5" s="8" customFormat="1" x14ac:dyDescent="0.3">
      <c r="D179" s="98"/>
      <c r="E179" s="98"/>
    </row>
    <row r="180" spans="4:5" s="8" customFormat="1" x14ac:dyDescent="0.3">
      <c r="D180" s="98"/>
      <c r="E180" s="98"/>
    </row>
    <row r="181" spans="4:5" s="8" customFormat="1" x14ac:dyDescent="0.3">
      <c r="D181" s="98"/>
      <c r="E181" s="98"/>
    </row>
    <row r="182" spans="4:5" s="8" customFormat="1" x14ac:dyDescent="0.3">
      <c r="D182" s="98"/>
      <c r="E182" s="98"/>
    </row>
    <row r="183" spans="4:5" s="8" customFormat="1" x14ac:dyDescent="0.3">
      <c r="D183" s="98"/>
      <c r="E183" s="98"/>
    </row>
    <row r="184" spans="4:5" s="8" customFormat="1" x14ac:dyDescent="0.3">
      <c r="D184" s="98"/>
      <c r="E184" s="98"/>
    </row>
    <row r="185" spans="4:5" s="8" customFormat="1" x14ac:dyDescent="0.3">
      <c r="D185" s="98"/>
      <c r="E185" s="98"/>
    </row>
    <row r="186" spans="4:5" s="8" customFormat="1" x14ac:dyDescent="0.3">
      <c r="D186" s="98"/>
      <c r="E186" s="98"/>
    </row>
    <row r="187" spans="4:5" s="8" customFormat="1" x14ac:dyDescent="0.3">
      <c r="D187" s="98"/>
      <c r="E187" s="98"/>
    </row>
    <row r="188" spans="4:5" s="8" customFormat="1" x14ac:dyDescent="0.3">
      <c r="D188" s="98"/>
      <c r="E188" s="98"/>
    </row>
    <row r="189" spans="4:5" s="8" customFormat="1" x14ac:dyDescent="0.3">
      <c r="D189" s="98"/>
      <c r="E189" s="98"/>
    </row>
    <row r="190" spans="4:5" s="8" customFormat="1" x14ac:dyDescent="0.3">
      <c r="D190" s="98"/>
      <c r="E190" s="98"/>
    </row>
    <row r="191" spans="4:5" s="8" customFormat="1" x14ac:dyDescent="0.3">
      <c r="D191" s="98"/>
      <c r="E191" s="98"/>
    </row>
    <row r="192" spans="4:5" s="8" customFormat="1" x14ac:dyDescent="0.3">
      <c r="D192" s="98"/>
      <c r="E192" s="98"/>
    </row>
    <row r="193" spans="4:5" s="8" customFormat="1" x14ac:dyDescent="0.3">
      <c r="D193" s="98"/>
      <c r="E193" s="98"/>
    </row>
    <row r="194" spans="4:5" s="8" customFormat="1" x14ac:dyDescent="0.3">
      <c r="D194" s="98"/>
      <c r="E194" s="98"/>
    </row>
    <row r="195" spans="4:5" s="8" customFormat="1" x14ac:dyDescent="0.3">
      <c r="D195" s="98"/>
      <c r="E195" s="98"/>
    </row>
    <row r="196" spans="4:5" s="8" customFormat="1" x14ac:dyDescent="0.3">
      <c r="D196" s="98"/>
      <c r="E196" s="98"/>
    </row>
    <row r="197" spans="4:5" s="8" customFormat="1" x14ac:dyDescent="0.3">
      <c r="D197" s="98"/>
      <c r="E197" s="98"/>
    </row>
    <row r="198" spans="4:5" s="8" customFormat="1" x14ac:dyDescent="0.3">
      <c r="D198" s="98"/>
      <c r="E198" s="98"/>
    </row>
    <row r="199" spans="4:5" s="8" customFormat="1" x14ac:dyDescent="0.3">
      <c r="D199" s="98"/>
      <c r="E199" s="98"/>
    </row>
    <row r="200" spans="4:5" s="8" customFormat="1" x14ac:dyDescent="0.3">
      <c r="D200" s="98"/>
      <c r="E200" s="98"/>
    </row>
    <row r="201" spans="4:5" s="8" customFormat="1" x14ac:dyDescent="0.3">
      <c r="D201" s="98"/>
      <c r="E201" s="98"/>
    </row>
    <row r="202" spans="4:5" s="8" customFormat="1" x14ac:dyDescent="0.3">
      <c r="D202" s="98"/>
      <c r="E202" s="98"/>
    </row>
    <row r="203" spans="4:5" s="8" customFormat="1" x14ac:dyDescent="0.3">
      <c r="D203" s="98"/>
      <c r="E203" s="98"/>
    </row>
    <row r="204" spans="4:5" s="8" customFormat="1" x14ac:dyDescent="0.3">
      <c r="D204" s="98"/>
      <c r="E204" s="98"/>
    </row>
    <row r="205" spans="4:5" s="8" customFormat="1" x14ac:dyDescent="0.3">
      <c r="D205" s="98"/>
      <c r="E205" s="98"/>
    </row>
    <row r="206" spans="4:5" s="8" customFormat="1" x14ac:dyDescent="0.3">
      <c r="D206" s="98"/>
      <c r="E206" s="98"/>
    </row>
    <row r="207" spans="4:5" s="8" customFormat="1" x14ac:dyDescent="0.3">
      <c r="D207" s="98"/>
      <c r="E207" s="98"/>
    </row>
    <row r="208" spans="4:5" s="8" customFormat="1" x14ac:dyDescent="0.3">
      <c r="D208" s="98"/>
      <c r="E208" s="98"/>
    </row>
    <row r="209" spans="4:5" s="8" customFormat="1" x14ac:dyDescent="0.3">
      <c r="D209" s="98"/>
      <c r="E209" s="98"/>
    </row>
    <row r="210" spans="4:5" s="8" customFormat="1" x14ac:dyDescent="0.3">
      <c r="D210" s="98"/>
      <c r="E210" s="98"/>
    </row>
    <row r="211" spans="4:5" s="8" customFormat="1" x14ac:dyDescent="0.3">
      <c r="D211" s="98"/>
      <c r="E211" s="98"/>
    </row>
    <row r="212" spans="4:5" s="8" customFormat="1" x14ac:dyDescent="0.3">
      <c r="D212" s="98"/>
      <c r="E212" s="98"/>
    </row>
    <row r="213" spans="4:5" s="8" customFormat="1" x14ac:dyDescent="0.3">
      <c r="D213" s="98"/>
      <c r="E213" s="98"/>
    </row>
    <row r="214" spans="4:5" s="8" customFormat="1" x14ac:dyDescent="0.3">
      <c r="D214" s="98"/>
      <c r="E214" s="98"/>
    </row>
    <row r="215" spans="4:5" s="8" customFormat="1" x14ac:dyDescent="0.3">
      <c r="D215" s="98"/>
      <c r="E215" s="98"/>
    </row>
    <row r="216" spans="4:5" s="8" customFormat="1" x14ac:dyDescent="0.3">
      <c r="D216" s="98"/>
      <c r="E216" s="98"/>
    </row>
  </sheetData>
  <mergeCells count="17">
    <mergeCell ref="C11:J11"/>
    <mergeCell ref="F1:J1"/>
    <mergeCell ref="F2:J2"/>
    <mergeCell ref="F4:J4"/>
    <mergeCell ref="A5:J5"/>
    <mergeCell ref="A6:J6"/>
    <mergeCell ref="A7:J7"/>
    <mergeCell ref="C8:I8"/>
    <mergeCell ref="C9:D9"/>
    <mergeCell ref="F9:G9"/>
    <mergeCell ref="H9:I9"/>
    <mergeCell ref="C10:J10"/>
    <mergeCell ref="B42:J42"/>
    <mergeCell ref="B43:J43"/>
    <mergeCell ref="C45:E45"/>
    <mergeCell ref="F45:J45"/>
    <mergeCell ref="C51:E51"/>
  </mergeCells>
  <printOptions horizontalCentered="1"/>
  <pageMargins left="0.11811023622047245" right="0.11811023622047245" top="0.19685039370078741" bottom="0.19685039370078741" header="0.19685039370078741" footer="0.19685039370078741"/>
  <pageSetup paperSize="9" scale="89" orientation="landscape" r:id="rId1"/>
  <headerFooter alignWithMargins="0">
    <oddFooter>Page &amp;P</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D1309-66ED-456F-BA1D-39327C41A446}">
  <sheetPr>
    <tabColor rgb="FFFFFF00"/>
  </sheetPr>
  <dimension ref="A1:K218"/>
  <sheetViews>
    <sheetView view="pageBreakPreview" topLeftCell="A19" zoomScaleSheetLayoutView="100" workbookViewId="0">
      <selection activeCell="D14" sqref="D14:D41"/>
    </sheetView>
  </sheetViews>
  <sheetFormatPr defaultColWidth="9.109375" defaultRowHeight="15.6" x14ac:dyDescent="0.3"/>
  <cols>
    <col min="1" max="1" width="7.109375" style="4" customWidth="1"/>
    <col min="2" max="2" width="68.33203125" style="8" customWidth="1"/>
    <col min="3" max="3" width="6.88671875" style="6" customWidth="1"/>
    <col min="4" max="4" width="9.109375" style="7"/>
    <col min="5" max="5" width="14.44140625" style="6" bestFit="1" customWidth="1"/>
    <col min="6" max="6" width="11.33203125" style="108" customWidth="1"/>
    <col min="7" max="7" width="7" style="109" customWidth="1"/>
    <col min="8" max="8" width="6.109375" style="98" bestFit="1" customWidth="1"/>
    <col min="9" max="9" width="16.88671875" style="108" bestFit="1" customWidth="1"/>
    <col min="10" max="10" width="14.5546875" style="6" bestFit="1" customWidth="1"/>
    <col min="11" max="11" width="19.5546875" style="8" customWidth="1"/>
    <col min="12" max="16384" width="9.109375" style="8"/>
  </cols>
  <sheetData>
    <row r="1" spans="1:11" x14ac:dyDescent="0.3">
      <c r="B1" s="5" t="s">
        <v>4884</v>
      </c>
      <c r="F1" s="497" t="s">
        <v>4723</v>
      </c>
      <c r="G1" s="497"/>
      <c r="H1" s="497"/>
      <c r="I1" s="497"/>
      <c r="J1" s="497"/>
    </row>
    <row r="2" spans="1:11" x14ac:dyDescent="0.3">
      <c r="B2" s="9" t="s">
        <v>4885</v>
      </c>
      <c r="F2" s="498" t="s">
        <v>4724</v>
      </c>
      <c r="G2" s="498"/>
      <c r="H2" s="498"/>
      <c r="I2" s="498"/>
      <c r="J2" s="498"/>
    </row>
    <row r="4" spans="1:11" x14ac:dyDescent="0.3">
      <c r="A4" s="11"/>
      <c r="B4" s="12"/>
      <c r="C4" s="13"/>
      <c r="D4" s="14"/>
      <c r="E4" s="15"/>
      <c r="F4" s="499" t="s">
        <v>4933</v>
      </c>
      <c r="G4" s="499"/>
      <c r="H4" s="499"/>
      <c r="I4" s="499"/>
      <c r="J4" s="499"/>
    </row>
    <row r="5" spans="1:11" x14ac:dyDescent="0.3">
      <c r="A5" s="498" t="s">
        <v>4729</v>
      </c>
      <c r="B5" s="498"/>
      <c r="C5" s="498"/>
      <c r="D5" s="498"/>
      <c r="E5" s="498"/>
      <c r="F5" s="498"/>
      <c r="G5" s="498"/>
      <c r="H5" s="498"/>
      <c r="I5" s="498"/>
      <c r="J5" s="498"/>
    </row>
    <row r="6" spans="1:11" ht="15.75" customHeight="1" x14ac:dyDescent="0.3">
      <c r="A6" s="500" t="s">
        <v>4931</v>
      </c>
      <c r="B6" s="498"/>
      <c r="C6" s="498"/>
      <c r="D6" s="498"/>
      <c r="E6" s="498"/>
      <c r="F6" s="498"/>
      <c r="G6" s="498"/>
      <c r="H6" s="498"/>
      <c r="I6" s="498"/>
      <c r="J6" s="498"/>
    </row>
    <row r="7" spans="1:11" ht="15.75" customHeight="1" x14ac:dyDescent="0.3">
      <c r="A7" s="498" t="s">
        <v>4932</v>
      </c>
      <c r="B7" s="498"/>
      <c r="C7" s="498"/>
      <c r="D7" s="498"/>
      <c r="E7" s="498"/>
      <c r="F7" s="498"/>
      <c r="G7" s="498"/>
      <c r="H7" s="498"/>
      <c r="I7" s="498"/>
      <c r="J7" s="498"/>
    </row>
    <row r="8" spans="1:11" ht="16.8" x14ac:dyDescent="0.3">
      <c r="A8" s="16"/>
      <c r="B8" s="17" t="s">
        <v>4730</v>
      </c>
      <c r="C8" s="507" t="s">
        <v>5178</v>
      </c>
      <c r="D8" s="507"/>
      <c r="E8" s="507"/>
      <c r="F8" s="507"/>
      <c r="G8" s="507"/>
      <c r="H8" s="507"/>
      <c r="I8" s="507"/>
      <c r="J8" s="18"/>
    </row>
    <row r="9" spans="1:11" ht="15" customHeight="1" x14ac:dyDescent="0.3">
      <c r="A9" s="19"/>
      <c r="B9" s="17" t="s">
        <v>4731</v>
      </c>
      <c r="C9" s="548" t="s">
        <v>5179</v>
      </c>
      <c r="D9" s="508"/>
      <c r="E9" s="20" t="s">
        <v>4732</v>
      </c>
      <c r="F9" s="549" t="s">
        <v>5043</v>
      </c>
      <c r="G9" s="509"/>
      <c r="H9" s="511" t="s">
        <v>4733</v>
      </c>
      <c r="I9" s="511"/>
      <c r="J9" s="162" t="s">
        <v>5180</v>
      </c>
    </row>
    <row r="10" spans="1:11" x14ac:dyDescent="0.3">
      <c r="A10" s="21"/>
      <c r="B10" s="17" t="s">
        <v>4734</v>
      </c>
      <c r="C10" s="510" t="s">
        <v>4897</v>
      </c>
      <c r="D10" s="510"/>
      <c r="E10" s="510"/>
      <c r="F10" s="510"/>
      <c r="G10" s="510"/>
      <c r="H10" s="510"/>
      <c r="I10" s="510"/>
      <c r="J10" s="510"/>
    </row>
    <row r="11" spans="1:11" x14ac:dyDescent="0.3">
      <c r="A11" s="22"/>
      <c r="B11" s="17" t="s">
        <v>4735</v>
      </c>
      <c r="C11" s="547" t="s">
        <v>4897</v>
      </c>
      <c r="D11" s="512"/>
      <c r="E11" s="512"/>
      <c r="F11" s="512"/>
      <c r="G11" s="512"/>
      <c r="H11" s="512"/>
      <c r="I11" s="512"/>
      <c r="J11" s="512"/>
    </row>
    <row r="12" spans="1:11" ht="30.6" x14ac:dyDescent="0.3">
      <c r="A12" s="23" t="s">
        <v>0</v>
      </c>
      <c r="B12" s="24" t="s">
        <v>4736</v>
      </c>
      <c r="C12" s="24" t="s">
        <v>4737</v>
      </c>
      <c r="D12" s="25" t="s">
        <v>4738</v>
      </c>
      <c r="E12" s="24" t="s">
        <v>4739</v>
      </c>
      <c r="F12" s="26" t="s">
        <v>4740</v>
      </c>
      <c r="G12" s="27" t="s">
        <v>4741</v>
      </c>
      <c r="H12" s="28" t="s">
        <v>4742</v>
      </c>
      <c r="I12" s="26" t="s">
        <v>4743</v>
      </c>
      <c r="J12" s="29" t="s">
        <v>4726</v>
      </c>
      <c r="K12" s="269" t="str">
        <f ca="1">HYPERLINK("#" &amp; CELL("address",TH!A9),"Link tới sheet: " &amp; REPLACE(CELL("filename",TH!A9),1,FIND("]",CELL("filename",TH!A9)),""))</f>
        <v>Link tới sheet: TH</v>
      </c>
    </row>
    <row r="13" spans="1:11" s="34" customFormat="1" ht="13.8" x14ac:dyDescent="0.3">
      <c r="A13" s="30">
        <v>1</v>
      </c>
      <c r="B13" s="31" t="s">
        <v>4744</v>
      </c>
      <c r="C13" s="32"/>
      <c r="D13" s="32"/>
      <c r="E13" s="32"/>
      <c r="F13" s="32"/>
      <c r="G13" s="32"/>
      <c r="H13" s="174"/>
      <c r="I13" s="32"/>
      <c r="J13" s="33"/>
    </row>
    <row r="14" spans="1:11" s="40" customFormat="1" ht="13.8" x14ac:dyDescent="0.3">
      <c r="A14" s="35"/>
      <c r="B14" s="36" t="s">
        <v>4745</v>
      </c>
      <c r="C14" s="37" t="s">
        <v>1726</v>
      </c>
      <c r="D14" s="317">
        <f>SUBTOTAL(9,D15:D23)</f>
        <v>4.9000000000000004</v>
      </c>
      <c r="E14" s="37"/>
      <c r="F14" s="38"/>
      <c r="G14" s="39"/>
      <c r="H14" s="175"/>
      <c r="I14" s="110">
        <f>SUBTOTAL(9,I15:I23)</f>
        <v>637000</v>
      </c>
      <c r="J14" s="37"/>
    </row>
    <row r="15" spans="1:11" s="40" customFormat="1" ht="13.8" x14ac:dyDescent="0.3">
      <c r="A15" s="41" t="s">
        <v>4746</v>
      </c>
      <c r="B15" s="42" t="s">
        <v>5505</v>
      </c>
      <c r="C15" s="43"/>
      <c r="D15" s="318"/>
      <c r="E15" s="43"/>
      <c r="F15" s="44"/>
      <c r="G15" s="45"/>
      <c r="H15" s="176"/>
      <c r="I15" s="44"/>
      <c r="J15" s="43"/>
    </row>
    <row r="16" spans="1:11" s="40" customFormat="1" ht="27.6" x14ac:dyDescent="0.3">
      <c r="A16" s="41"/>
      <c r="B16" s="46" t="s">
        <v>5183</v>
      </c>
      <c r="C16" s="43"/>
      <c r="D16" s="318"/>
      <c r="E16" s="43"/>
      <c r="F16" s="44"/>
      <c r="G16" s="45"/>
      <c r="H16" s="176"/>
      <c r="I16" s="44"/>
      <c r="J16" s="47"/>
    </row>
    <row r="17" spans="1:10" s="40" customFormat="1" ht="40.5" customHeight="1" x14ac:dyDescent="0.3">
      <c r="A17" s="41" t="s">
        <v>4747</v>
      </c>
      <c r="B17" s="163" t="s">
        <v>4887</v>
      </c>
      <c r="C17" s="43" t="s">
        <v>1726</v>
      </c>
      <c r="D17" s="318">
        <v>4.9000000000000004</v>
      </c>
      <c r="E17" s="43"/>
      <c r="F17" s="44">
        <v>130000</v>
      </c>
      <c r="G17" s="45"/>
      <c r="H17" s="176">
        <v>1</v>
      </c>
      <c r="I17" s="44">
        <f>ROUND(D17*H17*F17,0)</f>
        <v>637000</v>
      </c>
      <c r="J17" s="48"/>
    </row>
    <row r="18" spans="1:10" s="40" customFormat="1" ht="41.4" x14ac:dyDescent="0.3">
      <c r="A18" s="49" t="s">
        <v>4748</v>
      </c>
      <c r="B18" s="157" t="s">
        <v>4888</v>
      </c>
      <c r="C18" s="50" t="s">
        <v>1726</v>
      </c>
      <c r="D18" s="319"/>
      <c r="E18" s="50"/>
      <c r="F18" s="3"/>
      <c r="G18" s="51"/>
      <c r="H18" s="177">
        <v>1</v>
      </c>
      <c r="I18" s="3">
        <f t="shared" ref="I18:I23" si="0">ROUND(D18*H18*F18,0)</f>
        <v>0</v>
      </c>
      <c r="J18" s="52"/>
    </row>
    <row r="19" spans="1:10" s="40" customFormat="1" ht="41.4" x14ac:dyDescent="0.3">
      <c r="A19" s="49" t="s">
        <v>4749</v>
      </c>
      <c r="B19" s="158" t="s">
        <v>4889</v>
      </c>
      <c r="C19" s="50" t="s">
        <v>1726</v>
      </c>
      <c r="D19" s="319"/>
      <c r="E19" s="50"/>
      <c r="F19" s="3"/>
      <c r="G19" s="51"/>
      <c r="H19" s="177">
        <v>1</v>
      </c>
      <c r="I19" s="3">
        <f t="shared" si="0"/>
        <v>0</v>
      </c>
      <c r="J19" s="52"/>
    </row>
    <row r="20" spans="1:10" s="40" customFormat="1" ht="41.4" x14ac:dyDescent="0.3">
      <c r="A20" s="49" t="s">
        <v>4750</v>
      </c>
      <c r="B20" s="158" t="s">
        <v>4890</v>
      </c>
      <c r="C20" s="50" t="s">
        <v>1726</v>
      </c>
      <c r="D20" s="319"/>
      <c r="E20" s="50"/>
      <c r="F20" s="3"/>
      <c r="G20" s="51"/>
      <c r="H20" s="177">
        <v>1</v>
      </c>
      <c r="I20" s="3">
        <f t="shared" si="0"/>
        <v>0</v>
      </c>
      <c r="J20" s="52"/>
    </row>
    <row r="21" spans="1:10" s="40" customFormat="1" ht="35.1" customHeight="1" x14ac:dyDescent="0.3">
      <c r="A21" s="49" t="s">
        <v>4751</v>
      </c>
      <c r="B21" s="159" t="s">
        <v>4787</v>
      </c>
      <c r="C21" s="43" t="s">
        <v>1726</v>
      </c>
      <c r="D21" s="318"/>
      <c r="E21" s="43"/>
      <c r="F21" s="44"/>
      <c r="G21" s="45"/>
      <c r="H21" s="176">
        <v>1</v>
      </c>
      <c r="I21" s="44">
        <f t="shared" si="0"/>
        <v>0</v>
      </c>
      <c r="J21" s="47"/>
    </row>
    <row r="22" spans="1:10" s="40" customFormat="1" ht="35.1" customHeight="1" x14ac:dyDescent="0.3">
      <c r="A22" s="49" t="s">
        <v>4752</v>
      </c>
      <c r="B22" s="159" t="s">
        <v>4788</v>
      </c>
      <c r="C22" s="43" t="s">
        <v>1726</v>
      </c>
      <c r="D22" s="319"/>
      <c r="E22" s="50"/>
      <c r="F22" s="3"/>
      <c r="G22" s="51"/>
      <c r="H22" s="177">
        <v>1</v>
      </c>
      <c r="I22" s="3">
        <f t="shared" si="0"/>
        <v>0</v>
      </c>
      <c r="J22" s="52"/>
    </row>
    <row r="23" spans="1:10" s="40" customFormat="1" ht="13.8" x14ac:dyDescent="0.3">
      <c r="A23" s="49" t="s">
        <v>4753</v>
      </c>
      <c r="B23" s="160" t="s">
        <v>4754</v>
      </c>
      <c r="C23" s="53" t="s">
        <v>1726</v>
      </c>
      <c r="D23" s="320"/>
      <c r="E23" s="53"/>
      <c r="F23" s="54"/>
      <c r="G23" s="55"/>
      <c r="H23" s="178">
        <v>0</v>
      </c>
      <c r="I23" s="54">
        <f t="shared" si="0"/>
        <v>0</v>
      </c>
      <c r="J23" s="56"/>
    </row>
    <row r="24" spans="1:10" s="117" customFormat="1" ht="13.8" x14ac:dyDescent="0.3">
      <c r="A24" s="111" t="s">
        <v>2304</v>
      </c>
      <c r="B24" s="112" t="s">
        <v>4755</v>
      </c>
      <c r="C24" s="113"/>
      <c r="D24" s="321"/>
      <c r="E24" s="113"/>
      <c r="F24" s="114"/>
      <c r="G24" s="115"/>
      <c r="H24" s="179"/>
      <c r="I24" s="116">
        <f>SUBTOTAL(9, I25:I28)</f>
        <v>0</v>
      </c>
      <c r="J24" s="113"/>
    </row>
    <row r="25" spans="1:10" s="117" customFormat="1" ht="13.8" x14ac:dyDescent="0.3">
      <c r="A25" s="118" t="s">
        <v>4756</v>
      </c>
      <c r="B25" s="119" t="s">
        <v>4757</v>
      </c>
      <c r="C25" s="120"/>
      <c r="D25" s="322"/>
      <c r="E25" s="120"/>
      <c r="F25" s="121"/>
      <c r="G25" s="122"/>
      <c r="H25" s="180"/>
      <c r="I25" s="123">
        <f>SUBTOTAL(9, I26:I28)</f>
        <v>0</v>
      </c>
      <c r="J25" s="120"/>
    </row>
    <row r="26" spans="1:10" s="117" customFormat="1" ht="13.8" x14ac:dyDescent="0.3">
      <c r="A26" s="118"/>
      <c r="B26" s="335" t="s">
        <v>5506</v>
      </c>
      <c r="C26" s="120"/>
      <c r="D26" s="322"/>
      <c r="E26" s="120"/>
      <c r="F26" s="121"/>
      <c r="G26" s="122"/>
      <c r="H26" s="180"/>
      <c r="I26" s="336">
        <f>SUBTOTAL(9, I27:I27)</f>
        <v>0</v>
      </c>
      <c r="J26" s="120"/>
    </row>
    <row r="27" spans="1:10" s="117" customFormat="1" ht="13.8" x14ac:dyDescent="0.3">
      <c r="A27" s="118"/>
      <c r="B27" s="342" t="s">
        <v>5311</v>
      </c>
      <c r="C27" s="337"/>
      <c r="D27" s="338">
        <v>0</v>
      </c>
      <c r="E27" s="337"/>
      <c r="F27" s="339">
        <v>0</v>
      </c>
      <c r="G27" s="340"/>
      <c r="H27" s="341">
        <v>0</v>
      </c>
      <c r="I27" s="343">
        <f>ROUND(D27*H27*F27,0)</f>
        <v>0</v>
      </c>
      <c r="J27" s="120"/>
    </row>
    <row r="28" spans="1:10" s="127" customFormat="1" ht="13.8" x14ac:dyDescent="0.3">
      <c r="A28" s="128"/>
      <c r="B28" s="171"/>
      <c r="C28" s="125"/>
      <c r="D28" s="323"/>
      <c r="E28" s="125"/>
      <c r="F28" s="172"/>
      <c r="G28" s="173"/>
      <c r="H28" s="181"/>
      <c r="I28" s="126"/>
      <c r="J28" s="125"/>
    </row>
    <row r="29" spans="1:10" s="40" customFormat="1" ht="13.8" x14ac:dyDescent="0.3">
      <c r="A29" s="61" t="s">
        <v>4758</v>
      </c>
      <c r="B29" s="62" t="s">
        <v>4759</v>
      </c>
      <c r="C29" s="63"/>
      <c r="D29" s="324"/>
      <c r="E29" s="63"/>
      <c r="F29" s="64"/>
      <c r="G29" s="65"/>
      <c r="H29" s="182"/>
      <c r="I29" s="66">
        <f>(I30)</f>
        <v>0</v>
      </c>
      <c r="J29" s="63"/>
    </row>
    <row r="30" spans="1:10" s="67" customFormat="1" ht="13.8" x14ac:dyDescent="0.3">
      <c r="A30" s="49"/>
      <c r="B30" s="68"/>
      <c r="C30" s="69"/>
      <c r="D30" s="325"/>
      <c r="E30" s="69"/>
      <c r="F30" s="70"/>
      <c r="G30" s="71"/>
      <c r="H30" s="183"/>
      <c r="I30" s="70"/>
      <c r="J30" s="69"/>
    </row>
    <row r="31" spans="1:10" s="117" customFormat="1" ht="13.8" x14ac:dyDescent="0.3">
      <c r="A31" s="111" t="s">
        <v>2307</v>
      </c>
      <c r="B31" s="132" t="s">
        <v>4760</v>
      </c>
      <c r="C31" s="113"/>
      <c r="D31" s="326"/>
      <c r="E31" s="113"/>
      <c r="F31" s="133"/>
      <c r="G31" s="134"/>
      <c r="H31" s="184"/>
      <c r="I31" s="116">
        <f>SUBTOTAL(9,I32:I41)</f>
        <v>5401100</v>
      </c>
      <c r="J31" s="161"/>
    </row>
    <row r="32" spans="1:10" s="40" customFormat="1" ht="41.4" x14ac:dyDescent="0.3">
      <c r="A32" s="124" t="s">
        <v>4762</v>
      </c>
      <c r="B32" s="135" t="s">
        <v>4761</v>
      </c>
      <c r="C32" s="124"/>
      <c r="D32" s="327"/>
      <c r="E32" s="129"/>
      <c r="F32" s="137"/>
      <c r="G32" s="136"/>
      <c r="H32" s="185"/>
      <c r="I32" s="130">
        <f>SUBTOTAL(9,I33:I37)</f>
        <v>5401100</v>
      </c>
      <c r="J32" s="43"/>
    </row>
    <row r="33" spans="1:10" s="40" customFormat="1" ht="13.8" x14ac:dyDescent="0.3">
      <c r="A33" s="72" t="s">
        <v>4790</v>
      </c>
      <c r="B33" s="73" t="s">
        <v>4763</v>
      </c>
      <c r="C33" s="43" t="s">
        <v>4764</v>
      </c>
      <c r="D33" s="328">
        <v>1</v>
      </c>
      <c r="E33" s="43"/>
      <c r="F33" s="74">
        <v>2025000</v>
      </c>
      <c r="G33" s="75"/>
      <c r="H33" s="186">
        <v>1</v>
      </c>
      <c r="I33" s="2">
        <f>ROUND(D33*F33*H33,0)</f>
        <v>2025000</v>
      </c>
      <c r="J33" s="43"/>
    </row>
    <row r="34" spans="1:10" s="131" customFormat="1" ht="13.8" x14ac:dyDescent="0.3">
      <c r="A34" s="76"/>
      <c r="B34" s="138" t="s">
        <v>11</v>
      </c>
      <c r="C34" s="43"/>
      <c r="D34" s="328"/>
      <c r="E34" s="43"/>
      <c r="F34" s="74"/>
      <c r="G34" s="75"/>
      <c r="H34" s="186"/>
      <c r="I34" s="2"/>
      <c r="J34" s="129"/>
    </row>
    <row r="35" spans="1:10" s="96" customFormat="1" ht="27.6" x14ac:dyDescent="0.3">
      <c r="A35" s="164" t="s">
        <v>4791</v>
      </c>
      <c r="B35" s="165" t="s">
        <v>4789</v>
      </c>
      <c r="C35" s="166" t="s">
        <v>1726</v>
      </c>
      <c r="D35" s="329">
        <v>4.9000000000000004</v>
      </c>
      <c r="E35" s="166"/>
      <c r="F35" s="167">
        <v>130000</v>
      </c>
      <c r="G35" s="168"/>
      <c r="H35" s="187">
        <v>0.3</v>
      </c>
      <c r="I35" s="169">
        <f t="shared" ref="I35" si="1">ROUND(D35*H35*F35,0)</f>
        <v>191100</v>
      </c>
      <c r="J35" s="170"/>
    </row>
    <row r="36" spans="1:10" s="40" customFormat="1" ht="27.6" x14ac:dyDescent="0.3">
      <c r="A36" s="76" t="s">
        <v>4792</v>
      </c>
      <c r="B36" s="77" t="s">
        <v>4768</v>
      </c>
      <c r="C36" s="76" t="s">
        <v>1726</v>
      </c>
      <c r="D36" s="328">
        <v>4.9000000000000004</v>
      </c>
      <c r="E36" s="43"/>
      <c r="F36" s="74">
        <v>130000</v>
      </c>
      <c r="G36" s="75"/>
      <c r="H36" s="332">
        <v>5</v>
      </c>
      <c r="I36" s="2">
        <f>D36*F36*H36</f>
        <v>3185000</v>
      </c>
      <c r="J36" s="43"/>
    </row>
    <row r="37" spans="1:10" s="40" customFormat="1" ht="55.2" x14ac:dyDescent="0.3">
      <c r="A37" s="76"/>
      <c r="B37" s="191" t="s">
        <v>4793</v>
      </c>
      <c r="C37" s="76"/>
      <c r="D37" s="328"/>
      <c r="E37" s="43"/>
      <c r="F37" s="74"/>
      <c r="G37" s="75"/>
      <c r="H37" s="186"/>
      <c r="I37" s="2"/>
      <c r="J37" s="43"/>
    </row>
    <row r="38" spans="1:10" s="145" customFormat="1" ht="41.4" x14ac:dyDescent="0.3">
      <c r="A38" s="139" t="s">
        <v>4765</v>
      </c>
      <c r="B38" s="140" t="s">
        <v>4769</v>
      </c>
      <c r="C38" s="139"/>
      <c r="D38" s="330"/>
      <c r="E38" s="142"/>
      <c r="F38" s="143"/>
      <c r="G38" s="141"/>
      <c r="H38" s="188"/>
      <c r="I38" s="144">
        <f>SUBTOTAL(9,I39:I41)</f>
        <v>0</v>
      </c>
      <c r="J38" s="142"/>
    </row>
    <row r="39" spans="1:10" s="40" customFormat="1" ht="27.6" x14ac:dyDescent="0.3">
      <c r="A39" s="76" t="s">
        <v>4766</v>
      </c>
      <c r="B39" s="79" t="s">
        <v>4789</v>
      </c>
      <c r="C39" s="76" t="s">
        <v>1726</v>
      </c>
      <c r="D39" s="328">
        <v>0</v>
      </c>
      <c r="E39" s="43"/>
      <c r="F39" s="74">
        <v>130000</v>
      </c>
      <c r="G39" s="75"/>
      <c r="H39" s="186">
        <v>0.3</v>
      </c>
      <c r="I39" s="2">
        <f t="shared" ref="I39:I40" si="2">ROUND(D39*H39*F39,0)</f>
        <v>0</v>
      </c>
      <c r="J39" s="78"/>
    </row>
    <row r="40" spans="1:10" s="40" customFormat="1" ht="27.6" x14ac:dyDescent="0.3">
      <c r="A40" s="76" t="s">
        <v>4767</v>
      </c>
      <c r="B40" s="77" t="s">
        <v>4768</v>
      </c>
      <c r="C40" s="76" t="s">
        <v>1726</v>
      </c>
      <c r="D40" s="328">
        <v>0</v>
      </c>
      <c r="E40" s="43"/>
      <c r="F40" s="74">
        <v>130000</v>
      </c>
      <c r="G40" s="75"/>
      <c r="H40" s="332">
        <v>5</v>
      </c>
      <c r="I40" s="2">
        <f t="shared" si="2"/>
        <v>0</v>
      </c>
      <c r="J40" s="43"/>
    </row>
    <row r="41" spans="1:10" s="40" customFormat="1" ht="55.2" x14ac:dyDescent="0.3">
      <c r="A41" s="80"/>
      <c r="B41" s="192" t="s">
        <v>4793</v>
      </c>
      <c r="C41" s="80"/>
      <c r="D41" s="331"/>
      <c r="E41" s="50"/>
      <c r="F41" s="81"/>
      <c r="G41" s="82"/>
      <c r="H41" s="189"/>
      <c r="I41" s="83"/>
      <c r="J41" s="50"/>
    </row>
    <row r="42" spans="1:10" s="40" customFormat="1" ht="13.8" x14ac:dyDescent="0.3">
      <c r="A42" s="57" t="s">
        <v>2310</v>
      </c>
      <c r="B42" s="58" t="s">
        <v>4770</v>
      </c>
      <c r="C42" s="59"/>
      <c r="D42" s="333"/>
      <c r="E42" s="59"/>
      <c r="F42" s="60"/>
      <c r="G42" s="59"/>
      <c r="H42" s="190"/>
      <c r="I42" s="59"/>
      <c r="J42" s="84"/>
    </row>
    <row r="43" spans="1:10" s="117" customFormat="1" ht="13.8" x14ac:dyDescent="0.3">
      <c r="A43" s="146"/>
      <c r="B43" s="147" t="s">
        <v>4771</v>
      </c>
      <c r="C43" s="148"/>
      <c r="D43" s="334"/>
      <c r="E43" s="148"/>
      <c r="F43" s="149"/>
      <c r="G43" s="150"/>
      <c r="H43" s="148"/>
      <c r="I43" s="110">
        <f>SUBTOTAL(9,I14:I41)</f>
        <v>6038100</v>
      </c>
      <c r="J43" s="148"/>
    </row>
    <row r="44" spans="1:10" s="40" customFormat="1" ht="14.4" x14ac:dyDescent="0.3">
      <c r="A44" s="85"/>
      <c r="B44" s="501" t="s">
        <v>5507</v>
      </c>
      <c r="C44" s="502"/>
      <c r="D44" s="502"/>
      <c r="E44" s="502"/>
      <c r="F44" s="502"/>
      <c r="G44" s="502"/>
      <c r="H44" s="502"/>
      <c r="I44" s="502"/>
      <c r="J44" s="503"/>
    </row>
    <row r="45" spans="1:10" s="40" customFormat="1" ht="14.4" x14ac:dyDescent="0.3">
      <c r="A45" s="86"/>
      <c r="B45" s="506"/>
      <c r="C45" s="506"/>
      <c r="D45" s="506"/>
      <c r="E45" s="506"/>
      <c r="F45" s="506"/>
      <c r="G45" s="506"/>
      <c r="H45" s="506"/>
      <c r="I45" s="506"/>
      <c r="J45" s="506"/>
    </row>
    <row r="46" spans="1:10" s="89" customFormat="1" x14ac:dyDescent="0.3">
      <c r="A46" s="87"/>
      <c r="B46" s="88"/>
      <c r="C46" s="88"/>
      <c r="D46" s="88"/>
      <c r="E46" s="88"/>
      <c r="F46" s="88"/>
      <c r="G46" s="88"/>
      <c r="H46" s="88"/>
      <c r="I46" s="88"/>
      <c r="J46" s="88"/>
    </row>
    <row r="47" spans="1:10" s="89" customFormat="1" x14ac:dyDescent="0.3">
      <c r="A47" s="90"/>
      <c r="B47" s="90"/>
      <c r="C47" s="504" t="s">
        <v>4773</v>
      </c>
      <c r="D47" s="504"/>
      <c r="E47" s="504"/>
      <c r="F47" s="504" t="s">
        <v>4885</v>
      </c>
      <c r="G47" s="504"/>
      <c r="H47" s="504"/>
      <c r="I47" s="504"/>
      <c r="J47" s="504"/>
    </row>
    <row r="48" spans="1:10" s="96" customFormat="1" x14ac:dyDescent="0.3">
      <c r="A48" s="91"/>
      <c r="B48" s="93"/>
      <c r="C48" s="94"/>
      <c r="D48" s="92"/>
      <c r="E48" s="91"/>
      <c r="F48" s="95"/>
      <c r="G48" s="91"/>
      <c r="H48" s="91"/>
      <c r="I48" s="95"/>
    </row>
    <row r="49" spans="1:10" s="96" customFormat="1" x14ac:dyDescent="0.3">
      <c r="A49" s="91"/>
      <c r="B49" s="93"/>
      <c r="C49" s="94"/>
      <c r="D49" s="92"/>
      <c r="E49" s="91"/>
      <c r="F49" s="95"/>
      <c r="G49" s="91"/>
      <c r="H49" s="91"/>
      <c r="I49" s="91"/>
    </row>
    <row r="50" spans="1:10" s="96" customFormat="1" x14ac:dyDescent="0.3">
      <c r="A50" s="91"/>
      <c r="B50" s="93"/>
      <c r="C50" s="94"/>
      <c r="D50" s="92"/>
      <c r="E50" s="91"/>
      <c r="F50" s="95"/>
      <c r="G50" s="91"/>
      <c r="H50" s="91"/>
      <c r="I50" s="95"/>
    </row>
    <row r="51" spans="1:10" s="96" customFormat="1" x14ac:dyDescent="0.3">
      <c r="A51" s="91"/>
      <c r="B51" s="93"/>
      <c r="C51" s="94"/>
      <c r="D51" s="92"/>
      <c r="E51" s="91"/>
      <c r="F51" s="95"/>
      <c r="G51" s="91"/>
      <c r="H51" s="91"/>
      <c r="I51" s="91"/>
    </row>
    <row r="52" spans="1:10" s="96" customFormat="1" x14ac:dyDescent="0.3">
      <c r="A52" s="91"/>
      <c r="B52" s="93"/>
      <c r="C52" s="94"/>
      <c r="D52" s="92"/>
      <c r="E52" s="91"/>
      <c r="F52" s="95"/>
      <c r="G52" s="91"/>
      <c r="H52" s="91"/>
      <c r="I52" s="91"/>
    </row>
    <row r="53" spans="1:10" s="89" customFormat="1" x14ac:dyDescent="0.3">
      <c r="A53" s="91"/>
      <c r="C53" s="505" t="s">
        <v>4886</v>
      </c>
      <c r="D53" s="505"/>
      <c r="E53" s="505"/>
      <c r="F53" s="316"/>
      <c r="G53" s="91"/>
      <c r="H53" s="91"/>
      <c r="I53" s="91"/>
    </row>
    <row r="54" spans="1:10" x14ac:dyDescent="0.3">
      <c r="A54" s="97"/>
      <c r="C54" s="98"/>
      <c r="D54" s="99"/>
      <c r="E54" s="10"/>
      <c r="F54" s="100"/>
      <c r="G54" s="97"/>
      <c r="H54" s="10"/>
      <c r="I54" s="100"/>
      <c r="J54" s="97"/>
    </row>
    <row r="55" spans="1:10" ht="47.1" customHeight="1" x14ac:dyDescent="0.3">
      <c r="A55" s="101"/>
      <c r="B55" s="102" t="s">
        <v>4703</v>
      </c>
      <c r="D55" s="103"/>
      <c r="F55" s="104"/>
      <c r="G55" s="105"/>
      <c r="H55" s="106"/>
      <c r="I55" s="107"/>
    </row>
    <row r="56" spans="1:10" ht="47.1" customHeight="1" x14ac:dyDescent="0.3">
      <c r="A56" s="101"/>
      <c r="B56" s="102" t="s">
        <v>4704</v>
      </c>
      <c r="D56" s="103"/>
      <c r="F56" s="104"/>
      <c r="G56" s="105"/>
      <c r="H56" s="106"/>
      <c r="I56" s="107"/>
    </row>
    <row r="57" spans="1:10" ht="61.5" customHeight="1" x14ac:dyDescent="0.3">
      <c r="A57" s="101"/>
      <c r="B57" s="102" t="s">
        <v>4705</v>
      </c>
      <c r="D57" s="103"/>
      <c r="F57" s="104"/>
      <c r="G57" s="105"/>
      <c r="H57" s="106"/>
      <c r="I57" s="107"/>
    </row>
    <row r="58" spans="1:10" x14ac:dyDescent="0.3">
      <c r="A58" s="97"/>
      <c r="C58" s="98"/>
      <c r="D58" s="99"/>
      <c r="E58" s="10"/>
      <c r="F58" s="100"/>
      <c r="G58" s="97"/>
      <c r="H58" s="10"/>
      <c r="I58" s="100"/>
      <c r="J58" s="97"/>
    </row>
    <row r="59" spans="1:10" x14ac:dyDescent="0.3">
      <c r="A59" s="97"/>
      <c r="C59" s="98"/>
      <c r="D59" s="99"/>
      <c r="E59" s="10"/>
      <c r="F59" s="100"/>
      <c r="G59" s="97"/>
      <c r="H59" s="10"/>
      <c r="I59" s="100"/>
      <c r="J59" s="97"/>
    </row>
    <row r="62" spans="1:10" x14ac:dyDescent="0.3">
      <c r="A62" s="8"/>
      <c r="C62" s="8"/>
      <c r="D62" s="98"/>
      <c r="E62" s="98"/>
      <c r="F62" s="8"/>
      <c r="G62" s="8"/>
      <c r="H62" s="8"/>
      <c r="I62" s="8"/>
      <c r="J62" s="8"/>
    </row>
    <row r="63" spans="1:10" x14ac:dyDescent="0.3">
      <c r="A63" s="8"/>
      <c r="C63" s="8"/>
      <c r="D63" s="98"/>
      <c r="E63" s="98"/>
      <c r="F63" s="8"/>
      <c r="G63" s="8"/>
      <c r="H63" s="8"/>
      <c r="I63" s="8"/>
      <c r="J63" s="8"/>
    </row>
    <row r="64" spans="1:10" x14ac:dyDescent="0.3">
      <c r="A64" s="8"/>
      <c r="C64" s="8"/>
      <c r="D64" s="98"/>
      <c r="E64" s="98"/>
      <c r="F64" s="8"/>
      <c r="G64" s="8"/>
      <c r="H64" s="8"/>
      <c r="I64" s="8"/>
      <c r="J64" s="8"/>
    </row>
    <row r="65" spans="4:5" s="8" customFormat="1" x14ac:dyDescent="0.3">
      <c r="D65" s="98"/>
      <c r="E65" s="98"/>
    </row>
    <row r="66" spans="4:5" s="8" customFormat="1" x14ac:dyDescent="0.3">
      <c r="D66" s="98"/>
      <c r="E66" s="98"/>
    </row>
    <row r="67" spans="4:5" s="8" customFormat="1" x14ac:dyDescent="0.3">
      <c r="D67" s="98"/>
      <c r="E67" s="98"/>
    </row>
    <row r="68" spans="4:5" s="8" customFormat="1" x14ac:dyDescent="0.3">
      <c r="D68" s="98"/>
      <c r="E68" s="98"/>
    </row>
    <row r="69" spans="4:5" s="8" customFormat="1" x14ac:dyDescent="0.3">
      <c r="D69" s="98"/>
      <c r="E69" s="98"/>
    </row>
    <row r="70" spans="4:5" s="8" customFormat="1" x14ac:dyDescent="0.3">
      <c r="D70" s="98"/>
      <c r="E70" s="98"/>
    </row>
    <row r="71" spans="4:5" s="8" customFormat="1" x14ac:dyDescent="0.3">
      <c r="D71" s="98"/>
      <c r="E71" s="98"/>
    </row>
    <row r="72" spans="4:5" s="8" customFormat="1" x14ac:dyDescent="0.3">
      <c r="D72" s="98"/>
      <c r="E72" s="98"/>
    </row>
    <row r="73" spans="4:5" s="8" customFormat="1" x14ac:dyDescent="0.3">
      <c r="D73" s="98"/>
      <c r="E73" s="98"/>
    </row>
    <row r="74" spans="4:5" s="8" customFormat="1" x14ac:dyDescent="0.3">
      <c r="D74" s="98"/>
      <c r="E74" s="98"/>
    </row>
    <row r="75" spans="4:5" s="8" customFormat="1" x14ac:dyDescent="0.3">
      <c r="D75" s="98"/>
      <c r="E75" s="98"/>
    </row>
    <row r="76" spans="4:5" s="40" customFormat="1" ht="13.8" x14ac:dyDescent="0.3">
      <c r="D76" s="5"/>
      <c r="E76" s="5"/>
    </row>
    <row r="77" spans="4:5" s="40" customFormat="1" ht="13.8" x14ac:dyDescent="0.3">
      <c r="D77" s="5"/>
      <c r="E77" s="5"/>
    </row>
    <row r="78" spans="4:5" s="8" customFormat="1" x14ac:dyDescent="0.3">
      <c r="D78" s="98"/>
      <c r="E78" s="98"/>
    </row>
    <row r="79" spans="4:5" s="8" customFormat="1" x14ac:dyDescent="0.3">
      <c r="D79" s="98"/>
      <c r="E79" s="98"/>
    </row>
    <row r="80" spans="4:5" s="8" customFormat="1" x14ac:dyDescent="0.3">
      <c r="D80" s="98"/>
      <c r="E80" s="98"/>
    </row>
    <row r="81" spans="4:5" s="40" customFormat="1" ht="13.8" x14ac:dyDescent="0.3">
      <c r="D81" s="5"/>
      <c r="E81" s="5"/>
    </row>
    <row r="82" spans="4:5" s="8" customFormat="1" x14ac:dyDescent="0.3">
      <c r="D82" s="98"/>
      <c r="E82" s="98"/>
    </row>
    <row r="83" spans="4:5" s="8" customFormat="1" x14ac:dyDescent="0.3">
      <c r="D83" s="98"/>
      <c r="E83" s="98"/>
    </row>
    <row r="84" spans="4:5" s="40" customFormat="1" ht="13.8" x14ac:dyDescent="0.3">
      <c r="D84" s="5"/>
      <c r="E84" s="5"/>
    </row>
    <row r="85" spans="4:5" s="8" customFormat="1" x14ac:dyDescent="0.3">
      <c r="D85" s="98"/>
      <c r="E85" s="98"/>
    </row>
    <row r="86" spans="4:5" s="8" customFormat="1" x14ac:dyDescent="0.3">
      <c r="D86" s="98"/>
      <c r="E86" s="98"/>
    </row>
    <row r="87" spans="4:5" s="8" customFormat="1" x14ac:dyDescent="0.3">
      <c r="D87" s="98"/>
      <c r="E87" s="98"/>
    </row>
    <row r="88" spans="4:5" s="8" customFormat="1" x14ac:dyDescent="0.3">
      <c r="D88" s="98"/>
      <c r="E88" s="98"/>
    </row>
    <row r="89" spans="4:5" s="8" customFormat="1" x14ac:dyDescent="0.3">
      <c r="D89" s="98"/>
      <c r="E89" s="98"/>
    </row>
    <row r="90" spans="4:5" s="8" customFormat="1" x14ac:dyDescent="0.3">
      <c r="D90" s="98"/>
      <c r="E90" s="98"/>
    </row>
    <row r="91" spans="4:5" s="8" customFormat="1" x14ac:dyDescent="0.3">
      <c r="D91" s="98"/>
      <c r="E91" s="98"/>
    </row>
    <row r="92" spans="4:5" s="8" customFormat="1" x14ac:dyDescent="0.3">
      <c r="D92" s="98"/>
      <c r="E92" s="98"/>
    </row>
    <row r="93" spans="4:5" s="8" customFormat="1" x14ac:dyDescent="0.3">
      <c r="D93" s="98"/>
      <c r="E93" s="98"/>
    </row>
    <row r="94" spans="4:5" s="8" customFormat="1" x14ac:dyDescent="0.3">
      <c r="D94" s="98"/>
      <c r="E94" s="98"/>
    </row>
    <row r="95" spans="4:5" s="8" customFormat="1" x14ac:dyDescent="0.3">
      <c r="D95" s="98"/>
      <c r="E95" s="98"/>
    </row>
    <row r="96" spans="4:5" s="8" customFormat="1" x14ac:dyDescent="0.3">
      <c r="D96" s="98"/>
      <c r="E96" s="98"/>
    </row>
    <row r="97" spans="4:5" s="8" customFormat="1" x14ac:dyDescent="0.3">
      <c r="D97" s="98"/>
      <c r="E97" s="98"/>
    </row>
    <row r="98" spans="4:5" s="8" customFormat="1" x14ac:dyDescent="0.3">
      <c r="D98" s="98"/>
      <c r="E98" s="98"/>
    </row>
    <row r="99" spans="4:5" s="8" customFormat="1" x14ac:dyDescent="0.3">
      <c r="D99" s="98"/>
      <c r="E99" s="98"/>
    </row>
    <row r="100" spans="4:5" s="8" customFormat="1" x14ac:dyDescent="0.3">
      <c r="D100" s="98"/>
      <c r="E100" s="98"/>
    </row>
    <row r="101" spans="4:5" s="8" customFormat="1" x14ac:dyDescent="0.3">
      <c r="D101" s="98"/>
      <c r="E101" s="98"/>
    </row>
    <row r="102" spans="4:5" s="8" customFormat="1" x14ac:dyDescent="0.3">
      <c r="D102" s="98"/>
      <c r="E102" s="98"/>
    </row>
    <row r="103" spans="4:5" s="8" customFormat="1" x14ac:dyDescent="0.3">
      <c r="D103" s="98"/>
      <c r="E103" s="98"/>
    </row>
    <row r="104" spans="4:5" s="8" customFormat="1" x14ac:dyDescent="0.3">
      <c r="D104" s="98"/>
      <c r="E104" s="98"/>
    </row>
    <row r="105" spans="4:5" s="8" customFormat="1" x14ac:dyDescent="0.3">
      <c r="D105" s="98"/>
      <c r="E105" s="98"/>
    </row>
    <row r="106" spans="4:5" s="8" customFormat="1" x14ac:dyDescent="0.3">
      <c r="D106" s="98"/>
      <c r="E106" s="98"/>
    </row>
    <row r="107" spans="4:5" s="8" customFormat="1" x14ac:dyDescent="0.3">
      <c r="D107" s="98"/>
      <c r="E107" s="98"/>
    </row>
    <row r="108" spans="4:5" s="8" customFormat="1" x14ac:dyDescent="0.3">
      <c r="D108" s="98"/>
      <c r="E108" s="98"/>
    </row>
    <row r="109" spans="4:5" s="8" customFormat="1" x14ac:dyDescent="0.3">
      <c r="D109" s="98"/>
      <c r="E109" s="98"/>
    </row>
    <row r="110" spans="4:5" s="8" customFormat="1" x14ac:dyDescent="0.3">
      <c r="D110" s="98"/>
      <c r="E110" s="98"/>
    </row>
    <row r="111" spans="4:5" s="8" customFormat="1" x14ac:dyDescent="0.3">
      <c r="D111" s="98"/>
      <c r="E111" s="98"/>
    </row>
    <row r="112" spans="4:5" s="8" customFormat="1" x14ac:dyDescent="0.3">
      <c r="D112" s="98"/>
      <c r="E112" s="98"/>
    </row>
    <row r="113" spans="4:5" s="8" customFormat="1" x14ac:dyDescent="0.3">
      <c r="D113" s="98"/>
      <c r="E113" s="98"/>
    </row>
    <row r="114" spans="4:5" s="8" customFormat="1" x14ac:dyDescent="0.3">
      <c r="D114" s="98"/>
      <c r="E114" s="98"/>
    </row>
    <row r="115" spans="4:5" s="8" customFormat="1" x14ac:dyDescent="0.3">
      <c r="D115" s="98"/>
      <c r="E115" s="98"/>
    </row>
    <row r="116" spans="4:5" s="8" customFormat="1" x14ac:dyDescent="0.3">
      <c r="D116" s="98"/>
      <c r="E116" s="98"/>
    </row>
    <row r="117" spans="4:5" s="8" customFormat="1" x14ac:dyDescent="0.3">
      <c r="D117" s="98"/>
      <c r="E117" s="98"/>
    </row>
    <row r="118" spans="4:5" s="8" customFormat="1" x14ac:dyDescent="0.3">
      <c r="D118" s="98"/>
      <c r="E118" s="98"/>
    </row>
    <row r="119" spans="4:5" s="8" customFormat="1" x14ac:dyDescent="0.3">
      <c r="D119" s="98"/>
      <c r="E119" s="98"/>
    </row>
    <row r="120" spans="4:5" s="8" customFormat="1" x14ac:dyDescent="0.3">
      <c r="D120" s="98"/>
      <c r="E120" s="98"/>
    </row>
    <row r="121" spans="4:5" s="8" customFormat="1" x14ac:dyDescent="0.3">
      <c r="D121" s="98"/>
      <c r="E121" s="98"/>
    </row>
    <row r="122" spans="4:5" s="8" customFormat="1" x14ac:dyDescent="0.3">
      <c r="D122" s="98"/>
      <c r="E122" s="98"/>
    </row>
    <row r="123" spans="4:5" s="8" customFormat="1" x14ac:dyDescent="0.3">
      <c r="D123" s="98"/>
      <c r="E123" s="98"/>
    </row>
    <row r="124" spans="4:5" s="8" customFormat="1" x14ac:dyDescent="0.3">
      <c r="D124" s="98"/>
      <c r="E124" s="98"/>
    </row>
    <row r="125" spans="4:5" s="8" customFormat="1" x14ac:dyDescent="0.3">
      <c r="D125" s="98"/>
      <c r="E125" s="98"/>
    </row>
    <row r="126" spans="4:5" s="8" customFormat="1" x14ac:dyDescent="0.3">
      <c r="D126" s="98"/>
      <c r="E126" s="98"/>
    </row>
    <row r="127" spans="4:5" s="8" customFormat="1" x14ac:dyDescent="0.3">
      <c r="D127" s="98"/>
      <c r="E127" s="98"/>
    </row>
    <row r="128" spans="4:5" s="8" customFormat="1" x14ac:dyDescent="0.3">
      <c r="D128" s="98"/>
      <c r="E128" s="98"/>
    </row>
    <row r="129" spans="4:5" s="8" customFormat="1" x14ac:dyDescent="0.3">
      <c r="D129" s="98"/>
      <c r="E129" s="98"/>
    </row>
    <row r="130" spans="4:5" s="8" customFormat="1" x14ac:dyDescent="0.3">
      <c r="D130" s="98"/>
      <c r="E130" s="98"/>
    </row>
    <row r="131" spans="4:5" s="8" customFormat="1" x14ac:dyDescent="0.3">
      <c r="D131" s="98"/>
      <c r="E131" s="98"/>
    </row>
    <row r="132" spans="4:5" s="8" customFormat="1" x14ac:dyDescent="0.3">
      <c r="D132" s="98"/>
      <c r="E132" s="98"/>
    </row>
    <row r="133" spans="4:5" s="8" customFormat="1" x14ac:dyDescent="0.3">
      <c r="D133" s="98"/>
      <c r="E133" s="98"/>
    </row>
    <row r="134" spans="4:5" s="8" customFormat="1" x14ac:dyDescent="0.3">
      <c r="D134" s="98"/>
      <c r="E134" s="98"/>
    </row>
    <row r="135" spans="4:5" s="8" customFormat="1" x14ac:dyDescent="0.3">
      <c r="D135" s="98"/>
      <c r="E135" s="98"/>
    </row>
    <row r="136" spans="4:5" s="8" customFormat="1" x14ac:dyDescent="0.3">
      <c r="D136" s="98"/>
      <c r="E136" s="98"/>
    </row>
    <row r="137" spans="4:5" s="8" customFormat="1" x14ac:dyDescent="0.3">
      <c r="D137" s="98"/>
      <c r="E137" s="98"/>
    </row>
    <row r="138" spans="4:5" s="8" customFormat="1" x14ac:dyDescent="0.3">
      <c r="D138" s="98"/>
      <c r="E138" s="98"/>
    </row>
    <row r="139" spans="4:5" s="8" customFormat="1" x14ac:dyDescent="0.3">
      <c r="D139" s="98"/>
      <c r="E139" s="98"/>
    </row>
    <row r="140" spans="4:5" s="8" customFormat="1" x14ac:dyDescent="0.3">
      <c r="D140" s="98"/>
      <c r="E140" s="98"/>
    </row>
    <row r="141" spans="4:5" s="8" customFormat="1" x14ac:dyDescent="0.3">
      <c r="D141" s="98"/>
      <c r="E141" s="98"/>
    </row>
    <row r="142" spans="4:5" s="8" customFormat="1" x14ac:dyDescent="0.3">
      <c r="D142" s="98"/>
      <c r="E142" s="98"/>
    </row>
    <row r="143" spans="4:5" s="8" customFormat="1" x14ac:dyDescent="0.3">
      <c r="D143" s="98"/>
      <c r="E143" s="98"/>
    </row>
    <row r="144" spans="4:5" s="8" customFormat="1" x14ac:dyDescent="0.3">
      <c r="D144" s="98"/>
      <c r="E144" s="98"/>
    </row>
    <row r="145" spans="4:5" s="8" customFormat="1" x14ac:dyDescent="0.3">
      <c r="D145" s="98"/>
      <c r="E145" s="98"/>
    </row>
    <row r="146" spans="4:5" s="8" customFormat="1" x14ac:dyDescent="0.3">
      <c r="D146" s="98"/>
      <c r="E146" s="98"/>
    </row>
    <row r="147" spans="4:5" s="8" customFormat="1" x14ac:dyDescent="0.3">
      <c r="D147" s="98"/>
      <c r="E147" s="98"/>
    </row>
    <row r="148" spans="4:5" s="8" customFormat="1" x14ac:dyDescent="0.3">
      <c r="D148" s="98"/>
      <c r="E148" s="98"/>
    </row>
    <row r="149" spans="4:5" s="8" customFormat="1" x14ac:dyDescent="0.3">
      <c r="D149" s="98"/>
      <c r="E149" s="98"/>
    </row>
    <row r="150" spans="4:5" s="8" customFormat="1" x14ac:dyDescent="0.3">
      <c r="D150" s="98"/>
      <c r="E150" s="98"/>
    </row>
    <row r="151" spans="4:5" s="8" customFormat="1" x14ac:dyDescent="0.3">
      <c r="D151" s="98"/>
      <c r="E151" s="98"/>
    </row>
    <row r="152" spans="4:5" s="8" customFormat="1" x14ac:dyDescent="0.3">
      <c r="D152" s="98"/>
      <c r="E152" s="98"/>
    </row>
    <row r="153" spans="4:5" s="8" customFormat="1" x14ac:dyDescent="0.3">
      <c r="D153" s="98"/>
      <c r="E153" s="98"/>
    </row>
    <row r="154" spans="4:5" s="8" customFormat="1" x14ac:dyDescent="0.3">
      <c r="D154" s="98"/>
      <c r="E154" s="98"/>
    </row>
    <row r="155" spans="4:5" s="8" customFormat="1" x14ac:dyDescent="0.3">
      <c r="D155" s="98"/>
      <c r="E155" s="98"/>
    </row>
    <row r="156" spans="4:5" s="8" customFormat="1" x14ac:dyDescent="0.3">
      <c r="D156" s="98"/>
      <c r="E156" s="98"/>
    </row>
    <row r="157" spans="4:5" s="8" customFormat="1" x14ac:dyDescent="0.3">
      <c r="D157" s="98"/>
      <c r="E157" s="98"/>
    </row>
    <row r="158" spans="4:5" s="8" customFormat="1" x14ac:dyDescent="0.3">
      <c r="D158" s="98"/>
      <c r="E158" s="98"/>
    </row>
    <row r="159" spans="4:5" s="8" customFormat="1" x14ac:dyDescent="0.3">
      <c r="D159" s="98"/>
      <c r="E159" s="98"/>
    </row>
    <row r="160" spans="4:5" s="8" customFormat="1" x14ac:dyDescent="0.3">
      <c r="D160" s="98"/>
      <c r="E160" s="98"/>
    </row>
    <row r="161" spans="4:5" s="8" customFormat="1" x14ac:dyDescent="0.3">
      <c r="D161" s="98"/>
      <c r="E161" s="98"/>
    </row>
    <row r="162" spans="4:5" s="8" customFormat="1" x14ac:dyDescent="0.3">
      <c r="D162" s="98"/>
      <c r="E162" s="98"/>
    </row>
    <row r="163" spans="4:5" s="8" customFormat="1" x14ac:dyDescent="0.3">
      <c r="D163" s="98"/>
      <c r="E163" s="98"/>
    </row>
    <row r="164" spans="4:5" s="8" customFormat="1" x14ac:dyDescent="0.3">
      <c r="D164" s="98"/>
      <c r="E164" s="98"/>
    </row>
    <row r="165" spans="4:5" s="8" customFormat="1" x14ac:dyDescent="0.3">
      <c r="D165" s="98"/>
      <c r="E165" s="98"/>
    </row>
    <row r="166" spans="4:5" s="8" customFormat="1" x14ac:dyDescent="0.3">
      <c r="D166" s="98"/>
      <c r="E166" s="98"/>
    </row>
    <row r="167" spans="4:5" s="8" customFormat="1" x14ac:dyDescent="0.3">
      <c r="D167" s="98"/>
      <c r="E167" s="98"/>
    </row>
    <row r="168" spans="4:5" s="8" customFormat="1" x14ac:dyDescent="0.3">
      <c r="D168" s="98"/>
      <c r="E168" s="98"/>
    </row>
    <row r="169" spans="4:5" s="8" customFormat="1" x14ac:dyDescent="0.3">
      <c r="D169" s="98"/>
      <c r="E169" s="98"/>
    </row>
    <row r="170" spans="4:5" s="8" customFormat="1" x14ac:dyDescent="0.3">
      <c r="D170" s="98"/>
      <c r="E170" s="98"/>
    </row>
    <row r="171" spans="4:5" s="8" customFormat="1" x14ac:dyDescent="0.3">
      <c r="D171" s="98"/>
      <c r="E171" s="98"/>
    </row>
    <row r="172" spans="4:5" s="8" customFormat="1" x14ac:dyDescent="0.3">
      <c r="D172" s="98"/>
      <c r="E172" s="98"/>
    </row>
    <row r="173" spans="4:5" s="8" customFormat="1" x14ac:dyDescent="0.3">
      <c r="D173" s="98"/>
      <c r="E173" s="98"/>
    </row>
    <row r="174" spans="4:5" s="8" customFormat="1" x14ac:dyDescent="0.3">
      <c r="D174" s="98"/>
      <c r="E174" s="98"/>
    </row>
    <row r="175" spans="4:5" s="8" customFormat="1" x14ac:dyDescent="0.3">
      <c r="D175" s="98"/>
      <c r="E175" s="98"/>
    </row>
    <row r="176" spans="4:5" s="8" customFormat="1" x14ac:dyDescent="0.3">
      <c r="D176" s="98"/>
      <c r="E176" s="98"/>
    </row>
    <row r="177" spans="4:5" s="8" customFormat="1" x14ac:dyDescent="0.3">
      <c r="D177" s="98"/>
      <c r="E177" s="98"/>
    </row>
    <row r="178" spans="4:5" s="8" customFormat="1" x14ac:dyDescent="0.3">
      <c r="D178" s="98"/>
      <c r="E178" s="98"/>
    </row>
    <row r="179" spans="4:5" s="8" customFormat="1" x14ac:dyDescent="0.3">
      <c r="D179" s="98"/>
      <c r="E179" s="98"/>
    </row>
    <row r="180" spans="4:5" s="8" customFormat="1" x14ac:dyDescent="0.3">
      <c r="D180" s="98"/>
      <c r="E180" s="98"/>
    </row>
    <row r="181" spans="4:5" s="8" customFormat="1" x14ac:dyDescent="0.3">
      <c r="D181" s="98"/>
      <c r="E181" s="98"/>
    </row>
    <row r="182" spans="4:5" s="8" customFormat="1" x14ac:dyDescent="0.3">
      <c r="D182" s="98"/>
      <c r="E182" s="98"/>
    </row>
    <row r="183" spans="4:5" s="8" customFormat="1" x14ac:dyDescent="0.3">
      <c r="D183" s="98"/>
      <c r="E183" s="98"/>
    </row>
    <row r="184" spans="4:5" s="8" customFormat="1" x14ac:dyDescent="0.3">
      <c r="D184" s="98"/>
      <c r="E184" s="98"/>
    </row>
    <row r="185" spans="4:5" s="8" customFormat="1" x14ac:dyDescent="0.3">
      <c r="D185" s="98"/>
      <c r="E185" s="98"/>
    </row>
    <row r="186" spans="4:5" s="8" customFormat="1" x14ac:dyDescent="0.3">
      <c r="D186" s="98"/>
      <c r="E186" s="98"/>
    </row>
    <row r="187" spans="4:5" s="8" customFormat="1" x14ac:dyDescent="0.3">
      <c r="D187" s="98"/>
      <c r="E187" s="98"/>
    </row>
    <row r="188" spans="4:5" s="8" customFormat="1" x14ac:dyDescent="0.3">
      <c r="D188" s="98"/>
      <c r="E188" s="98"/>
    </row>
    <row r="189" spans="4:5" s="8" customFormat="1" x14ac:dyDescent="0.3">
      <c r="D189" s="98"/>
      <c r="E189" s="98"/>
    </row>
    <row r="190" spans="4:5" s="8" customFormat="1" x14ac:dyDescent="0.3">
      <c r="D190" s="98"/>
      <c r="E190" s="98"/>
    </row>
    <row r="191" spans="4:5" s="8" customFormat="1" x14ac:dyDescent="0.3">
      <c r="D191" s="98"/>
      <c r="E191" s="98"/>
    </row>
    <row r="192" spans="4:5" s="8" customFormat="1" x14ac:dyDescent="0.3">
      <c r="D192" s="98"/>
      <c r="E192" s="98"/>
    </row>
    <row r="193" spans="4:5" s="8" customFormat="1" x14ac:dyDescent="0.3">
      <c r="D193" s="98"/>
      <c r="E193" s="98"/>
    </row>
    <row r="194" spans="4:5" s="8" customFormat="1" x14ac:dyDescent="0.3">
      <c r="D194" s="98"/>
      <c r="E194" s="98"/>
    </row>
    <row r="195" spans="4:5" s="8" customFormat="1" x14ac:dyDescent="0.3">
      <c r="D195" s="98"/>
      <c r="E195" s="98"/>
    </row>
    <row r="196" spans="4:5" s="8" customFormat="1" x14ac:dyDescent="0.3">
      <c r="D196" s="98"/>
      <c r="E196" s="98"/>
    </row>
    <row r="197" spans="4:5" s="8" customFormat="1" x14ac:dyDescent="0.3">
      <c r="D197" s="98"/>
      <c r="E197" s="98"/>
    </row>
    <row r="198" spans="4:5" s="8" customFormat="1" x14ac:dyDescent="0.3">
      <c r="D198" s="98"/>
      <c r="E198" s="98"/>
    </row>
    <row r="199" spans="4:5" s="8" customFormat="1" x14ac:dyDescent="0.3">
      <c r="D199" s="98"/>
      <c r="E199" s="98"/>
    </row>
    <row r="200" spans="4:5" s="8" customFormat="1" x14ac:dyDescent="0.3">
      <c r="D200" s="98"/>
      <c r="E200" s="98"/>
    </row>
    <row r="201" spans="4:5" s="8" customFormat="1" x14ac:dyDescent="0.3">
      <c r="D201" s="98"/>
      <c r="E201" s="98"/>
    </row>
    <row r="202" spans="4:5" s="8" customFormat="1" x14ac:dyDescent="0.3">
      <c r="D202" s="98"/>
      <c r="E202" s="98"/>
    </row>
    <row r="203" spans="4:5" s="8" customFormat="1" x14ac:dyDescent="0.3">
      <c r="D203" s="98"/>
      <c r="E203" s="98"/>
    </row>
    <row r="204" spans="4:5" s="8" customFormat="1" x14ac:dyDescent="0.3">
      <c r="D204" s="98"/>
      <c r="E204" s="98"/>
    </row>
    <row r="205" spans="4:5" s="8" customFormat="1" x14ac:dyDescent="0.3">
      <c r="D205" s="98"/>
      <c r="E205" s="98"/>
    </row>
    <row r="206" spans="4:5" s="8" customFormat="1" x14ac:dyDescent="0.3">
      <c r="D206" s="98"/>
      <c r="E206" s="98"/>
    </row>
    <row r="207" spans="4:5" s="8" customFormat="1" x14ac:dyDescent="0.3">
      <c r="D207" s="98"/>
      <c r="E207" s="98"/>
    </row>
    <row r="208" spans="4:5" s="8" customFormat="1" x14ac:dyDescent="0.3">
      <c r="D208" s="98"/>
      <c r="E208" s="98"/>
    </row>
    <row r="209" spans="4:5" s="8" customFormat="1" x14ac:dyDescent="0.3">
      <c r="D209" s="98"/>
      <c r="E209" s="98"/>
    </row>
    <row r="210" spans="4:5" s="8" customFormat="1" x14ac:dyDescent="0.3">
      <c r="D210" s="98"/>
      <c r="E210" s="98"/>
    </row>
    <row r="211" spans="4:5" s="8" customFormat="1" x14ac:dyDescent="0.3">
      <c r="D211" s="98"/>
      <c r="E211" s="98"/>
    </row>
    <row r="212" spans="4:5" s="8" customFormat="1" x14ac:dyDescent="0.3">
      <c r="D212" s="98"/>
      <c r="E212" s="98"/>
    </row>
    <row r="213" spans="4:5" s="8" customFormat="1" x14ac:dyDescent="0.3">
      <c r="D213" s="98"/>
      <c r="E213" s="98"/>
    </row>
    <row r="214" spans="4:5" s="8" customFormat="1" x14ac:dyDescent="0.3">
      <c r="D214" s="98"/>
      <c r="E214" s="98"/>
    </row>
    <row r="215" spans="4:5" s="8" customFormat="1" x14ac:dyDescent="0.3">
      <c r="D215" s="98"/>
      <c r="E215" s="98"/>
    </row>
    <row r="216" spans="4:5" s="8" customFormat="1" x14ac:dyDescent="0.3">
      <c r="D216" s="98"/>
      <c r="E216" s="98"/>
    </row>
    <row r="217" spans="4:5" s="8" customFormat="1" x14ac:dyDescent="0.3">
      <c r="D217" s="98"/>
      <c r="E217" s="98"/>
    </row>
    <row r="218" spans="4:5" s="8" customFormat="1" x14ac:dyDescent="0.3">
      <c r="D218" s="98"/>
      <c r="E218" s="98"/>
    </row>
  </sheetData>
  <mergeCells count="17">
    <mergeCell ref="C11:J11"/>
    <mergeCell ref="F1:J1"/>
    <mergeCell ref="F2:J2"/>
    <mergeCell ref="F4:J4"/>
    <mergeCell ref="A5:J5"/>
    <mergeCell ref="A6:J6"/>
    <mergeCell ref="A7:J7"/>
    <mergeCell ref="C8:I8"/>
    <mergeCell ref="C9:D9"/>
    <mergeCell ref="F9:G9"/>
    <mergeCell ref="H9:I9"/>
    <mergeCell ref="C10:J10"/>
    <mergeCell ref="B44:J44"/>
    <mergeCell ref="B45:J45"/>
    <mergeCell ref="C47:E47"/>
    <mergeCell ref="F47:J47"/>
    <mergeCell ref="C53:E53"/>
  </mergeCells>
  <printOptions horizontalCentered="1"/>
  <pageMargins left="0.11811023622047245" right="0.11811023622047245" top="0.19685039370078741" bottom="0.19685039370078741" header="0.19685039370078741" footer="0.19685039370078741"/>
  <pageSetup paperSize="9" scale="89" orientation="landscape" r:id="rId1"/>
  <headerFooter alignWithMargins="0">
    <oddFooter>Page &amp;P</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7C42D-EE4B-441F-9D96-DC3D2BCAE7A7}">
  <sheetPr>
    <tabColor rgb="FFFFFF00"/>
  </sheetPr>
  <dimension ref="A1:K224"/>
  <sheetViews>
    <sheetView view="pageBreakPreview" topLeftCell="A28" zoomScaleSheetLayoutView="100" workbookViewId="0">
      <selection activeCell="E43" sqref="E43"/>
    </sheetView>
  </sheetViews>
  <sheetFormatPr defaultColWidth="9.109375" defaultRowHeight="15.6" x14ac:dyDescent="0.3"/>
  <cols>
    <col min="1" max="1" width="7.109375" style="4" customWidth="1"/>
    <col min="2" max="2" width="68.33203125" style="8" customWidth="1"/>
    <col min="3" max="3" width="6.88671875" style="6" customWidth="1"/>
    <col min="4" max="4" width="9.109375" style="7"/>
    <col min="5" max="5" width="14.44140625" style="6" bestFit="1" customWidth="1"/>
    <col min="6" max="6" width="11.33203125" style="108" customWidth="1"/>
    <col min="7" max="7" width="7" style="109" customWidth="1"/>
    <col min="8" max="8" width="6.109375" style="98" bestFit="1" customWidth="1"/>
    <col min="9" max="9" width="16.88671875" style="108" bestFit="1" customWidth="1"/>
    <col min="10" max="10" width="14.5546875" style="6" bestFit="1" customWidth="1"/>
    <col min="11" max="11" width="19.5546875" style="8" customWidth="1"/>
    <col min="12" max="16384" width="9.109375" style="8"/>
  </cols>
  <sheetData>
    <row r="1" spans="1:11" x14ac:dyDescent="0.3">
      <c r="B1" s="5" t="s">
        <v>4884</v>
      </c>
      <c r="F1" s="497" t="s">
        <v>4723</v>
      </c>
      <c r="G1" s="497"/>
      <c r="H1" s="497"/>
      <c r="I1" s="497"/>
      <c r="J1" s="497"/>
    </row>
    <row r="2" spans="1:11" x14ac:dyDescent="0.3">
      <c r="B2" s="9" t="s">
        <v>4885</v>
      </c>
      <c r="F2" s="498" t="s">
        <v>4724</v>
      </c>
      <c r="G2" s="498"/>
      <c r="H2" s="498"/>
      <c r="I2" s="498"/>
      <c r="J2" s="498"/>
    </row>
    <row r="4" spans="1:11" x14ac:dyDescent="0.3">
      <c r="A4" s="11"/>
      <c r="B4" s="12"/>
      <c r="C4" s="13"/>
      <c r="D4" s="14"/>
      <c r="E4" s="15"/>
      <c r="F4" s="499" t="s">
        <v>4933</v>
      </c>
      <c r="G4" s="499"/>
      <c r="H4" s="499"/>
      <c r="I4" s="499"/>
      <c r="J4" s="499"/>
    </row>
    <row r="5" spans="1:11" x14ac:dyDescent="0.3">
      <c r="A5" s="498" t="s">
        <v>4729</v>
      </c>
      <c r="B5" s="498"/>
      <c r="C5" s="498"/>
      <c r="D5" s="498"/>
      <c r="E5" s="498"/>
      <c r="F5" s="498"/>
      <c r="G5" s="498"/>
      <c r="H5" s="498"/>
      <c r="I5" s="498"/>
      <c r="J5" s="498"/>
    </row>
    <row r="6" spans="1:11" ht="15.75" customHeight="1" x14ac:dyDescent="0.3">
      <c r="A6" s="500" t="s">
        <v>4931</v>
      </c>
      <c r="B6" s="498"/>
      <c r="C6" s="498"/>
      <c r="D6" s="498"/>
      <c r="E6" s="498"/>
      <c r="F6" s="498"/>
      <c r="G6" s="498"/>
      <c r="H6" s="498"/>
      <c r="I6" s="498"/>
      <c r="J6" s="498"/>
    </row>
    <row r="7" spans="1:11" ht="15.75" customHeight="1" x14ac:dyDescent="0.3">
      <c r="A7" s="498" t="s">
        <v>4932</v>
      </c>
      <c r="B7" s="498"/>
      <c r="C7" s="498"/>
      <c r="D7" s="498"/>
      <c r="E7" s="498"/>
      <c r="F7" s="498"/>
      <c r="G7" s="498"/>
      <c r="H7" s="498"/>
      <c r="I7" s="498"/>
      <c r="J7" s="498"/>
    </row>
    <row r="8" spans="1:11" ht="16.8" x14ac:dyDescent="0.3">
      <c r="A8" s="16"/>
      <c r="B8" s="17" t="s">
        <v>4730</v>
      </c>
      <c r="C8" s="507" t="s">
        <v>5186</v>
      </c>
      <c r="D8" s="507"/>
      <c r="E8" s="507"/>
      <c r="F8" s="507"/>
      <c r="G8" s="507"/>
      <c r="H8" s="507"/>
      <c r="I8" s="507"/>
      <c r="J8" s="18"/>
    </row>
    <row r="9" spans="1:11" ht="15" customHeight="1" x14ac:dyDescent="0.3">
      <c r="A9" s="19"/>
      <c r="B9" s="17" t="s">
        <v>4731</v>
      </c>
      <c r="C9" s="548" t="s">
        <v>5187</v>
      </c>
      <c r="D9" s="508"/>
      <c r="E9" s="20" t="s">
        <v>4732</v>
      </c>
      <c r="F9" s="549" t="s">
        <v>5188</v>
      </c>
      <c r="G9" s="509"/>
      <c r="H9" s="511" t="s">
        <v>4733</v>
      </c>
      <c r="I9" s="511"/>
      <c r="J9" s="162" t="s">
        <v>5189</v>
      </c>
    </row>
    <row r="10" spans="1:11" x14ac:dyDescent="0.3">
      <c r="A10" s="21"/>
      <c r="B10" s="17" t="s">
        <v>4734</v>
      </c>
      <c r="C10" s="510" t="s">
        <v>4897</v>
      </c>
      <c r="D10" s="510"/>
      <c r="E10" s="510"/>
      <c r="F10" s="510"/>
      <c r="G10" s="510"/>
      <c r="H10" s="510"/>
      <c r="I10" s="510"/>
      <c r="J10" s="510"/>
    </row>
    <row r="11" spans="1:11" x14ac:dyDescent="0.3">
      <c r="A11" s="22"/>
      <c r="B11" s="17" t="s">
        <v>4735</v>
      </c>
      <c r="C11" s="547" t="s">
        <v>4897</v>
      </c>
      <c r="D11" s="512"/>
      <c r="E11" s="512"/>
      <c r="F11" s="512"/>
      <c r="G11" s="512"/>
      <c r="H11" s="512"/>
      <c r="I11" s="512"/>
      <c r="J11" s="512"/>
    </row>
    <row r="12" spans="1:11" ht="30.6" x14ac:dyDescent="0.3">
      <c r="A12" s="23" t="s">
        <v>0</v>
      </c>
      <c r="B12" s="24" t="s">
        <v>4736</v>
      </c>
      <c r="C12" s="24" t="s">
        <v>4737</v>
      </c>
      <c r="D12" s="25" t="s">
        <v>4738</v>
      </c>
      <c r="E12" s="24" t="s">
        <v>4739</v>
      </c>
      <c r="F12" s="26" t="s">
        <v>4740</v>
      </c>
      <c r="G12" s="27" t="s">
        <v>4741</v>
      </c>
      <c r="H12" s="28" t="s">
        <v>4742</v>
      </c>
      <c r="I12" s="26" t="s">
        <v>4743</v>
      </c>
      <c r="J12" s="29" t="s">
        <v>4726</v>
      </c>
      <c r="K12" s="269" t="str">
        <f ca="1">HYPERLINK("#" &amp; CELL("address",TH!A9),"Link tới sheet: " &amp; REPLACE(CELL("filename",TH!A9),1,FIND("]",CELL("filename",TH!A9)),""))</f>
        <v>Link tới sheet: TH</v>
      </c>
    </row>
    <row r="13" spans="1:11" s="34" customFormat="1" ht="13.8" x14ac:dyDescent="0.3">
      <c r="A13" s="30">
        <v>1</v>
      </c>
      <c r="B13" s="31" t="s">
        <v>4744</v>
      </c>
      <c r="C13" s="32"/>
      <c r="D13" s="32"/>
      <c r="E13" s="32"/>
      <c r="F13" s="32"/>
      <c r="G13" s="32"/>
      <c r="H13" s="174"/>
      <c r="I13" s="32"/>
      <c r="J13" s="33"/>
    </row>
    <row r="14" spans="1:11" s="40" customFormat="1" ht="13.8" x14ac:dyDescent="0.3">
      <c r="A14" s="35"/>
      <c r="B14" s="36" t="s">
        <v>4745</v>
      </c>
      <c r="C14" s="37" t="s">
        <v>1726</v>
      </c>
      <c r="D14" s="317">
        <f>SUBTOTAL(9,D15:D23)</f>
        <v>468.99999999999994</v>
      </c>
      <c r="E14" s="37"/>
      <c r="F14" s="38"/>
      <c r="G14" s="39"/>
      <c r="H14" s="175"/>
      <c r="I14" s="110">
        <f>SUBTOTAL(9,I15:I23)</f>
        <v>60970000</v>
      </c>
      <c r="J14" s="37"/>
    </row>
    <row r="15" spans="1:11" s="40" customFormat="1" ht="13.8" x14ac:dyDescent="0.3">
      <c r="A15" s="41" t="s">
        <v>4746</v>
      </c>
      <c r="B15" s="42" t="s">
        <v>5508</v>
      </c>
      <c r="C15" s="43"/>
      <c r="D15" s="318"/>
      <c r="E15" s="43"/>
      <c r="F15" s="44"/>
      <c r="G15" s="45"/>
      <c r="H15" s="176"/>
      <c r="I15" s="44"/>
      <c r="J15" s="43"/>
    </row>
    <row r="16" spans="1:11" s="40" customFormat="1" ht="27.6" x14ac:dyDescent="0.3">
      <c r="A16" s="41"/>
      <c r="B16" s="46" t="s">
        <v>5191</v>
      </c>
      <c r="C16" s="43"/>
      <c r="D16" s="318"/>
      <c r="E16" s="43"/>
      <c r="F16" s="44"/>
      <c r="G16" s="45"/>
      <c r="H16" s="176"/>
      <c r="I16" s="44"/>
      <c r="J16" s="47"/>
    </row>
    <row r="17" spans="1:10" s="40" customFormat="1" ht="40.5" customHeight="1" x14ac:dyDescent="0.3">
      <c r="A17" s="41" t="s">
        <v>4747</v>
      </c>
      <c r="B17" s="163" t="s">
        <v>4887</v>
      </c>
      <c r="C17" s="43" t="s">
        <v>1726</v>
      </c>
      <c r="D17" s="318">
        <v>468.99999999999994</v>
      </c>
      <c r="E17" s="43"/>
      <c r="F17" s="44">
        <v>130000</v>
      </c>
      <c r="G17" s="45"/>
      <c r="H17" s="176">
        <v>1</v>
      </c>
      <c r="I17" s="44">
        <f>ROUND(D17*H17*F17,0)</f>
        <v>60970000</v>
      </c>
      <c r="J17" s="48"/>
    </row>
    <row r="18" spans="1:10" s="40" customFormat="1" ht="41.4" x14ac:dyDescent="0.3">
      <c r="A18" s="49" t="s">
        <v>4748</v>
      </c>
      <c r="B18" s="157" t="s">
        <v>4888</v>
      </c>
      <c r="C18" s="50" t="s">
        <v>1726</v>
      </c>
      <c r="D18" s="319"/>
      <c r="E18" s="50"/>
      <c r="F18" s="3"/>
      <c r="G18" s="51"/>
      <c r="H18" s="177">
        <v>1</v>
      </c>
      <c r="I18" s="3">
        <f t="shared" ref="I18:I23" si="0">ROUND(D18*H18*F18,0)</f>
        <v>0</v>
      </c>
      <c r="J18" s="52"/>
    </row>
    <row r="19" spans="1:10" s="40" customFormat="1" ht="41.4" x14ac:dyDescent="0.3">
      <c r="A19" s="49" t="s">
        <v>4749</v>
      </c>
      <c r="B19" s="158" t="s">
        <v>4889</v>
      </c>
      <c r="C19" s="50" t="s">
        <v>1726</v>
      </c>
      <c r="D19" s="319"/>
      <c r="E19" s="50"/>
      <c r="F19" s="3"/>
      <c r="G19" s="51"/>
      <c r="H19" s="177">
        <v>1</v>
      </c>
      <c r="I19" s="3">
        <f t="shared" si="0"/>
        <v>0</v>
      </c>
      <c r="J19" s="52"/>
    </row>
    <row r="20" spans="1:10" s="40" customFormat="1" ht="41.4" x14ac:dyDescent="0.3">
      <c r="A20" s="49" t="s">
        <v>4750</v>
      </c>
      <c r="B20" s="158" t="s">
        <v>4890</v>
      </c>
      <c r="C20" s="50" t="s">
        <v>1726</v>
      </c>
      <c r="D20" s="319"/>
      <c r="E20" s="50"/>
      <c r="F20" s="3"/>
      <c r="G20" s="51"/>
      <c r="H20" s="177">
        <v>1</v>
      </c>
      <c r="I20" s="3">
        <f t="shared" si="0"/>
        <v>0</v>
      </c>
      <c r="J20" s="52"/>
    </row>
    <row r="21" spans="1:10" s="40" customFormat="1" ht="35.1" customHeight="1" x14ac:dyDescent="0.3">
      <c r="A21" s="49" t="s">
        <v>4751</v>
      </c>
      <c r="B21" s="159" t="s">
        <v>4787</v>
      </c>
      <c r="C21" s="43" t="s">
        <v>1726</v>
      </c>
      <c r="D21" s="318"/>
      <c r="E21" s="43"/>
      <c r="F21" s="44"/>
      <c r="G21" s="45"/>
      <c r="H21" s="176">
        <v>1</v>
      </c>
      <c r="I21" s="44">
        <f t="shared" si="0"/>
        <v>0</v>
      </c>
      <c r="J21" s="47"/>
    </row>
    <row r="22" spans="1:10" s="40" customFormat="1" ht="35.1" customHeight="1" x14ac:dyDescent="0.3">
      <c r="A22" s="49" t="s">
        <v>4752</v>
      </c>
      <c r="B22" s="159" t="s">
        <v>4788</v>
      </c>
      <c r="C22" s="43" t="s">
        <v>1726</v>
      </c>
      <c r="D22" s="319"/>
      <c r="E22" s="50"/>
      <c r="F22" s="3"/>
      <c r="G22" s="51"/>
      <c r="H22" s="177">
        <v>1</v>
      </c>
      <c r="I22" s="3">
        <f t="shared" si="0"/>
        <v>0</v>
      </c>
      <c r="J22" s="52"/>
    </row>
    <row r="23" spans="1:10" s="40" customFormat="1" ht="13.8" x14ac:dyDescent="0.3">
      <c r="A23" s="49" t="s">
        <v>4753</v>
      </c>
      <c r="B23" s="160" t="s">
        <v>4754</v>
      </c>
      <c r="C23" s="53" t="s">
        <v>1726</v>
      </c>
      <c r="D23" s="320"/>
      <c r="E23" s="53"/>
      <c r="F23" s="54"/>
      <c r="G23" s="55"/>
      <c r="H23" s="178">
        <v>0</v>
      </c>
      <c r="I23" s="54">
        <f t="shared" si="0"/>
        <v>0</v>
      </c>
      <c r="J23" s="56"/>
    </row>
    <row r="24" spans="1:10" s="117" customFormat="1" ht="13.8" x14ac:dyDescent="0.3">
      <c r="A24" s="111" t="s">
        <v>2304</v>
      </c>
      <c r="B24" s="112" t="s">
        <v>4755</v>
      </c>
      <c r="C24" s="113"/>
      <c r="D24" s="321"/>
      <c r="E24" s="113"/>
      <c r="F24" s="114"/>
      <c r="G24" s="115"/>
      <c r="H24" s="179"/>
      <c r="I24" s="116">
        <f>SUBTOTAL(9, I25:I34)</f>
        <v>0</v>
      </c>
      <c r="J24" s="113"/>
    </row>
    <row r="25" spans="1:10" s="117" customFormat="1" ht="13.8" x14ac:dyDescent="0.3">
      <c r="A25" s="118" t="s">
        <v>4756</v>
      </c>
      <c r="B25" s="119" t="s">
        <v>4757</v>
      </c>
      <c r="C25" s="120"/>
      <c r="D25" s="322"/>
      <c r="E25" s="120"/>
      <c r="F25" s="121"/>
      <c r="G25" s="122"/>
      <c r="H25" s="180"/>
      <c r="I25" s="123">
        <f>SUBTOTAL(9, I26:I34)</f>
        <v>0</v>
      </c>
      <c r="J25" s="120"/>
    </row>
    <row r="26" spans="1:10" s="117" customFormat="1" ht="13.8" x14ac:dyDescent="0.3">
      <c r="A26" s="118"/>
      <c r="B26" s="335" t="s">
        <v>5509</v>
      </c>
      <c r="C26" s="120"/>
      <c r="D26" s="322"/>
      <c r="E26" s="120"/>
      <c r="F26" s="121"/>
      <c r="G26" s="122"/>
      <c r="H26" s="180"/>
      <c r="I26" s="336">
        <f>SUBTOTAL(9, I27:I29)</f>
        <v>0</v>
      </c>
      <c r="J26" s="120"/>
    </row>
    <row r="27" spans="1:10" s="117" customFormat="1" ht="13.8" x14ac:dyDescent="0.3">
      <c r="A27" s="118"/>
      <c r="B27" s="342" t="s">
        <v>5363</v>
      </c>
      <c r="C27" s="337" t="s">
        <v>9</v>
      </c>
      <c r="D27" s="338">
        <v>0</v>
      </c>
      <c r="E27" s="337"/>
      <c r="F27" s="339">
        <v>871000</v>
      </c>
      <c r="G27" s="340"/>
      <c r="H27" s="341">
        <v>0</v>
      </c>
      <c r="I27" s="343">
        <f>ROUND(D27*H27*F27,0)</f>
        <v>0</v>
      </c>
      <c r="J27" s="120"/>
    </row>
    <row r="28" spans="1:10" s="117" customFormat="1" ht="13.8" x14ac:dyDescent="0.3">
      <c r="A28" s="118"/>
      <c r="B28" s="342" t="s">
        <v>5364</v>
      </c>
      <c r="C28" s="337" t="s">
        <v>9</v>
      </c>
      <c r="D28" s="338">
        <v>0</v>
      </c>
      <c r="E28" s="337"/>
      <c r="F28" s="339">
        <v>1120000</v>
      </c>
      <c r="G28" s="340"/>
      <c r="H28" s="341">
        <v>0</v>
      </c>
      <c r="I28" s="343">
        <f>ROUND(D28*H28*F28,0)</f>
        <v>0</v>
      </c>
      <c r="J28" s="120"/>
    </row>
    <row r="29" spans="1:10" s="117" customFormat="1" ht="13.8" x14ac:dyDescent="0.3">
      <c r="A29" s="118"/>
      <c r="B29" s="342" t="s">
        <v>5365</v>
      </c>
      <c r="C29" s="337" t="s">
        <v>1726</v>
      </c>
      <c r="D29" s="338">
        <v>0</v>
      </c>
      <c r="E29" s="337"/>
      <c r="F29" s="339">
        <v>9300</v>
      </c>
      <c r="G29" s="340"/>
      <c r="H29" s="341">
        <v>1</v>
      </c>
      <c r="I29" s="343">
        <f>ROUND(D29*H29*F29,0)</f>
        <v>0</v>
      </c>
      <c r="J29" s="120"/>
    </row>
    <row r="30" spans="1:10" s="117" customFormat="1" ht="13.8" x14ac:dyDescent="0.3">
      <c r="A30" s="118"/>
      <c r="B30" s="335" t="s">
        <v>5510</v>
      </c>
      <c r="C30" s="337"/>
      <c r="D30" s="338"/>
      <c r="E30" s="337"/>
      <c r="F30" s="339"/>
      <c r="G30" s="340"/>
      <c r="H30" s="341"/>
      <c r="I30" s="336">
        <f>SUBTOTAL(9, I31:I31)</f>
        <v>0</v>
      </c>
      <c r="J30" s="120"/>
    </row>
    <row r="31" spans="1:10" s="117" customFormat="1" ht="13.8" x14ac:dyDescent="0.3">
      <c r="A31" s="118"/>
      <c r="B31" s="342" t="s">
        <v>5366</v>
      </c>
      <c r="C31" s="337" t="s">
        <v>1726</v>
      </c>
      <c r="D31" s="338">
        <v>0</v>
      </c>
      <c r="E31" s="337"/>
      <c r="F31" s="339">
        <v>9300</v>
      </c>
      <c r="G31" s="340"/>
      <c r="H31" s="341">
        <v>1</v>
      </c>
      <c r="I31" s="343">
        <f>ROUND(D31*H31*F31,0)</f>
        <v>0</v>
      </c>
      <c r="J31" s="120"/>
    </row>
    <row r="32" spans="1:10" s="117" customFormat="1" ht="13.8" x14ac:dyDescent="0.3">
      <c r="A32" s="118"/>
      <c r="B32" s="335" t="s">
        <v>5511</v>
      </c>
      <c r="C32" s="337"/>
      <c r="D32" s="338"/>
      <c r="E32" s="337"/>
      <c r="F32" s="339"/>
      <c r="G32" s="340"/>
      <c r="H32" s="341"/>
      <c r="I32" s="336">
        <f>SUBTOTAL(9, I33:I33)</f>
        <v>0</v>
      </c>
      <c r="J32" s="120"/>
    </row>
    <row r="33" spans="1:10" s="117" customFormat="1" ht="13.8" x14ac:dyDescent="0.3">
      <c r="A33" s="118"/>
      <c r="B33" s="342" t="s">
        <v>5311</v>
      </c>
      <c r="C33" s="337"/>
      <c r="D33" s="338">
        <v>0</v>
      </c>
      <c r="E33" s="337"/>
      <c r="F33" s="339">
        <v>0</v>
      </c>
      <c r="G33" s="340"/>
      <c r="H33" s="341">
        <v>0</v>
      </c>
      <c r="I33" s="343">
        <f>ROUND(D33*H33*F33,0)</f>
        <v>0</v>
      </c>
      <c r="J33" s="120"/>
    </row>
    <row r="34" spans="1:10" s="127" customFormat="1" ht="13.8" x14ac:dyDescent="0.3">
      <c r="A34" s="128"/>
      <c r="B34" s="171"/>
      <c r="C34" s="125"/>
      <c r="D34" s="323"/>
      <c r="E34" s="125"/>
      <c r="F34" s="172"/>
      <c r="G34" s="173"/>
      <c r="H34" s="181"/>
      <c r="I34" s="126"/>
      <c r="J34" s="125"/>
    </row>
    <row r="35" spans="1:10" s="40" customFormat="1" ht="13.8" x14ac:dyDescent="0.3">
      <c r="A35" s="61" t="s">
        <v>4758</v>
      </c>
      <c r="B35" s="62" t="s">
        <v>4759</v>
      </c>
      <c r="C35" s="63"/>
      <c r="D35" s="324"/>
      <c r="E35" s="63"/>
      <c r="F35" s="64"/>
      <c r="G35" s="65"/>
      <c r="H35" s="182"/>
      <c r="I35" s="66">
        <f>(I36)</f>
        <v>0</v>
      </c>
      <c r="J35" s="63"/>
    </row>
    <row r="36" spans="1:10" s="67" customFormat="1" ht="13.8" x14ac:dyDescent="0.3">
      <c r="A36" s="49"/>
      <c r="B36" s="68"/>
      <c r="C36" s="69"/>
      <c r="D36" s="325"/>
      <c r="E36" s="69"/>
      <c r="F36" s="70"/>
      <c r="G36" s="71"/>
      <c r="H36" s="183"/>
      <c r="I36" s="70"/>
      <c r="J36" s="69"/>
    </row>
    <row r="37" spans="1:10" s="117" customFormat="1" ht="13.8" x14ac:dyDescent="0.3">
      <c r="A37" s="111" t="s">
        <v>2307</v>
      </c>
      <c r="B37" s="132" t="s">
        <v>4760</v>
      </c>
      <c r="C37" s="113"/>
      <c r="D37" s="326"/>
      <c r="E37" s="113"/>
      <c r="F37" s="133"/>
      <c r="G37" s="134"/>
      <c r="H37" s="184"/>
      <c r="I37" s="116">
        <f>SUBTOTAL(9,I38:I47)</f>
        <v>325165999.99999994</v>
      </c>
      <c r="J37" s="161"/>
    </row>
    <row r="38" spans="1:10" s="40" customFormat="1" ht="41.4" x14ac:dyDescent="0.3">
      <c r="A38" s="124" t="s">
        <v>4762</v>
      </c>
      <c r="B38" s="135" t="s">
        <v>4761</v>
      </c>
      <c r="C38" s="124"/>
      <c r="D38" s="327"/>
      <c r="E38" s="129"/>
      <c r="F38" s="137"/>
      <c r="G38" s="136"/>
      <c r="H38" s="185"/>
      <c r="I38" s="130">
        <f>SUBTOTAL(9,I39:I43)</f>
        <v>325165999.99999994</v>
      </c>
      <c r="J38" s="43"/>
    </row>
    <row r="39" spans="1:10" s="40" customFormat="1" ht="13.8" x14ac:dyDescent="0.3">
      <c r="A39" s="72" t="s">
        <v>4790</v>
      </c>
      <c r="B39" s="73" t="s">
        <v>4763</v>
      </c>
      <c r="C39" s="43" t="s">
        <v>4764</v>
      </c>
      <c r="D39" s="328">
        <v>1</v>
      </c>
      <c r="E39" s="43"/>
      <c r="F39" s="74">
        <v>2025000</v>
      </c>
      <c r="G39" s="75"/>
      <c r="H39" s="186">
        <v>1</v>
      </c>
      <c r="I39" s="2">
        <f>ROUND(D39*F39*H39,0)</f>
        <v>2025000</v>
      </c>
      <c r="J39" s="43"/>
    </row>
    <row r="40" spans="1:10" s="131" customFormat="1" ht="13.8" x14ac:dyDescent="0.3">
      <c r="A40" s="76"/>
      <c r="B40" s="138" t="s">
        <v>11</v>
      </c>
      <c r="C40" s="43"/>
      <c r="D40" s="328"/>
      <c r="E40" s="43"/>
      <c r="F40" s="74"/>
      <c r="G40" s="75"/>
      <c r="H40" s="186"/>
      <c r="I40" s="2"/>
      <c r="J40" s="129"/>
    </row>
    <row r="41" spans="1:10" s="96" customFormat="1" ht="27.6" x14ac:dyDescent="0.3">
      <c r="A41" s="164" t="s">
        <v>4791</v>
      </c>
      <c r="B41" s="165" t="s">
        <v>4789</v>
      </c>
      <c r="C41" s="166" t="s">
        <v>1726</v>
      </c>
      <c r="D41" s="329">
        <v>468.99999999999994</v>
      </c>
      <c r="E41" s="166"/>
      <c r="F41" s="167">
        <v>130000</v>
      </c>
      <c r="G41" s="168"/>
      <c r="H41" s="187">
        <v>0.3</v>
      </c>
      <c r="I41" s="169">
        <f t="shared" ref="I41" si="1">ROUND(D41*H41*F41,0)</f>
        <v>18291000</v>
      </c>
      <c r="J41" s="170"/>
    </row>
    <row r="42" spans="1:10" s="40" customFormat="1" ht="27.6" x14ac:dyDescent="0.3">
      <c r="A42" s="76" t="s">
        <v>4792</v>
      </c>
      <c r="B42" s="77" t="s">
        <v>4768</v>
      </c>
      <c r="C42" s="76" t="s">
        <v>1726</v>
      </c>
      <c r="D42" s="328">
        <v>468.99999999999994</v>
      </c>
      <c r="E42" s="43"/>
      <c r="F42" s="74">
        <v>130000</v>
      </c>
      <c r="G42" s="75"/>
      <c r="H42" s="332">
        <v>5</v>
      </c>
      <c r="I42" s="2">
        <f>D42*F42*H42</f>
        <v>304849999.99999994</v>
      </c>
      <c r="J42" s="43"/>
    </row>
    <row r="43" spans="1:10" s="40" customFormat="1" ht="55.2" x14ac:dyDescent="0.3">
      <c r="A43" s="76"/>
      <c r="B43" s="191" t="s">
        <v>4793</v>
      </c>
      <c r="C43" s="76"/>
      <c r="D43" s="328"/>
      <c r="E43" s="43"/>
      <c r="F43" s="74"/>
      <c r="G43" s="75"/>
      <c r="H43" s="186"/>
      <c r="I43" s="2"/>
      <c r="J43" s="43"/>
    </row>
    <row r="44" spans="1:10" s="145" customFormat="1" ht="41.4" x14ac:dyDescent="0.3">
      <c r="A44" s="139" t="s">
        <v>4765</v>
      </c>
      <c r="B44" s="140" t="s">
        <v>4769</v>
      </c>
      <c r="C44" s="139"/>
      <c r="D44" s="330"/>
      <c r="E44" s="142"/>
      <c r="F44" s="143"/>
      <c r="G44" s="141"/>
      <c r="H44" s="188"/>
      <c r="I44" s="144">
        <f>SUBTOTAL(9,I45:I47)</f>
        <v>0</v>
      </c>
      <c r="J44" s="142"/>
    </row>
    <row r="45" spans="1:10" s="40" customFormat="1" ht="27.6" x14ac:dyDescent="0.3">
      <c r="A45" s="76" t="s">
        <v>4766</v>
      </c>
      <c r="B45" s="79" t="s">
        <v>4789</v>
      </c>
      <c r="C45" s="76" t="s">
        <v>1726</v>
      </c>
      <c r="D45" s="328">
        <v>0</v>
      </c>
      <c r="E45" s="43"/>
      <c r="F45" s="74">
        <v>130000</v>
      </c>
      <c r="G45" s="75"/>
      <c r="H45" s="186">
        <v>0.3</v>
      </c>
      <c r="I45" s="2">
        <f t="shared" ref="I45:I46" si="2">ROUND(D45*H45*F45,0)</f>
        <v>0</v>
      </c>
      <c r="J45" s="78"/>
    </row>
    <row r="46" spans="1:10" s="40" customFormat="1" ht="27.6" x14ac:dyDescent="0.3">
      <c r="A46" s="76" t="s">
        <v>4767</v>
      </c>
      <c r="B46" s="77" t="s">
        <v>4768</v>
      </c>
      <c r="C46" s="76" t="s">
        <v>1726</v>
      </c>
      <c r="D46" s="328">
        <v>0</v>
      </c>
      <c r="E46" s="43"/>
      <c r="F46" s="74">
        <v>130000</v>
      </c>
      <c r="G46" s="75"/>
      <c r="H46" s="332">
        <v>5</v>
      </c>
      <c r="I46" s="2">
        <f t="shared" si="2"/>
        <v>0</v>
      </c>
      <c r="J46" s="43"/>
    </row>
    <row r="47" spans="1:10" s="40" customFormat="1" ht="55.2" x14ac:dyDescent="0.3">
      <c r="A47" s="80"/>
      <c r="B47" s="192" t="s">
        <v>4793</v>
      </c>
      <c r="C47" s="80"/>
      <c r="D47" s="331"/>
      <c r="E47" s="50"/>
      <c r="F47" s="81"/>
      <c r="G47" s="82"/>
      <c r="H47" s="189"/>
      <c r="I47" s="83"/>
      <c r="J47" s="50"/>
    </row>
    <row r="48" spans="1:10" s="40" customFormat="1" ht="13.8" x14ac:dyDescent="0.3">
      <c r="A48" s="57" t="s">
        <v>2310</v>
      </c>
      <c r="B48" s="58" t="s">
        <v>4770</v>
      </c>
      <c r="C48" s="59"/>
      <c r="D48" s="333"/>
      <c r="E48" s="59"/>
      <c r="F48" s="60"/>
      <c r="G48" s="59"/>
      <c r="H48" s="190"/>
      <c r="I48" s="59"/>
      <c r="J48" s="84"/>
    </row>
    <row r="49" spans="1:10" s="117" customFormat="1" ht="13.8" x14ac:dyDescent="0.3">
      <c r="A49" s="146"/>
      <c r="B49" s="147" t="s">
        <v>4771</v>
      </c>
      <c r="C49" s="148"/>
      <c r="D49" s="334"/>
      <c r="E49" s="148"/>
      <c r="F49" s="149"/>
      <c r="G49" s="150"/>
      <c r="H49" s="148"/>
      <c r="I49" s="110">
        <f>SUBTOTAL(9,I14:I47)</f>
        <v>386135999.99999994</v>
      </c>
      <c r="J49" s="148"/>
    </row>
    <row r="50" spans="1:10" s="40" customFormat="1" ht="14.4" x14ac:dyDescent="0.3">
      <c r="A50" s="85"/>
      <c r="B50" s="501" t="s">
        <v>5512</v>
      </c>
      <c r="C50" s="502"/>
      <c r="D50" s="502"/>
      <c r="E50" s="502"/>
      <c r="F50" s="502"/>
      <c r="G50" s="502"/>
      <c r="H50" s="502"/>
      <c r="I50" s="502"/>
      <c r="J50" s="503"/>
    </row>
    <row r="51" spans="1:10" s="40" customFormat="1" ht="14.4" x14ac:dyDescent="0.3">
      <c r="A51" s="86"/>
      <c r="B51" s="506"/>
      <c r="C51" s="506"/>
      <c r="D51" s="506"/>
      <c r="E51" s="506"/>
      <c r="F51" s="506"/>
      <c r="G51" s="506"/>
      <c r="H51" s="506"/>
      <c r="I51" s="506"/>
      <c r="J51" s="506"/>
    </row>
    <row r="52" spans="1:10" s="89" customFormat="1" x14ac:dyDescent="0.3">
      <c r="A52" s="87"/>
      <c r="B52" s="88"/>
      <c r="C52" s="88"/>
      <c r="D52" s="88"/>
      <c r="E52" s="88"/>
      <c r="F52" s="88"/>
      <c r="G52" s="88"/>
      <c r="H52" s="88"/>
      <c r="I52" s="88"/>
      <c r="J52" s="88"/>
    </row>
    <row r="53" spans="1:10" s="89" customFormat="1" x14ac:dyDescent="0.3">
      <c r="A53" s="90"/>
      <c r="B53" s="90"/>
      <c r="C53" s="504" t="s">
        <v>4773</v>
      </c>
      <c r="D53" s="504"/>
      <c r="E53" s="504"/>
      <c r="F53" s="504" t="s">
        <v>4885</v>
      </c>
      <c r="G53" s="504"/>
      <c r="H53" s="504"/>
      <c r="I53" s="504"/>
      <c r="J53" s="504"/>
    </row>
    <row r="54" spans="1:10" s="96" customFormat="1" x14ac:dyDescent="0.3">
      <c r="A54" s="91"/>
      <c r="B54" s="93"/>
      <c r="C54" s="94"/>
      <c r="D54" s="92"/>
      <c r="E54" s="91"/>
      <c r="F54" s="95"/>
      <c r="G54" s="91"/>
      <c r="H54" s="91"/>
      <c r="I54" s="95"/>
    </row>
    <row r="55" spans="1:10" s="96" customFormat="1" x14ac:dyDescent="0.3">
      <c r="A55" s="91"/>
      <c r="B55" s="93"/>
      <c r="C55" s="94"/>
      <c r="D55" s="92"/>
      <c r="E55" s="91"/>
      <c r="F55" s="95"/>
      <c r="G55" s="91"/>
      <c r="H55" s="91"/>
      <c r="I55" s="91"/>
    </row>
    <row r="56" spans="1:10" s="96" customFormat="1" x14ac:dyDescent="0.3">
      <c r="A56" s="91"/>
      <c r="B56" s="93"/>
      <c r="C56" s="94"/>
      <c r="D56" s="92"/>
      <c r="E56" s="91"/>
      <c r="F56" s="95"/>
      <c r="G56" s="91"/>
      <c r="H56" s="91"/>
      <c r="I56" s="95"/>
    </row>
    <row r="57" spans="1:10" s="96" customFormat="1" x14ac:dyDescent="0.3">
      <c r="A57" s="91"/>
      <c r="B57" s="93"/>
      <c r="C57" s="94"/>
      <c r="D57" s="92"/>
      <c r="E57" s="91"/>
      <c r="F57" s="95"/>
      <c r="G57" s="91"/>
      <c r="H57" s="91"/>
      <c r="I57" s="91"/>
    </row>
    <row r="58" spans="1:10" s="96" customFormat="1" x14ac:dyDescent="0.3">
      <c r="A58" s="91"/>
      <c r="B58" s="93"/>
      <c r="C58" s="94"/>
      <c r="D58" s="92"/>
      <c r="E58" s="91"/>
      <c r="F58" s="95"/>
      <c r="G58" s="91"/>
      <c r="H58" s="91"/>
      <c r="I58" s="91"/>
    </row>
    <row r="59" spans="1:10" s="89" customFormat="1" x14ac:dyDescent="0.3">
      <c r="A59" s="91"/>
      <c r="C59" s="505" t="s">
        <v>4886</v>
      </c>
      <c r="D59" s="505"/>
      <c r="E59" s="505"/>
      <c r="F59" s="316"/>
      <c r="G59" s="91"/>
      <c r="H59" s="91"/>
      <c r="I59" s="91"/>
    </row>
    <row r="60" spans="1:10" x14ac:dyDescent="0.3">
      <c r="A60" s="97"/>
      <c r="C60" s="98"/>
      <c r="D60" s="99"/>
      <c r="E60" s="10"/>
      <c r="F60" s="100"/>
      <c r="G60" s="97"/>
      <c r="H60" s="10"/>
      <c r="I60" s="100"/>
      <c r="J60" s="97"/>
    </row>
    <row r="61" spans="1:10" ht="47.1" customHeight="1" x14ac:dyDescent="0.3">
      <c r="A61" s="101"/>
      <c r="B61" s="102" t="s">
        <v>4703</v>
      </c>
      <c r="D61" s="103"/>
      <c r="F61" s="104"/>
      <c r="G61" s="105"/>
      <c r="H61" s="106"/>
      <c r="I61" s="107"/>
    </row>
    <row r="62" spans="1:10" ht="47.1" customHeight="1" x14ac:dyDescent="0.3">
      <c r="A62" s="101"/>
      <c r="B62" s="102" t="s">
        <v>4704</v>
      </c>
      <c r="D62" s="103"/>
      <c r="F62" s="104"/>
      <c r="G62" s="105"/>
      <c r="H62" s="106"/>
      <c r="I62" s="107"/>
    </row>
    <row r="63" spans="1:10" ht="61.5" customHeight="1" x14ac:dyDescent="0.3">
      <c r="A63" s="101"/>
      <c r="B63" s="102" t="s">
        <v>4705</v>
      </c>
      <c r="D63" s="103"/>
      <c r="F63" s="104"/>
      <c r="G63" s="105"/>
      <c r="H63" s="106"/>
      <c r="I63" s="107"/>
    </row>
    <row r="64" spans="1:10" x14ac:dyDescent="0.3">
      <c r="A64" s="97"/>
      <c r="C64" s="98"/>
      <c r="D64" s="99"/>
      <c r="E64" s="10"/>
      <c r="F64" s="100"/>
      <c r="G64" s="97"/>
      <c r="H64" s="10"/>
      <c r="I64" s="100"/>
      <c r="J64" s="97"/>
    </row>
    <row r="65" spans="1:10" x14ac:dyDescent="0.3">
      <c r="A65" s="97"/>
      <c r="C65" s="98"/>
      <c r="D65" s="99"/>
      <c r="E65" s="10"/>
      <c r="F65" s="100"/>
      <c r="G65" s="97"/>
      <c r="H65" s="10"/>
      <c r="I65" s="100"/>
      <c r="J65" s="97"/>
    </row>
    <row r="68" spans="1:10" x14ac:dyDescent="0.3">
      <c r="A68" s="8"/>
      <c r="C68" s="8"/>
      <c r="D68" s="98"/>
      <c r="E68" s="98"/>
      <c r="F68" s="8"/>
      <c r="G68" s="8"/>
      <c r="H68" s="8"/>
      <c r="I68" s="8"/>
      <c r="J68" s="8"/>
    </row>
    <row r="69" spans="1:10" x14ac:dyDescent="0.3">
      <c r="A69" s="8"/>
      <c r="C69" s="8"/>
      <c r="D69" s="98"/>
      <c r="E69" s="98"/>
      <c r="F69" s="8"/>
      <c r="G69" s="8"/>
      <c r="H69" s="8"/>
      <c r="I69" s="8"/>
      <c r="J69" s="8"/>
    </row>
    <row r="70" spans="1:10" x14ac:dyDescent="0.3">
      <c r="A70" s="8"/>
      <c r="C70" s="8"/>
      <c r="D70" s="98"/>
      <c r="E70" s="98"/>
      <c r="F70" s="8"/>
      <c r="G70" s="8"/>
      <c r="H70" s="8"/>
      <c r="I70" s="8"/>
      <c r="J70" s="8"/>
    </row>
    <row r="71" spans="1:10" x14ac:dyDescent="0.3">
      <c r="A71" s="8"/>
      <c r="C71" s="8"/>
      <c r="D71" s="98"/>
      <c r="E71" s="98"/>
      <c r="F71" s="8"/>
      <c r="G71" s="8"/>
      <c r="H71" s="8"/>
      <c r="I71" s="8"/>
      <c r="J71" s="8"/>
    </row>
    <row r="72" spans="1:10" x14ac:dyDescent="0.3">
      <c r="A72" s="8"/>
      <c r="C72" s="8"/>
      <c r="D72" s="98"/>
      <c r="E72" s="98"/>
      <c r="F72" s="8"/>
      <c r="G72" s="8"/>
      <c r="H72" s="8"/>
      <c r="I72" s="8"/>
      <c r="J72" s="8"/>
    </row>
    <row r="73" spans="1:10" x14ac:dyDescent="0.3">
      <c r="A73" s="8"/>
      <c r="C73" s="8"/>
      <c r="D73" s="98"/>
      <c r="E73" s="98"/>
      <c r="F73" s="8"/>
      <c r="G73" s="8"/>
      <c r="H73" s="8"/>
      <c r="I73" s="8"/>
      <c r="J73" s="8"/>
    </row>
    <row r="74" spans="1:10" x14ac:dyDescent="0.3">
      <c r="A74" s="8"/>
      <c r="C74" s="8"/>
      <c r="D74" s="98"/>
      <c r="E74" s="98"/>
      <c r="F74" s="8"/>
      <c r="G74" s="8"/>
      <c r="H74" s="8"/>
      <c r="I74" s="8"/>
      <c r="J74" s="8"/>
    </row>
    <row r="75" spans="1:10" x14ac:dyDescent="0.3">
      <c r="A75" s="8"/>
      <c r="C75" s="8"/>
      <c r="D75" s="98"/>
      <c r="E75" s="98"/>
      <c r="F75" s="8"/>
      <c r="G75" s="8"/>
      <c r="H75" s="8"/>
      <c r="I75" s="8"/>
      <c r="J75" s="8"/>
    </row>
    <row r="76" spans="1:10" x14ac:dyDescent="0.3">
      <c r="A76" s="8"/>
      <c r="C76" s="8"/>
      <c r="D76" s="98"/>
      <c r="E76" s="98"/>
      <c r="F76" s="8"/>
      <c r="G76" s="8"/>
      <c r="H76" s="8"/>
      <c r="I76" s="8"/>
      <c r="J76" s="8"/>
    </row>
    <row r="77" spans="1:10" x14ac:dyDescent="0.3">
      <c r="A77" s="8"/>
      <c r="C77" s="8"/>
      <c r="D77" s="98"/>
      <c r="E77" s="98"/>
      <c r="F77" s="8"/>
      <c r="G77" s="8"/>
      <c r="H77" s="8"/>
      <c r="I77" s="8"/>
      <c r="J77" s="8"/>
    </row>
    <row r="78" spans="1:10" x14ac:dyDescent="0.3">
      <c r="A78" s="8"/>
      <c r="C78" s="8"/>
      <c r="D78" s="98"/>
      <c r="E78" s="98"/>
      <c r="F78" s="8"/>
      <c r="G78" s="8"/>
      <c r="H78" s="8"/>
      <c r="I78" s="8"/>
      <c r="J78" s="8"/>
    </row>
    <row r="79" spans="1:10" x14ac:dyDescent="0.3">
      <c r="A79" s="8"/>
      <c r="C79" s="8"/>
      <c r="D79" s="98"/>
      <c r="E79" s="98"/>
      <c r="F79" s="8"/>
      <c r="G79" s="8"/>
      <c r="H79" s="8"/>
      <c r="I79" s="8"/>
      <c r="J79" s="8"/>
    </row>
    <row r="80" spans="1:10" x14ac:dyDescent="0.3">
      <c r="A80" s="8"/>
      <c r="C80" s="8"/>
      <c r="D80" s="98"/>
      <c r="E80" s="98"/>
      <c r="F80" s="8"/>
      <c r="G80" s="8"/>
      <c r="H80" s="8"/>
      <c r="I80" s="8"/>
      <c r="J80" s="8"/>
    </row>
    <row r="81" spans="4:5" s="8" customFormat="1" x14ac:dyDescent="0.3">
      <c r="D81" s="98"/>
      <c r="E81" s="98"/>
    </row>
    <row r="82" spans="4:5" s="40" customFormat="1" ht="13.8" x14ac:dyDescent="0.3">
      <c r="D82" s="5"/>
      <c r="E82" s="5"/>
    </row>
    <row r="83" spans="4:5" s="40" customFormat="1" ht="13.8" x14ac:dyDescent="0.3">
      <c r="D83" s="5"/>
      <c r="E83" s="5"/>
    </row>
    <row r="84" spans="4:5" s="8" customFormat="1" x14ac:dyDescent="0.3">
      <c r="D84" s="98"/>
      <c r="E84" s="98"/>
    </row>
    <row r="85" spans="4:5" s="8" customFormat="1" x14ac:dyDescent="0.3">
      <c r="D85" s="98"/>
      <c r="E85" s="98"/>
    </row>
    <row r="86" spans="4:5" s="8" customFormat="1" x14ac:dyDescent="0.3">
      <c r="D86" s="98"/>
      <c r="E86" s="98"/>
    </row>
    <row r="87" spans="4:5" s="40" customFormat="1" ht="13.8" x14ac:dyDescent="0.3">
      <c r="D87" s="5"/>
      <c r="E87" s="5"/>
    </row>
    <row r="88" spans="4:5" s="8" customFormat="1" x14ac:dyDescent="0.3">
      <c r="D88" s="98"/>
      <c r="E88" s="98"/>
    </row>
    <row r="89" spans="4:5" s="8" customFormat="1" x14ac:dyDescent="0.3">
      <c r="D89" s="98"/>
      <c r="E89" s="98"/>
    </row>
    <row r="90" spans="4:5" s="40" customFormat="1" ht="13.8" x14ac:dyDescent="0.3">
      <c r="D90" s="5"/>
      <c r="E90" s="5"/>
    </row>
    <row r="91" spans="4:5" s="8" customFormat="1" x14ac:dyDescent="0.3">
      <c r="D91" s="98"/>
      <c r="E91" s="98"/>
    </row>
    <row r="92" spans="4:5" s="8" customFormat="1" x14ac:dyDescent="0.3">
      <c r="D92" s="98"/>
      <c r="E92" s="98"/>
    </row>
    <row r="93" spans="4:5" s="8" customFormat="1" x14ac:dyDescent="0.3">
      <c r="D93" s="98"/>
      <c r="E93" s="98"/>
    </row>
    <row r="94" spans="4:5" s="8" customFormat="1" x14ac:dyDescent="0.3">
      <c r="D94" s="98"/>
      <c r="E94" s="98"/>
    </row>
    <row r="95" spans="4:5" s="8" customFormat="1" x14ac:dyDescent="0.3">
      <c r="D95" s="98"/>
      <c r="E95" s="98"/>
    </row>
    <row r="96" spans="4:5" s="8" customFormat="1" x14ac:dyDescent="0.3">
      <c r="D96" s="98"/>
      <c r="E96" s="98"/>
    </row>
    <row r="97" spans="4:5" s="8" customFormat="1" x14ac:dyDescent="0.3">
      <c r="D97" s="98"/>
      <c r="E97" s="98"/>
    </row>
    <row r="98" spans="4:5" s="8" customFormat="1" x14ac:dyDescent="0.3">
      <c r="D98" s="98"/>
      <c r="E98" s="98"/>
    </row>
    <row r="99" spans="4:5" s="8" customFormat="1" x14ac:dyDescent="0.3">
      <c r="D99" s="98"/>
      <c r="E99" s="98"/>
    </row>
    <row r="100" spans="4:5" s="8" customFormat="1" x14ac:dyDescent="0.3">
      <c r="D100" s="98"/>
      <c r="E100" s="98"/>
    </row>
    <row r="101" spans="4:5" s="8" customFormat="1" x14ac:dyDescent="0.3">
      <c r="D101" s="98"/>
      <c r="E101" s="98"/>
    </row>
    <row r="102" spans="4:5" s="8" customFormat="1" x14ac:dyDescent="0.3">
      <c r="D102" s="98"/>
      <c r="E102" s="98"/>
    </row>
    <row r="103" spans="4:5" s="8" customFormat="1" x14ac:dyDescent="0.3">
      <c r="D103" s="98"/>
      <c r="E103" s="98"/>
    </row>
    <row r="104" spans="4:5" s="8" customFormat="1" x14ac:dyDescent="0.3">
      <c r="D104" s="98"/>
      <c r="E104" s="98"/>
    </row>
    <row r="105" spans="4:5" s="8" customFormat="1" x14ac:dyDescent="0.3">
      <c r="D105" s="98"/>
      <c r="E105" s="98"/>
    </row>
    <row r="106" spans="4:5" s="8" customFormat="1" x14ac:dyDescent="0.3">
      <c r="D106" s="98"/>
      <c r="E106" s="98"/>
    </row>
    <row r="107" spans="4:5" s="8" customFormat="1" x14ac:dyDescent="0.3">
      <c r="D107" s="98"/>
      <c r="E107" s="98"/>
    </row>
    <row r="108" spans="4:5" s="8" customFormat="1" x14ac:dyDescent="0.3">
      <c r="D108" s="98"/>
      <c r="E108" s="98"/>
    </row>
    <row r="109" spans="4:5" s="8" customFormat="1" x14ac:dyDescent="0.3">
      <c r="D109" s="98"/>
      <c r="E109" s="98"/>
    </row>
    <row r="110" spans="4:5" s="8" customFormat="1" x14ac:dyDescent="0.3">
      <c r="D110" s="98"/>
      <c r="E110" s="98"/>
    </row>
    <row r="111" spans="4:5" s="8" customFormat="1" x14ac:dyDescent="0.3">
      <c r="D111" s="98"/>
      <c r="E111" s="98"/>
    </row>
    <row r="112" spans="4:5" s="8" customFormat="1" x14ac:dyDescent="0.3">
      <c r="D112" s="98"/>
      <c r="E112" s="98"/>
    </row>
    <row r="113" spans="4:5" s="8" customFormat="1" x14ac:dyDescent="0.3">
      <c r="D113" s="98"/>
      <c r="E113" s="98"/>
    </row>
    <row r="114" spans="4:5" s="8" customFormat="1" x14ac:dyDescent="0.3">
      <c r="D114" s="98"/>
      <c r="E114" s="98"/>
    </row>
    <row r="115" spans="4:5" s="8" customFormat="1" x14ac:dyDescent="0.3">
      <c r="D115" s="98"/>
      <c r="E115" s="98"/>
    </row>
    <row r="116" spans="4:5" s="8" customFormat="1" x14ac:dyDescent="0.3">
      <c r="D116" s="98"/>
      <c r="E116" s="98"/>
    </row>
    <row r="117" spans="4:5" s="8" customFormat="1" x14ac:dyDescent="0.3">
      <c r="D117" s="98"/>
      <c r="E117" s="98"/>
    </row>
    <row r="118" spans="4:5" s="8" customFormat="1" x14ac:dyDescent="0.3">
      <c r="D118" s="98"/>
      <c r="E118" s="98"/>
    </row>
    <row r="119" spans="4:5" s="8" customFormat="1" x14ac:dyDescent="0.3">
      <c r="D119" s="98"/>
      <c r="E119" s="98"/>
    </row>
    <row r="120" spans="4:5" s="8" customFormat="1" x14ac:dyDescent="0.3">
      <c r="D120" s="98"/>
      <c r="E120" s="98"/>
    </row>
    <row r="121" spans="4:5" s="8" customFormat="1" x14ac:dyDescent="0.3">
      <c r="D121" s="98"/>
      <c r="E121" s="98"/>
    </row>
    <row r="122" spans="4:5" s="8" customFormat="1" x14ac:dyDescent="0.3">
      <c r="D122" s="98"/>
      <c r="E122" s="98"/>
    </row>
    <row r="123" spans="4:5" s="8" customFormat="1" x14ac:dyDescent="0.3">
      <c r="D123" s="98"/>
      <c r="E123" s="98"/>
    </row>
    <row r="124" spans="4:5" s="8" customFormat="1" x14ac:dyDescent="0.3">
      <c r="D124" s="98"/>
      <c r="E124" s="98"/>
    </row>
    <row r="125" spans="4:5" s="8" customFormat="1" x14ac:dyDescent="0.3">
      <c r="D125" s="98"/>
      <c r="E125" s="98"/>
    </row>
    <row r="126" spans="4:5" s="8" customFormat="1" x14ac:dyDescent="0.3">
      <c r="D126" s="98"/>
      <c r="E126" s="98"/>
    </row>
    <row r="127" spans="4:5" s="8" customFormat="1" x14ac:dyDescent="0.3">
      <c r="D127" s="98"/>
      <c r="E127" s="98"/>
    </row>
    <row r="128" spans="4:5" s="8" customFormat="1" x14ac:dyDescent="0.3">
      <c r="D128" s="98"/>
      <c r="E128" s="98"/>
    </row>
    <row r="129" spans="4:5" s="8" customFormat="1" x14ac:dyDescent="0.3">
      <c r="D129" s="98"/>
      <c r="E129" s="98"/>
    </row>
    <row r="130" spans="4:5" s="8" customFormat="1" x14ac:dyDescent="0.3">
      <c r="D130" s="98"/>
      <c r="E130" s="98"/>
    </row>
    <row r="131" spans="4:5" s="8" customFormat="1" x14ac:dyDescent="0.3">
      <c r="D131" s="98"/>
      <c r="E131" s="98"/>
    </row>
    <row r="132" spans="4:5" s="8" customFormat="1" x14ac:dyDescent="0.3">
      <c r="D132" s="98"/>
      <c r="E132" s="98"/>
    </row>
    <row r="133" spans="4:5" s="8" customFormat="1" x14ac:dyDescent="0.3">
      <c r="D133" s="98"/>
      <c r="E133" s="98"/>
    </row>
    <row r="134" spans="4:5" s="8" customFormat="1" x14ac:dyDescent="0.3">
      <c r="D134" s="98"/>
      <c r="E134" s="98"/>
    </row>
    <row r="135" spans="4:5" s="8" customFormat="1" x14ac:dyDescent="0.3">
      <c r="D135" s="98"/>
      <c r="E135" s="98"/>
    </row>
    <row r="136" spans="4:5" s="8" customFormat="1" x14ac:dyDescent="0.3">
      <c r="D136" s="98"/>
      <c r="E136" s="98"/>
    </row>
    <row r="137" spans="4:5" s="8" customFormat="1" x14ac:dyDescent="0.3">
      <c r="D137" s="98"/>
      <c r="E137" s="98"/>
    </row>
    <row r="138" spans="4:5" s="8" customFormat="1" x14ac:dyDescent="0.3">
      <c r="D138" s="98"/>
      <c r="E138" s="98"/>
    </row>
    <row r="139" spans="4:5" s="8" customFormat="1" x14ac:dyDescent="0.3">
      <c r="D139" s="98"/>
      <c r="E139" s="98"/>
    </row>
    <row r="140" spans="4:5" s="8" customFormat="1" x14ac:dyDescent="0.3">
      <c r="D140" s="98"/>
      <c r="E140" s="98"/>
    </row>
    <row r="141" spans="4:5" s="8" customFormat="1" x14ac:dyDescent="0.3">
      <c r="D141" s="98"/>
      <c r="E141" s="98"/>
    </row>
    <row r="142" spans="4:5" s="8" customFormat="1" x14ac:dyDescent="0.3">
      <c r="D142" s="98"/>
      <c r="E142" s="98"/>
    </row>
    <row r="143" spans="4:5" s="8" customFormat="1" x14ac:dyDescent="0.3">
      <c r="D143" s="98"/>
      <c r="E143" s="98"/>
    </row>
    <row r="144" spans="4:5" s="8" customFormat="1" x14ac:dyDescent="0.3">
      <c r="D144" s="98"/>
      <c r="E144" s="98"/>
    </row>
    <row r="145" spans="4:5" s="8" customFormat="1" x14ac:dyDescent="0.3">
      <c r="D145" s="98"/>
      <c r="E145" s="98"/>
    </row>
    <row r="146" spans="4:5" s="8" customFormat="1" x14ac:dyDescent="0.3">
      <c r="D146" s="98"/>
      <c r="E146" s="98"/>
    </row>
    <row r="147" spans="4:5" s="8" customFormat="1" x14ac:dyDescent="0.3">
      <c r="D147" s="98"/>
      <c r="E147" s="98"/>
    </row>
    <row r="148" spans="4:5" s="8" customFormat="1" x14ac:dyDescent="0.3">
      <c r="D148" s="98"/>
      <c r="E148" s="98"/>
    </row>
    <row r="149" spans="4:5" s="8" customFormat="1" x14ac:dyDescent="0.3">
      <c r="D149" s="98"/>
      <c r="E149" s="98"/>
    </row>
    <row r="150" spans="4:5" s="8" customFormat="1" x14ac:dyDescent="0.3">
      <c r="D150" s="98"/>
      <c r="E150" s="98"/>
    </row>
    <row r="151" spans="4:5" s="8" customFormat="1" x14ac:dyDescent="0.3">
      <c r="D151" s="98"/>
      <c r="E151" s="98"/>
    </row>
    <row r="152" spans="4:5" s="8" customFormat="1" x14ac:dyDescent="0.3">
      <c r="D152" s="98"/>
      <c r="E152" s="98"/>
    </row>
    <row r="153" spans="4:5" s="8" customFormat="1" x14ac:dyDescent="0.3">
      <c r="D153" s="98"/>
      <c r="E153" s="98"/>
    </row>
    <row r="154" spans="4:5" s="8" customFormat="1" x14ac:dyDescent="0.3">
      <c r="D154" s="98"/>
      <c r="E154" s="98"/>
    </row>
    <row r="155" spans="4:5" s="8" customFormat="1" x14ac:dyDescent="0.3">
      <c r="D155" s="98"/>
      <c r="E155" s="98"/>
    </row>
    <row r="156" spans="4:5" s="8" customFormat="1" x14ac:dyDescent="0.3">
      <c r="D156" s="98"/>
      <c r="E156" s="98"/>
    </row>
    <row r="157" spans="4:5" s="8" customFormat="1" x14ac:dyDescent="0.3">
      <c r="D157" s="98"/>
      <c r="E157" s="98"/>
    </row>
    <row r="158" spans="4:5" s="8" customFormat="1" x14ac:dyDescent="0.3">
      <c r="D158" s="98"/>
      <c r="E158" s="98"/>
    </row>
    <row r="159" spans="4:5" s="8" customFormat="1" x14ac:dyDescent="0.3">
      <c r="D159" s="98"/>
      <c r="E159" s="98"/>
    </row>
    <row r="160" spans="4:5" s="8" customFormat="1" x14ac:dyDescent="0.3">
      <c r="D160" s="98"/>
      <c r="E160" s="98"/>
    </row>
    <row r="161" spans="4:5" s="8" customFormat="1" x14ac:dyDescent="0.3">
      <c r="D161" s="98"/>
      <c r="E161" s="98"/>
    </row>
    <row r="162" spans="4:5" s="8" customFormat="1" x14ac:dyDescent="0.3">
      <c r="D162" s="98"/>
      <c r="E162" s="98"/>
    </row>
    <row r="163" spans="4:5" s="8" customFormat="1" x14ac:dyDescent="0.3">
      <c r="D163" s="98"/>
      <c r="E163" s="98"/>
    </row>
    <row r="164" spans="4:5" s="8" customFormat="1" x14ac:dyDescent="0.3">
      <c r="D164" s="98"/>
      <c r="E164" s="98"/>
    </row>
    <row r="165" spans="4:5" s="8" customFormat="1" x14ac:dyDescent="0.3">
      <c r="D165" s="98"/>
      <c r="E165" s="98"/>
    </row>
    <row r="166" spans="4:5" s="8" customFormat="1" x14ac:dyDescent="0.3">
      <c r="D166" s="98"/>
      <c r="E166" s="98"/>
    </row>
    <row r="167" spans="4:5" s="8" customFormat="1" x14ac:dyDescent="0.3">
      <c r="D167" s="98"/>
      <c r="E167" s="98"/>
    </row>
    <row r="168" spans="4:5" s="8" customFormat="1" x14ac:dyDescent="0.3">
      <c r="D168" s="98"/>
      <c r="E168" s="98"/>
    </row>
    <row r="169" spans="4:5" s="8" customFormat="1" x14ac:dyDescent="0.3">
      <c r="D169" s="98"/>
      <c r="E169" s="98"/>
    </row>
    <row r="170" spans="4:5" s="8" customFormat="1" x14ac:dyDescent="0.3">
      <c r="D170" s="98"/>
      <c r="E170" s="98"/>
    </row>
    <row r="171" spans="4:5" s="8" customFormat="1" x14ac:dyDescent="0.3">
      <c r="D171" s="98"/>
      <c r="E171" s="98"/>
    </row>
    <row r="172" spans="4:5" s="8" customFormat="1" x14ac:dyDescent="0.3">
      <c r="D172" s="98"/>
      <c r="E172" s="98"/>
    </row>
    <row r="173" spans="4:5" s="8" customFormat="1" x14ac:dyDescent="0.3">
      <c r="D173" s="98"/>
      <c r="E173" s="98"/>
    </row>
    <row r="174" spans="4:5" s="8" customFormat="1" x14ac:dyDescent="0.3">
      <c r="D174" s="98"/>
      <c r="E174" s="98"/>
    </row>
    <row r="175" spans="4:5" s="8" customFormat="1" x14ac:dyDescent="0.3">
      <c r="D175" s="98"/>
      <c r="E175" s="98"/>
    </row>
    <row r="176" spans="4:5" s="8" customFormat="1" x14ac:dyDescent="0.3">
      <c r="D176" s="98"/>
      <c r="E176" s="98"/>
    </row>
    <row r="177" spans="4:5" s="8" customFormat="1" x14ac:dyDescent="0.3">
      <c r="D177" s="98"/>
      <c r="E177" s="98"/>
    </row>
    <row r="178" spans="4:5" s="8" customFormat="1" x14ac:dyDescent="0.3">
      <c r="D178" s="98"/>
      <c r="E178" s="98"/>
    </row>
    <row r="179" spans="4:5" s="8" customFormat="1" x14ac:dyDescent="0.3">
      <c r="D179" s="98"/>
      <c r="E179" s="98"/>
    </row>
    <row r="180" spans="4:5" s="8" customFormat="1" x14ac:dyDescent="0.3">
      <c r="D180" s="98"/>
      <c r="E180" s="98"/>
    </row>
    <row r="181" spans="4:5" s="8" customFormat="1" x14ac:dyDescent="0.3">
      <c r="D181" s="98"/>
      <c r="E181" s="98"/>
    </row>
    <row r="182" spans="4:5" s="8" customFormat="1" x14ac:dyDescent="0.3">
      <c r="D182" s="98"/>
      <c r="E182" s="98"/>
    </row>
    <row r="183" spans="4:5" s="8" customFormat="1" x14ac:dyDescent="0.3">
      <c r="D183" s="98"/>
      <c r="E183" s="98"/>
    </row>
    <row r="184" spans="4:5" s="8" customFormat="1" x14ac:dyDescent="0.3">
      <c r="D184" s="98"/>
      <c r="E184" s="98"/>
    </row>
    <row r="185" spans="4:5" s="8" customFormat="1" x14ac:dyDescent="0.3">
      <c r="D185" s="98"/>
      <c r="E185" s="98"/>
    </row>
    <row r="186" spans="4:5" s="8" customFormat="1" x14ac:dyDescent="0.3">
      <c r="D186" s="98"/>
      <c r="E186" s="98"/>
    </row>
    <row r="187" spans="4:5" s="8" customFormat="1" x14ac:dyDescent="0.3">
      <c r="D187" s="98"/>
      <c r="E187" s="98"/>
    </row>
    <row r="188" spans="4:5" s="8" customFormat="1" x14ac:dyDescent="0.3">
      <c r="D188" s="98"/>
      <c r="E188" s="98"/>
    </row>
    <row r="189" spans="4:5" s="8" customFormat="1" x14ac:dyDescent="0.3">
      <c r="D189" s="98"/>
      <c r="E189" s="98"/>
    </row>
    <row r="190" spans="4:5" s="8" customFormat="1" x14ac:dyDescent="0.3">
      <c r="D190" s="98"/>
      <c r="E190" s="98"/>
    </row>
    <row r="191" spans="4:5" s="8" customFormat="1" x14ac:dyDescent="0.3">
      <c r="D191" s="98"/>
      <c r="E191" s="98"/>
    </row>
    <row r="192" spans="4:5" s="8" customFormat="1" x14ac:dyDescent="0.3">
      <c r="D192" s="98"/>
      <c r="E192" s="98"/>
    </row>
    <row r="193" spans="4:5" s="8" customFormat="1" x14ac:dyDescent="0.3">
      <c r="D193" s="98"/>
      <c r="E193" s="98"/>
    </row>
    <row r="194" spans="4:5" s="8" customFormat="1" x14ac:dyDescent="0.3">
      <c r="D194" s="98"/>
      <c r="E194" s="98"/>
    </row>
    <row r="195" spans="4:5" s="8" customFormat="1" x14ac:dyDescent="0.3">
      <c r="D195" s="98"/>
      <c r="E195" s="98"/>
    </row>
    <row r="196" spans="4:5" s="8" customFormat="1" x14ac:dyDescent="0.3">
      <c r="D196" s="98"/>
      <c r="E196" s="98"/>
    </row>
    <row r="197" spans="4:5" s="8" customFormat="1" x14ac:dyDescent="0.3">
      <c r="D197" s="98"/>
      <c r="E197" s="98"/>
    </row>
    <row r="198" spans="4:5" s="8" customFormat="1" x14ac:dyDescent="0.3">
      <c r="D198" s="98"/>
      <c r="E198" s="98"/>
    </row>
    <row r="199" spans="4:5" s="8" customFormat="1" x14ac:dyDescent="0.3">
      <c r="D199" s="98"/>
      <c r="E199" s="98"/>
    </row>
    <row r="200" spans="4:5" s="8" customFormat="1" x14ac:dyDescent="0.3">
      <c r="D200" s="98"/>
      <c r="E200" s="98"/>
    </row>
    <row r="201" spans="4:5" s="8" customFormat="1" x14ac:dyDescent="0.3">
      <c r="D201" s="98"/>
      <c r="E201" s="98"/>
    </row>
    <row r="202" spans="4:5" s="8" customFormat="1" x14ac:dyDescent="0.3">
      <c r="D202" s="98"/>
      <c r="E202" s="98"/>
    </row>
    <row r="203" spans="4:5" s="8" customFormat="1" x14ac:dyDescent="0.3">
      <c r="D203" s="98"/>
      <c r="E203" s="98"/>
    </row>
    <row r="204" spans="4:5" s="8" customFormat="1" x14ac:dyDescent="0.3">
      <c r="D204" s="98"/>
      <c r="E204" s="98"/>
    </row>
    <row r="205" spans="4:5" s="8" customFormat="1" x14ac:dyDescent="0.3">
      <c r="D205" s="98"/>
      <c r="E205" s="98"/>
    </row>
    <row r="206" spans="4:5" s="8" customFormat="1" x14ac:dyDescent="0.3">
      <c r="D206" s="98"/>
      <c r="E206" s="98"/>
    </row>
    <row r="207" spans="4:5" s="8" customFormat="1" x14ac:dyDescent="0.3">
      <c r="D207" s="98"/>
      <c r="E207" s="98"/>
    </row>
    <row r="208" spans="4:5" s="8" customFormat="1" x14ac:dyDescent="0.3">
      <c r="D208" s="98"/>
      <c r="E208" s="98"/>
    </row>
    <row r="209" spans="4:5" s="8" customFormat="1" x14ac:dyDescent="0.3">
      <c r="D209" s="98"/>
      <c r="E209" s="98"/>
    </row>
    <row r="210" spans="4:5" s="8" customFormat="1" x14ac:dyDescent="0.3">
      <c r="D210" s="98"/>
      <c r="E210" s="98"/>
    </row>
    <row r="211" spans="4:5" s="8" customFormat="1" x14ac:dyDescent="0.3">
      <c r="D211" s="98"/>
      <c r="E211" s="98"/>
    </row>
    <row r="212" spans="4:5" s="8" customFormat="1" x14ac:dyDescent="0.3">
      <c r="D212" s="98"/>
      <c r="E212" s="98"/>
    </row>
    <row r="213" spans="4:5" s="8" customFormat="1" x14ac:dyDescent="0.3">
      <c r="D213" s="98"/>
      <c r="E213" s="98"/>
    </row>
    <row r="214" spans="4:5" s="8" customFormat="1" x14ac:dyDescent="0.3">
      <c r="D214" s="98"/>
      <c r="E214" s="98"/>
    </row>
    <row r="215" spans="4:5" s="8" customFormat="1" x14ac:dyDescent="0.3">
      <c r="D215" s="98"/>
      <c r="E215" s="98"/>
    </row>
    <row r="216" spans="4:5" s="8" customFormat="1" x14ac:dyDescent="0.3">
      <c r="D216" s="98"/>
      <c r="E216" s="98"/>
    </row>
    <row r="217" spans="4:5" s="8" customFormat="1" x14ac:dyDescent="0.3">
      <c r="D217" s="98"/>
      <c r="E217" s="98"/>
    </row>
    <row r="218" spans="4:5" s="8" customFormat="1" x14ac:dyDescent="0.3">
      <c r="D218" s="98"/>
      <c r="E218" s="98"/>
    </row>
    <row r="219" spans="4:5" s="8" customFormat="1" x14ac:dyDescent="0.3">
      <c r="D219" s="98"/>
      <c r="E219" s="98"/>
    </row>
    <row r="220" spans="4:5" s="8" customFormat="1" x14ac:dyDescent="0.3">
      <c r="D220" s="98"/>
      <c r="E220" s="98"/>
    </row>
    <row r="221" spans="4:5" s="8" customFormat="1" x14ac:dyDescent="0.3">
      <c r="D221" s="98"/>
      <c r="E221" s="98"/>
    </row>
    <row r="222" spans="4:5" s="8" customFormat="1" x14ac:dyDescent="0.3">
      <c r="D222" s="98"/>
      <c r="E222" s="98"/>
    </row>
    <row r="223" spans="4:5" s="8" customFormat="1" x14ac:dyDescent="0.3">
      <c r="D223" s="98"/>
      <c r="E223" s="98"/>
    </row>
    <row r="224" spans="4:5" s="8" customFormat="1" x14ac:dyDescent="0.3">
      <c r="D224" s="98"/>
      <c r="E224" s="98"/>
    </row>
  </sheetData>
  <mergeCells count="17">
    <mergeCell ref="C11:J11"/>
    <mergeCell ref="F1:J1"/>
    <mergeCell ref="F2:J2"/>
    <mergeCell ref="F4:J4"/>
    <mergeCell ref="A5:J5"/>
    <mergeCell ref="A6:J6"/>
    <mergeCell ref="A7:J7"/>
    <mergeCell ref="C8:I8"/>
    <mergeCell ref="C9:D9"/>
    <mergeCell ref="F9:G9"/>
    <mergeCell ref="H9:I9"/>
    <mergeCell ref="C10:J10"/>
    <mergeCell ref="B50:J50"/>
    <mergeCell ref="B51:J51"/>
    <mergeCell ref="C53:E53"/>
    <mergeCell ref="F53:J53"/>
    <mergeCell ref="C59:E59"/>
  </mergeCells>
  <printOptions horizontalCentered="1"/>
  <pageMargins left="0.11811023622047245" right="0.11811023622047245" top="0.19685039370078741" bottom="0.19685039370078741" header="0.19685039370078741" footer="0.19685039370078741"/>
  <pageSetup paperSize="9" scale="89" orientation="landscape" r:id="rId1"/>
  <headerFooter alignWithMargins="0">
    <oddFooter>Page &amp;P</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31EC1-EE78-4C11-B73B-7E00E0CE84FD}">
  <sheetPr>
    <tabColor rgb="FFFFFF00"/>
  </sheetPr>
  <dimension ref="A1:K219"/>
  <sheetViews>
    <sheetView view="pageBreakPreview" topLeftCell="A19" zoomScaleSheetLayoutView="100" workbookViewId="0">
      <selection activeCell="D14" sqref="D14:D41"/>
    </sheetView>
  </sheetViews>
  <sheetFormatPr defaultColWidth="9.109375" defaultRowHeight="15.6" x14ac:dyDescent="0.3"/>
  <cols>
    <col min="1" max="1" width="7.109375" style="4" customWidth="1"/>
    <col min="2" max="2" width="68.33203125" style="8" customWidth="1"/>
    <col min="3" max="3" width="6.88671875" style="6" customWidth="1"/>
    <col min="4" max="4" width="9.109375" style="7"/>
    <col min="5" max="5" width="14.44140625" style="6" bestFit="1" customWidth="1"/>
    <col min="6" max="6" width="11.33203125" style="108" customWidth="1"/>
    <col min="7" max="7" width="7" style="109" customWidth="1"/>
    <col min="8" max="8" width="6.109375" style="98" bestFit="1" customWidth="1"/>
    <col min="9" max="9" width="16.88671875" style="108" bestFit="1" customWidth="1"/>
    <col min="10" max="10" width="14.5546875" style="6" bestFit="1" customWidth="1"/>
    <col min="11" max="11" width="19.5546875" style="8" customWidth="1"/>
    <col min="12" max="16384" width="9.109375" style="8"/>
  </cols>
  <sheetData>
    <row r="1" spans="1:11" x14ac:dyDescent="0.3">
      <c r="B1" s="5" t="s">
        <v>4884</v>
      </c>
      <c r="F1" s="497" t="s">
        <v>4723</v>
      </c>
      <c r="G1" s="497"/>
      <c r="H1" s="497"/>
      <c r="I1" s="497"/>
      <c r="J1" s="497"/>
    </row>
    <row r="2" spans="1:11" x14ac:dyDescent="0.3">
      <c r="B2" s="9" t="s">
        <v>4885</v>
      </c>
      <c r="F2" s="498" t="s">
        <v>4724</v>
      </c>
      <c r="G2" s="498"/>
      <c r="H2" s="498"/>
      <c r="I2" s="498"/>
      <c r="J2" s="498"/>
    </row>
    <row r="4" spans="1:11" x14ac:dyDescent="0.3">
      <c r="A4" s="11"/>
      <c r="B4" s="12"/>
      <c r="C4" s="13"/>
      <c r="D4" s="14"/>
      <c r="E4" s="15"/>
      <c r="F4" s="499" t="s">
        <v>4933</v>
      </c>
      <c r="G4" s="499"/>
      <c r="H4" s="499"/>
      <c r="I4" s="499"/>
      <c r="J4" s="499"/>
    </row>
    <row r="5" spans="1:11" x14ac:dyDescent="0.3">
      <c r="A5" s="498" t="s">
        <v>4729</v>
      </c>
      <c r="B5" s="498"/>
      <c r="C5" s="498"/>
      <c r="D5" s="498"/>
      <c r="E5" s="498"/>
      <c r="F5" s="498"/>
      <c r="G5" s="498"/>
      <c r="H5" s="498"/>
      <c r="I5" s="498"/>
      <c r="J5" s="498"/>
    </row>
    <row r="6" spans="1:11" ht="15.75" customHeight="1" x14ac:dyDescent="0.3">
      <c r="A6" s="500" t="s">
        <v>4931</v>
      </c>
      <c r="B6" s="498"/>
      <c r="C6" s="498"/>
      <c r="D6" s="498"/>
      <c r="E6" s="498"/>
      <c r="F6" s="498"/>
      <c r="G6" s="498"/>
      <c r="H6" s="498"/>
      <c r="I6" s="498"/>
      <c r="J6" s="498"/>
    </row>
    <row r="7" spans="1:11" ht="15.75" customHeight="1" x14ac:dyDescent="0.3">
      <c r="A7" s="498" t="s">
        <v>4932</v>
      </c>
      <c r="B7" s="498"/>
      <c r="C7" s="498"/>
      <c r="D7" s="498"/>
      <c r="E7" s="498"/>
      <c r="F7" s="498"/>
      <c r="G7" s="498"/>
      <c r="H7" s="498"/>
      <c r="I7" s="498"/>
      <c r="J7" s="498"/>
    </row>
    <row r="8" spans="1:11" ht="16.8" x14ac:dyDescent="0.3">
      <c r="A8" s="16"/>
      <c r="B8" s="17" t="s">
        <v>4730</v>
      </c>
      <c r="C8" s="507" t="s">
        <v>5199</v>
      </c>
      <c r="D8" s="507"/>
      <c r="E8" s="507"/>
      <c r="F8" s="507"/>
      <c r="G8" s="507"/>
      <c r="H8" s="507"/>
      <c r="I8" s="507"/>
      <c r="J8" s="18"/>
    </row>
    <row r="9" spans="1:11" ht="15" customHeight="1" x14ac:dyDescent="0.3">
      <c r="A9" s="19"/>
      <c r="B9" s="17" t="s">
        <v>4731</v>
      </c>
      <c r="C9" s="548" t="s">
        <v>5187</v>
      </c>
      <c r="D9" s="508"/>
      <c r="E9" s="20" t="s">
        <v>4732</v>
      </c>
      <c r="F9" s="549" t="s">
        <v>5188</v>
      </c>
      <c r="G9" s="509"/>
      <c r="H9" s="511" t="s">
        <v>4733</v>
      </c>
      <c r="I9" s="511"/>
      <c r="J9" s="162" t="s">
        <v>5189</v>
      </c>
    </row>
    <row r="10" spans="1:11" x14ac:dyDescent="0.3">
      <c r="A10" s="21"/>
      <c r="B10" s="17" t="s">
        <v>4734</v>
      </c>
      <c r="C10" s="510" t="s">
        <v>4897</v>
      </c>
      <c r="D10" s="510"/>
      <c r="E10" s="510"/>
      <c r="F10" s="510"/>
      <c r="G10" s="510"/>
      <c r="H10" s="510"/>
      <c r="I10" s="510"/>
      <c r="J10" s="510"/>
    </row>
    <row r="11" spans="1:11" x14ac:dyDescent="0.3">
      <c r="A11" s="22"/>
      <c r="B11" s="17" t="s">
        <v>4735</v>
      </c>
      <c r="C11" s="547" t="s">
        <v>4897</v>
      </c>
      <c r="D11" s="512"/>
      <c r="E11" s="512"/>
      <c r="F11" s="512"/>
      <c r="G11" s="512"/>
      <c r="H11" s="512"/>
      <c r="I11" s="512"/>
      <c r="J11" s="512"/>
    </row>
    <row r="12" spans="1:11" ht="30.6" x14ac:dyDescent="0.3">
      <c r="A12" s="23" t="s">
        <v>0</v>
      </c>
      <c r="B12" s="24" t="s">
        <v>4736</v>
      </c>
      <c r="C12" s="24" t="s">
        <v>4737</v>
      </c>
      <c r="D12" s="25" t="s">
        <v>4738</v>
      </c>
      <c r="E12" s="24" t="s">
        <v>4739</v>
      </c>
      <c r="F12" s="26" t="s">
        <v>4740</v>
      </c>
      <c r="G12" s="27" t="s">
        <v>4741</v>
      </c>
      <c r="H12" s="28" t="s">
        <v>4742</v>
      </c>
      <c r="I12" s="26" t="s">
        <v>4743</v>
      </c>
      <c r="J12" s="29" t="s">
        <v>4726</v>
      </c>
      <c r="K12" s="269" t="str">
        <f ca="1">HYPERLINK("#" &amp; CELL("address",TH!A9),"Link tới sheet: " &amp; REPLACE(CELL("filename",TH!A9),1,FIND("]",CELL("filename",TH!A9)),""))</f>
        <v>Link tới sheet: TH</v>
      </c>
    </row>
    <row r="13" spans="1:11" s="34" customFormat="1" ht="13.8" x14ac:dyDescent="0.3">
      <c r="A13" s="30">
        <v>1</v>
      </c>
      <c r="B13" s="31" t="s">
        <v>4744</v>
      </c>
      <c r="C13" s="32"/>
      <c r="D13" s="32"/>
      <c r="E13" s="32"/>
      <c r="F13" s="32"/>
      <c r="G13" s="32"/>
      <c r="H13" s="174"/>
      <c r="I13" s="32"/>
      <c r="J13" s="33"/>
    </row>
    <row r="14" spans="1:11" s="40" customFormat="1" ht="13.8" x14ac:dyDescent="0.3">
      <c r="A14" s="35"/>
      <c r="B14" s="36" t="s">
        <v>4745</v>
      </c>
      <c r="C14" s="37" t="s">
        <v>1726</v>
      </c>
      <c r="D14" s="317">
        <f>SUBTOTAL(9,D15:D23)</f>
        <v>234.4</v>
      </c>
      <c r="E14" s="37"/>
      <c r="F14" s="38"/>
      <c r="G14" s="39"/>
      <c r="H14" s="175"/>
      <c r="I14" s="110">
        <f>SUBTOTAL(9,I15:I23)</f>
        <v>30472000</v>
      </c>
      <c r="J14" s="37"/>
    </row>
    <row r="15" spans="1:11" s="40" customFormat="1" ht="13.8" x14ac:dyDescent="0.3">
      <c r="A15" s="41" t="s">
        <v>4746</v>
      </c>
      <c r="B15" s="42" t="s">
        <v>5513</v>
      </c>
      <c r="C15" s="43"/>
      <c r="D15" s="318"/>
      <c r="E15" s="43"/>
      <c r="F15" s="44"/>
      <c r="G15" s="45"/>
      <c r="H15" s="176"/>
      <c r="I15" s="44"/>
      <c r="J15" s="43"/>
    </row>
    <row r="16" spans="1:11" s="40" customFormat="1" ht="27.6" x14ac:dyDescent="0.3">
      <c r="A16" s="41"/>
      <c r="B16" s="46" t="s">
        <v>5202</v>
      </c>
      <c r="C16" s="43"/>
      <c r="D16" s="318"/>
      <c r="E16" s="43"/>
      <c r="F16" s="44"/>
      <c r="G16" s="45"/>
      <c r="H16" s="176"/>
      <c r="I16" s="44"/>
      <c r="J16" s="47"/>
    </row>
    <row r="17" spans="1:10" s="40" customFormat="1" ht="40.5" customHeight="1" x14ac:dyDescent="0.3">
      <c r="A17" s="41" t="s">
        <v>4747</v>
      </c>
      <c r="B17" s="163" t="s">
        <v>4887</v>
      </c>
      <c r="C17" s="43" t="s">
        <v>1726</v>
      </c>
      <c r="D17" s="318">
        <v>234.4</v>
      </c>
      <c r="E17" s="43"/>
      <c r="F17" s="44">
        <v>130000</v>
      </c>
      <c r="G17" s="45"/>
      <c r="H17" s="176">
        <v>1</v>
      </c>
      <c r="I17" s="44">
        <f>ROUND(D17*H17*F17,0)</f>
        <v>30472000</v>
      </c>
      <c r="J17" s="48"/>
    </row>
    <row r="18" spans="1:10" s="40" customFormat="1" ht="41.4" x14ac:dyDescent="0.3">
      <c r="A18" s="49" t="s">
        <v>4748</v>
      </c>
      <c r="B18" s="157" t="s">
        <v>4888</v>
      </c>
      <c r="C18" s="50" t="s">
        <v>1726</v>
      </c>
      <c r="D18" s="319"/>
      <c r="E18" s="50"/>
      <c r="F18" s="3"/>
      <c r="G18" s="51"/>
      <c r="H18" s="177">
        <v>1</v>
      </c>
      <c r="I18" s="3">
        <f t="shared" ref="I18:I23" si="0">ROUND(D18*H18*F18,0)</f>
        <v>0</v>
      </c>
      <c r="J18" s="52"/>
    </row>
    <row r="19" spans="1:10" s="40" customFormat="1" ht="41.4" x14ac:dyDescent="0.3">
      <c r="A19" s="49" t="s">
        <v>4749</v>
      </c>
      <c r="B19" s="158" t="s">
        <v>4889</v>
      </c>
      <c r="C19" s="50" t="s">
        <v>1726</v>
      </c>
      <c r="D19" s="319"/>
      <c r="E19" s="50"/>
      <c r="F19" s="3"/>
      <c r="G19" s="51"/>
      <c r="H19" s="177">
        <v>1</v>
      </c>
      <c r="I19" s="3">
        <f t="shared" si="0"/>
        <v>0</v>
      </c>
      <c r="J19" s="52"/>
    </row>
    <row r="20" spans="1:10" s="40" customFormat="1" ht="41.4" x14ac:dyDescent="0.3">
      <c r="A20" s="49" t="s">
        <v>4750</v>
      </c>
      <c r="B20" s="158" t="s">
        <v>4890</v>
      </c>
      <c r="C20" s="50" t="s">
        <v>1726</v>
      </c>
      <c r="D20" s="319"/>
      <c r="E20" s="50"/>
      <c r="F20" s="3"/>
      <c r="G20" s="51"/>
      <c r="H20" s="177">
        <v>1</v>
      </c>
      <c r="I20" s="3">
        <f t="shared" si="0"/>
        <v>0</v>
      </c>
      <c r="J20" s="52"/>
    </row>
    <row r="21" spans="1:10" s="40" customFormat="1" ht="35.1" customHeight="1" x14ac:dyDescent="0.3">
      <c r="A21" s="49" t="s">
        <v>4751</v>
      </c>
      <c r="B21" s="159" t="s">
        <v>4787</v>
      </c>
      <c r="C21" s="43" t="s">
        <v>1726</v>
      </c>
      <c r="D21" s="318"/>
      <c r="E21" s="43"/>
      <c r="F21" s="44"/>
      <c r="G21" s="45"/>
      <c r="H21" s="176">
        <v>1</v>
      </c>
      <c r="I21" s="44">
        <f t="shared" si="0"/>
        <v>0</v>
      </c>
      <c r="J21" s="47"/>
    </row>
    <row r="22" spans="1:10" s="40" customFormat="1" ht="35.1" customHeight="1" x14ac:dyDescent="0.3">
      <c r="A22" s="49" t="s">
        <v>4752</v>
      </c>
      <c r="B22" s="159" t="s">
        <v>4788</v>
      </c>
      <c r="C22" s="43" t="s">
        <v>1726</v>
      </c>
      <c r="D22" s="319"/>
      <c r="E22" s="50"/>
      <c r="F22" s="3"/>
      <c r="G22" s="51"/>
      <c r="H22" s="177">
        <v>1</v>
      </c>
      <c r="I22" s="3">
        <f t="shared" si="0"/>
        <v>0</v>
      </c>
      <c r="J22" s="52"/>
    </row>
    <row r="23" spans="1:10" s="40" customFormat="1" ht="13.8" x14ac:dyDescent="0.3">
      <c r="A23" s="49" t="s">
        <v>4753</v>
      </c>
      <c r="B23" s="160" t="s">
        <v>4754</v>
      </c>
      <c r="C23" s="53" t="s">
        <v>1726</v>
      </c>
      <c r="D23" s="320"/>
      <c r="E23" s="53"/>
      <c r="F23" s="54"/>
      <c r="G23" s="55"/>
      <c r="H23" s="178">
        <v>0</v>
      </c>
      <c r="I23" s="54">
        <f t="shared" si="0"/>
        <v>0</v>
      </c>
      <c r="J23" s="56"/>
    </row>
    <row r="24" spans="1:10" s="117" customFormat="1" ht="13.8" x14ac:dyDescent="0.3">
      <c r="A24" s="111" t="s">
        <v>2304</v>
      </c>
      <c r="B24" s="112" t="s">
        <v>4755</v>
      </c>
      <c r="C24" s="113"/>
      <c r="D24" s="321"/>
      <c r="E24" s="113"/>
      <c r="F24" s="114"/>
      <c r="G24" s="115"/>
      <c r="H24" s="179"/>
      <c r="I24" s="116">
        <f>SUBTOTAL(9, I25:I29)</f>
        <v>0</v>
      </c>
      <c r="J24" s="113"/>
    </row>
    <row r="25" spans="1:10" s="117" customFormat="1" ht="13.8" x14ac:dyDescent="0.3">
      <c r="A25" s="118" t="s">
        <v>4756</v>
      </c>
      <c r="B25" s="119" t="s">
        <v>4757</v>
      </c>
      <c r="C25" s="120"/>
      <c r="D25" s="322"/>
      <c r="E25" s="120"/>
      <c r="F25" s="121"/>
      <c r="G25" s="122"/>
      <c r="H25" s="180"/>
      <c r="I25" s="123">
        <f>SUBTOTAL(9, I26:I29)</f>
        <v>0</v>
      </c>
      <c r="J25" s="120"/>
    </row>
    <row r="26" spans="1:10" s="117" customFormat="1" ht="13.8" x14ac:dyDescent="0.3">
      <c r="A26" s="118"/>
      <c r="B26" s="335" t="s">
        <v>5514</v>
      </c>
      <c r="C26" s="120"/>
      <c r="D26" s="322"/>
      <c r="E26" s="120"/>
      <c r="F26" s="121"/>
      <c r="G26" s="122"/>
      <c r="H26" s="180"/>
      <c r="I26" s="336">
        <f>SUBTOTAL(9, I27:I28)</f>
        <v>0</v>
      </c>
      <c r="J26" s="120"/>
    </row>
    <row r="27" spans="1:10" s="117" customFormat="1" ht="13.8" x14ac:dyDescent="0.3">
      <c r="A27" s="118"/>
      <c r="B27" s="342" t="s">
        <v>5367</v>
      </c>
      <c r="C27" s="337" t="s">
        <v>9</v>
      </c>
      <c r="D27" s="338">
        <v>0</v>
      </c>
      <c r="E27" s="337"/>
      <c r="F27" s="339">
        <v>871000</v>
      </c>
      <c r="G27" s="340"/>
      <c r="H27" s="341">
        <v>0</v>
      </c>
      <c r="I27" s="343">
        <f>ROUND(D27*H27*F27,0)</f>
        <v>0</v>
      </c>
      <c r="J27" s="120"/>
    </row>
    <row r="28" spans="1:10" s="117" customFormat="1" ht="13.8" x14ac:dyDescent="0.3">
      <c r="A28" s="118"/>
      <c r="B28" s="342" t="s">
        <v>5368</v>
      </c>
      <c r="C28" s="337" t="s">
        <v>9</v>
      </c>
      <c r="D28" s="338">
        <v>0</v>
      </c>
      <c r="E28" s="337"/>
      <c r="F28" s="339">
        <v>560000</v>
      </c>
      <c r="G28" s="340"/>
      <c r="H28" s="341">
        <v>0</v>
      </c>
      <c r="I28" s="343">
        <f>ROUND(D28*H28*F28,0)</f>
        <v>0</v>
      </c>
      <c r="J28" s="120"/>
    </row>
    <row r="29" spans="1:10" s="127" customFormat="1" ht="13.8" x14ac:dyDescent="0.3">
      <c r="A29" s="128"/>
      <c r="B29" s="171"/>
      <c r="C29" s="125"/>
      <c r="D29" s="323"/>
      <c r="E29" s="125"/>
      <c r="F29" s="172"/>
      <c r="G29" s="173"/>
      <c r="H29" s="181"/>
      <c r="I29" s="126"/>
      <c r="J29" s="125"/>
    </row>
    <row r="30" spans="1:10" s="40" customFormat="1" ht="13.8" x14ac:dyDescent="0.3">
      <c r="A30" s="61" t="s">
        <v>4758</v>
      </c>
      <c r="B30" s="62" t="s">
        <v>4759</v>
      </c>
      <c r="C30" s="63"/>
      <c r="D30" s="324"/>
      <c r="E30" s="63"/>
      <c r="F30" s="64"/>
      <c r="G30" s="65"/>
      <c r="H30" s="182"/>
      <c r="I30" s="66">
        <f>(I31)</f>
        <v>0</v>
      </c>
      <c r="J30" s="63"/>
    </row>
    <row r="31" spans="1:10" s="67" customFormat="1" ht="13.8" x14ac:dyDescent="0.3">
      <c r="A31" s="49"/>
      <c r="B31" s="68"/>
      <c r="C31" s="69"/>
      <c r="D31" s="325"/>
      <c r="E31" s="69"/>
      <c r="F31" s="70"/>
      <c r="G31" s="71"/>
      <c r="H31" s="183"/>
      <c r="I31" s="70"/>
      <c r="J31" s="69"/>
    </row>
    <row r="32" spans="1:10" s="117" customFormat="1" ht="13.8" x14ac:dyDescent="0.3">
      <c r="A32" s="111" t="s">
        <v>2307</v>
      </c>
      <c r="B32" s="132" t="s">
        <v>4760</v>
      </c>
      <c r="C32" s="113"/>
      <c r="D32" s="326"/>
      <c r="E32" s="113"/>
      <c r="F32" s="133"/>
      <c r="G32" s="134"/>
      <c r="H32" s="184"/>
      <c r="I32" s="116">
        <f>SUBTOTAL(9,I33:I42)</f>
        <v>173651600</v>
      </c>
      <c r="J32" s="161"/>
    </row>
    <row r="33" spans="1:10" s="40" customFormat="1" ht="41.4" x14ac:dyDescent="0.3">
      <c r="A33" s="124" t="s">
        <v>4762</v>
      </c>
      <c r="B33" s="135" t="s">
        <v>4761</v>
      </c>
      <c r="C33" s="124"/>
      <c r="D33" s="327"/>
      <c r="E33" s="129"/>
      <c r="F33" s="137"/>
      <c r="G33" s="136"/>
      <c r="H33" s="185"/>
      <c r="I33" s="130">
        <f>SUBTOTAL(9,I34:I38)</f>
        <v>173651600</v>
      </c>
      <c r="J33" s="43"/>
    </row>
    <row r="34" spans="1:10" s="40" customFormat="1" ht="13.8" x14ac:dyDescent="0.3">
      <c r="A34" s="72" t="s">
        <v>4790</v>
      </c>
      <c r="B34" s="73" t="s">
        <v>4763</v>
      </c>
      <c r="C34" s="43" t="s">
        <v>4764</v>
      </c>
      <c r="D34" s="328">
        <v>3</v>
      </c>
      <c r="E34" s="43"/>
      <c r="F34" s="74">
        <v>4050000</v>
      </c>
      <c r="G34" s="75"/>
      <c r="H34" s="186">
        <v>1</v>
      </c>
      <c r="I34" s="2">
        <f>ROUND(D34*F34*H34,0)</f>
        <v>12150000</v>
      </c>
      <c r="J34" s="43"/>
    </row>
    <row r="35" spans="1:10" s="131" customFormat="1" ht="13.8" x14ac:dyDescent="0.3">
      <c r="A35" s="76"/>
      <c r="B35" s="138" t="s">
        <v>11</v>
      </c>
      <c r="C35" s="43"/>
      <c r="D35" s="328"/>
      <c r="E35" s="43"/>
      <c r="F35" s="74"/>
      <c r="G35" s="75"/>
      <c r="H35" s="186"/>
      <c r="I35" s="2"/>
      <c r="J35" s="129"/>
    </row>
    <row r="36" spans="1:10" s="96" customFormat="1" ht="27.6" x14ac:dyDescent="0.3">
      <c r="A36" s="164" t="s">
        <v>4791</v>
      </c>
      <c r="B36" s="165" t="s">
        <v>4789</v>
      </c>
      <c r="C36" s="166" t="s">
        <v>1726</v>
      </c>
      <c r="D36" s="329">
        <v>234.4</v>
      </c>
      <c r="E36" s="166"/>
      <c r="F36" s="167">
        <v>130000</v>
      </c>
      <c r="G36" s="168"/>
      <c r="H36" s="187">
        <v>0.3</v>
      </c>
      <c r="I36" s="169">
        <f t="shared" ref="I36" si="1">ROUND(D36*H36*F36,0)</f>
        <v>9141600</v>
      </c>
      <c r="J36" s="170"/>
    </row>
    <row r="37" spans="1:10" s="40" customFormat="1" ht="27.6" x14ac:dyDescent="0.3">
      <c r="A37" s="76" t="s">
        <v>4792</v>
      </c>
      <c r="B37" s="77" t="s">
        <v>4768</v>
      </c>
      <c r="C37" s="76" t="s">
        <v>1726</v>
      </c>
      <c r="D37" s="328">
        <v>234.4</v>
      </c>
      <c r="E37" s="43"/>
      <c r="F37" s="74">
        <v>130000</v>
      </c>
      <c r="G37" s="75"/>
      <c r="H37" s="332">
        <v>5</v>
      </c>
      <c r="I37" s="2">
        <f>D37*F37*H37</f>
        <v>152360000</v>
      </c>
      <c r="J37" s="43"/>
    </row>
    <row r="38" spans="1:10" s="40" customFormat="1" ht="55.2" x14ac:dyDescent="0.3">
      <c r="A38" s="76"/>
      <c r="B38" s="191" t="s">
        <v>4793</v>
      </c>
      <c r="C38" s="76"/>
      <c r="D38" s="328"/>
      <c r="E38" s="43"/>
      <c r="F38" s="74"/>
      <c r="G38" s="75"/>
      <c r="H38" s="186"/>
      <c r="I38" s="2"/>
      <c r="J38" s="43"/>
    </row>
    <row r="39" spans="1:10" s="145" customFormat="1" ht="41.4" x14ac:dyDescent="0.3">
      <c r="A39" s="139" t="s">
        <v>4765</v>
      </c>
      <c r="B39" s="140" t="s">
        <v>4769</v>
      </c>
      <c r="C39" s="139"/>
      <c r="D39" s="330"/>
      <c r="E39" s="142"/>
      <c r="F39" s="143"/>
      <c r="G39" s="141"/>
      <c r="H39" s="188"/>
      <c r="I39" s="144">
        <f>SUBTOTAL(9,I40:I42)</f>
        <v>0</v>
      </c>
      <c r="J39" s="142"/>
    </row>
    <row r="40" spans="1:10" s="40" customFormat="1" ht="27.6" x14ac:dyDescent="0.3">
      <c r="A40" s="76" t="s">
        <v>4766</v>
      </c>
      <c r="B40" s="79" t="s">
        <v>4789</v>
      </c>
      <c r="C40" s="76" t="s">
        <v>1726</v>
      </c>
      <c r="D40" s="328">
        <v>0</v>
      </c>
      <c r="E40" s="43"/>
      <c r="F40" s="74">
        <v>130000</v>
      </c>
      <c r="G40" s="75"/>
      <c r="H40" s="186">
        <v>0.3</v>
      </c>
      <c r="I40" s="2">
        <f t="shared" ref="I40:I41" si="2">ROUND(D40*H40*F40,0)</f>
        <v>0</v>
      </c>
      <c r="J40" s="78"/>
    </row>
    <row r="41" spans="1:10" s="40" customFormat="1" ht="27.6" x14ac:dyDescent="0.3">
      <c r="A41" s="76" t="s">
        <v>4767</v>
      </c>
      <c r="B41" s="77" t="s">
        <v>4768</v>
      </c>
      <c r="C41" s="76" t="s">
        <v>1726</v>
      </c>
      <c r="D41" s="328">
        <v>0</v>
      </c>
      <c r="E41" s="43"/>
      <c r="F41" s="74">
        <v>130000</v>
      </c>
      <c r="G41" s="75"/>
      <c r="H41" s="332">
        <v>5</v>
      </c>
      <c r="I41" s="2">
        <f t="shared" si="2"/>
        <v>0</v>
      </c>
      <c r="J41" s="43"/>
    </row>
    <row r="42" spans="1:10" s="40" customFormat="1" ht="55.2" x14ac:dyDescent="0.3">
      <c r="A42" s="80"/>
      <c r="B42" s="192" t="s">
        <v>4793</v>
      </c>
      <c r="C42" s="80"/>
      <c r="D42" s="331"/>
      <c r="E42" s="50"/>
      <c r="F42" s="81"/>
      <c r="G42" s="82"/>
      <c r="H42" s="189"/>
      <c r="I42" s="83"/>
      <c r="J42" s="50"/>
    </row>
    <row r="43" spans="1:10" s="40" customFormat="1" ht="13.8" x14ac:dyDescent="0.3">
      <c r="A43" s="57" t="s">
        <v>2310</v>
      </c>
      <c r="B43" s="58" t="s">
        <v>4770</v>
      </c>
      <c r="C43" s="59"/>
      <c r="D43" s="333"/>
      <c r="E43" s="59"/>
      <c r="F43" s="60"/>
      <c r="G43" s="59"/>
      <c r="H43" s="190"/>
      <c r="I43" s="59"/>
      <c r="J43" s="84"/>
    </row>
    <row r="44" spans="1:10" s="117" customFormat="1" ht="13.8" x14ac:dyDescent="0.3">
      <c r="A44" s="146"/>
      <c r="B44" s="147" t="s">
        <v>4771</v>
      </c>
      <c r="C44" s="148"/>
      <c r="D44" s="334"/>
      <c r="E44" s="148"/>
      <c r="F44" s="149"/>
      <c r="G44" s="150"/>
      <c r="H44" s="148"/>
      <c r="I44" s="110">
        <f>SUBTOTAL(9,I14:I42)</f>
        <v>204123600</v>
      </c>
      <c r="J44" s="148"/>
    </row>
    <row r="45" spans="1:10" s="40" customFormat="1" ht="14.4" x14ac:dyDescent="0.3">
      <c r="A45" s="85"/>
      <c r="B45" s="501" t="s">
        <v>5515</v>
      </c>
      <c r="C45" s="502"/>
      <c r="D45" s="502"/>
      <c r="E45" s="502"/>
      <c r="F45" s="502"/>
      <c r="G45" s="502"/>
      <c r="H45" s="502"/>
      <c r="I45" s="502"/>
      <c r="J45" s="503"/>
    </row>
    <row r="46" spans="1:10" s="40" customFormat="1" ht="14.4" x14ac:dyDescent="0.3">
      <c r="A46" s="86"/>
      <c r="B46" s="506"/>
      <c r="C46" s="506"/>
      <c r="D46" s="506"/>
      <c r="E46" s="506"/>
      <c r="F46" s="506"/>
      <c r="G46" s="506"/>
      <c r="H46" s="506"/>
      <c r="I46" s="506"/>
      <c r="J46" s="506"/>
    </row>
    <row r="47" spans="1:10" s="89" customFormat="1" x14ac:dyDescent="0.3">
      <c r="A47" s="87"/>
      <c r="B47" s="88"/>
      <c r="C47" s="88"/>
      <c r="D47" s="88"/>
      <c r="E47" s="88"/>
      <c r="F47" s="88"/>
      <c r="G47" s="88"/>
      <c r="H47" s="88"/>
      <c r="I47" s="88"/>
      <c r="J47" s="88"/>
    </row>
    <row r="48" spans="1:10" s="89" customFormat="1" x14ac:dyDescent="0.3">
      <c r="A48" s="90"/>
      <c r="B48" s="90"/>
      <c r="C48" s="504" t="s">
        <v>4773</v>
      </c>
      <c r="D48" s="504"/>
      <c r="E48" s="504"/>
      <c r="F48" s="504" t="s">
        <v>4885</v>
      </c>
      <c r="G48" s="504"/>
      <c r="H48" s="504"/>
      <c r="I48" s="504"/>
      <c r="J48" s="504"/>
    </row>
    <row r="49" spans="1:10" s="96" customFormat="1" x14ac:dyDescent="0.3">
      <c r="A49" s="91"/>
      <c r="B49" s="93"/>
      <c r="C49" s="94"/>
      <c r="D49" s="92"/>
      <c r="E49" s="91"/>
      <c r="F49" s="95"/>
      <c r="G49" s="91"/>
      <c r="H49" s="91"/>
      <c r="I49" s="95"/>
    </row>
    <row r="50" spans="1:10" s="96" customFormat="1" x14ac:dyDescent="0.3">
      <c r="A50" s="91"/>
      <c r="B50" s="93"/>
      <c r="C50" s="94"/>
      <c r="D50" s="92"/>
      <c r="E50" s="91"/>
      <c r="F50" s="95"/>
      <c r="G50" s="91"/>
      <c r="H50" s="91"/>
      <c r="I50" s="91"/>
    </row>
    <row r="51" spans="1:10" s="96" customFormat="1" x14ac:dyDescent="0.3">
      <c r="A51" s="91"/>
      <c r="B51" s="93"/>
      <c r="C51" s="94"/>
      <c r="D51" s="92"/>
      <c r="E51" s="91"/>
      <c r="F51" s="95"/>
      <c r="G51" s="91"/>
      <c r="H51" s="91"/>
      <c r="I51" s="95"/>
    </row>
    <row r="52" spans="1:10" s="96" customFormat="1" x14ac:dyDescent="0.3">
      <c r="A52" s="91"/>
      <c r="B52" s="93"/>
      <c r="C52" s="94"/>
      <c r="D52" s="92"/>
      <c r="E52" s="91"/>
      <c r="F52" s="95"/>
      <c r="G52" s="91"/>
      <c r="H52" s="91"/>
      <c r="I52" s="91"/>
    </row>
    <row r="53" spans="1:10" s="96" customFormat="1" x14ac:dyDescent="0.3">
      <c r="A53" s="91"/>
      <c r="B53" s="93"/>
      <c r="C53" s="94"/>
      <c r="D53" s="92"/>
      <c r="E53" s="91"/>
      <c r="F53" s="95"/>
      <c r="G53" s="91"/>
      <c r="H53" s="91"/>
      <c r="I53" s="91"/>
    </row>
    <row r="54" spans="1:10" s="89" customFormat="1" x14ac:dyDescent="0.3">
      <c r="A54" s="91"/>
      <c r="C54" s="505" t="s">
        <v>4886</v>
      </c>
      <c r="D54" s="505"/>
      <c r="E54" s="505"/>
      <c r="F54" s="316"/>
      <c r="G54" s="91"/>
      <c r="H54" s="91"/>
      <c r="I54" s="91"/>
    </row>
    <row r="55" spans="1:10" x14ac:dyDescent="0.3">
      <c r="A55" s="97"/>
      <c r="C55" s="98"/>
      <c r="D55" s="99"/>
      <c r="E55" s="10"/>
      <c r="F55" s="100"/>
      <c r="G55" s="97"/>
      <c r="H55" s="10"/>
      <c r="I55" s="100"/>
      <c r="J55" s="97"/>
    </row>
    <row r="56" spans="1:10" ht="47.1" customHeight="1" x14ac:dyDescent="0.3">
      <c r="A56" s="101"/>
      <c r="B56" s="102" t="s">
        <v>4703</v>
      </c>
      <c r="D56" s="103"/>
      <c r="F56" s="104"/>
      <c r="G56" s="105"/>
      <c r="H56" s="106"/>
      <c r="I56" s="107"/>
    </row>
    <row r="57" spans="1:10" ht="47.1" customHeight="1" x14ac:dyDescent="0.3">
      <c r="A57" s="101"/>
      <c r="B57" s="102" t="s">
        <v>4704</v>
      </c>
      <c r="D57" s="103"/>
      <c r="F57" s="104"/>
      <c r="G57" s="105"/>
      <c r="H57" s="106"/>
      <c r="I57" s="107"/>
    </row>
    <row r="58" spans="1:10" ht="61.5" customHeight="1" x14ac:dyDescent="0.3">
      <c r="A58" s="101"/>
      <c r="B58" s="102" t="s">
        <v>4705</v>
      </c>
      <c r="D58" s="103"/>
      <c r="F58" s="104"/>
      <c r="G58" s="105"/>
      <c r="H58" s="106"/>
      <c r="I58" s="107"/>
    </row>
    <row r="59" spans="1:10" x14ac:dyDescent="0.3">
      <c r="A59" s="97"/>
      <c r="C59" s="98"/>
      <c r="D59" s="99"/>
      <c r="E59" s="10"/>
      <c r="F59" s="100"/>
      <c r="G59" s="97"/>
      <c r="H59" s="10"/>
      <c r="I59" s="100"/>
      <c r="J59" s="97"/>
    </row>
    <row r="60" spans="1:10" x14ac:dyDescent="0.3">
      <c r="A60" s="97"/>
      <c r="C60" s="98"/>
      <c r="D60" s="99"/>
      <c r="E60" s="10"/>
      <c r="F60" s="100"/>
      <c r="G60" s="97"/>
      <c r="H60" s="10"/>
      <c r="I60" s="100"/>
      <c r="J60" s="97"/>
    </row>
    <row r="63" spans="1:10" x14ac:dyDescent="0.3">
      <c r="A63" s="8"/>
      <c r="C63" s="8"/>
      <c r="D63" s="98"/>
      <c r="E63" s="98"/>
      <c r="F63" s="8"/>
      <c r="G63" s="8"/>
      <c r="H63" s="8"/>
      <c r="I63" s="8"/>
      <c r="J63" s="8"/>
    </row>
    <row r="64" spans="1:10" x14ac:dyDescent="0.3">
      <c r="A64" s="8"/>
      <c r="C64" s="8"/>
      <c r="D64" s="98"/>
      <c r="E64" s="98"/>
      <c r="F64" s="8"/>
      <c r="G64" s="8"/>
      <c r="H64" s="8"/>
      <c r="I64" s="8"/>
      <c r="J64" s="8"/>
    </row>
    <row r="65" spans="4:5" s="8" customFormat="1" x14ac:dyDescent="0.3">
      <c r="D65" s="98"/>
      <c r="E65" s="98"/>
    </row>
    <row r="66" spans="4:5" s="8" customFormat="1" x14ac:dyDescent="0.3">
      <c r="D66" s="98"/>
      <c r="E66" s="98"/>
    </row>
    <row r="67" spans="4:5" s="8" customFormat="1" x14ac:dyDescent="0.3">
      <c r="D67" s="98"/>
      <c r="E67" s="98"/>
    </row>
    <row r="68" spans="4:5" s="8" customFormat="1" x14ac:dyDescent="0.3">
      <c r="D68" s="98"/>
      <c r="E68" s="98"/>
    </row>
    <row r="69" spans="4:5" s="8" customFormat="1" x14ac:dyDescent="0.3">
      <c r="D69" s="98"/>
      <c r="E69" s="98"/>
    </row>
    <row r="70" spans="4:5" s="8" customFormat="1" x14ac:dyDescent="0.3">
      <c r="D70" s="98"/>
      <c r="E70" s="98"/>
    </row>
    <row r="71" spans="4:5" s="8" customFormat="1" x14ac:dyDescent="0.3">
      <c r="D71" s="98"/>
      <c r="E71" s="98"/>
    </row>
    <row r="72" spans="4:5" s="8" customFormat="1" x14ac:dyDescent="0.3">
      <c r="D72" s="98"/>
      <c r="E72" s="98"/>
    </row>
    <row r="73" spans="4:5" s="8" customFormat="1" x14ac:dyDescent="0.3">
      <c r="D73" s="98"/>
      <c r="E73" s="98"/>
    </row>
    <row r="74" spans="4:5" s="8" customFormat="1" x14ac:dyDescent="0.3">
      <c r="D74" s="98"/>
      <c r="E74" s="98"/>
    </row>
    <row r="75" spans="4:5" s="8" customFormat="1" x14ac:dyDescent="0.3">
      <c r="D75" s="98"/>
      <c r="E75" s="98"/>
    </row>
    <row r="76" spans="4:5" s="8" customFormat="1" x14ac:dyDescent="0.3">
      <c r="D76" s="98"/>
      <c r="E76" s="98"/>
    </row>
    <row r="77" spans="4:5" s="40" customFormat="1" ht="13.8" x14ac:dyDescent="0.3">
      <c r="D77" s="5"/>
      <c r="E77" s="5"/>
    </row>
    <row r="78" spans="4:5" s="40" customFormat="1" ht="13.8" x14ac:dyDescent="0.3">
      <c r="D78" s="5"/>
      <c r="E78" s="5"/>
    </row>
    <row r="79" spans="4:5" s="8" customFormat="1" x14ac:dyDescent="0.3">
      <c r="D79" s="98"/>
      <c r="E79" s="98"/>
    </row>
    <row r="80" spans="4:5" s="8" customFormat="1" x14ac:dyDescent="0.3">
      <c r="D80" s="98"/>
      <c r="E80" s="98"/>
    </row>
    <row r="81" spans="4:5" s="8" customFormat="1" x14ac:dyDescent="0.3">
      <c r="D81" s="98"/>
      <c r="E81" s="98"/>
    </row>
    <row r="82" spans="4:5" s="40" customFormat="1" ht="13.8" x14ac:dyDescent="0.3">
      <c r="D82" s="5"/>
      <c r="E82" s="5"/>
    </row>
    <row r="83" spans="4:5" s="8" customFormat="1" x14ac:dyDescent="0.3">
      <c r="D83" s="98"/>
      <c r="E83" s="98"/>
    </row>
    <row r="84" spans="4:5" s="8" customFormat="1" x14ac:dyDescent="0.3">
      <c r="D84" s="98"/>
      <c r="E84" s="98"/>
    </row>
    <row r="85" spans="4:5" s="40" customFormat="1" ht="13.8" x14ac:dyDescent="0.3">
      <c r="D85" s="5"/>
      <c r="E85" s="5"/>
    </row>
    <row r="86" spans="4:5" s="8" customFormat="1" x14ac:dyDescent="0.3">
      <c r="D86" s="98"/>
      <c r="E86" s="98"/>
    </row>
    <row r="87" spans="4:5" s="8" customFormat="1" x14ac:dyDescent="0.3">
      <c r="D87" s="98"/>
      <c r="E87" s="98"/>
    </row>
    <row r="88" spans="4:5" s="8" customFormat="1" x14ac:dyDescent="0.3">
      <c r="D88" s="98"/>
      <c r="E88" s="98"/>
    </row>
    <row r="89" spans="4:5" s="8" customFormat="1" x14ac:dyDescent="0.3">
      <c r="D89" s="98"/>
      <c r="E89" s="98"/>
    </row>
    <row r="90" spans="4:5" s="8" customFormat="1" x14ac:dyDescent="0.3">
      <c r="D90" s="98"/>
      <c r="E90" s="98"/>
    </row>
    <row r="91" spans="4:5" s="8" customFormat="1" x14ac:dyDescent="0.3">
      <c r="D91" s="98"/>
      <c r="E91" s="98"/>
    </row>
    <row r="92" spans="4:5" s="8" customFormat="1" x14ac:dyDescent="0.3">
      <c r="D92" s="98"/>
      <c r="E92" s="98"/>
    </row>
    <row r="93" spans="4:5" s="8" customFormat="1" x14ac:dyDescent="0.3">
      <c r="D93" s="98"/>
      <c r="E93" s="98"/>
    </row>
    <row r="94" spans="4:5" s="8" customFormat="1" x14ac:dyDescent="0.3">
      <c r="D94" s="98"/>
      <c r="E94" s="98"/>
    </row>
    <row r="95" spans="4:5" s="8" customFormat="1" x14ac:dyDescent="0.3">
      <c r="D95" s="98"/>
      <c r="E95" s="98"/>
    </row>
    <row r="96" spans="4:5" s="8" customFormat="1" x14ac:dyDescent="0.3">
      <c r="D96" s="98"/>
      <c r="E96" s="98"/>
    </row>
    <row r="97" spans="4:5" s="8" customFormat="1" x14ac:dyDescent="0.3">
      <c r="D97" s="98"/>
      <c r="E97" s="98"/>
    </row>
    <row r="98" spans="4:5" s="8" customFormat="1" x14ac:dyDescent="0.3">
      <c r="D98" s="98"/>
      <c r="E98" s="98"/>
    </row>
    <row r="99" spans="4:5" s="8" customFormat="1" x14ac:dyDescent="0.3">
      <c r="D99" s="98"/>
      <c r="E99" s="98"/>
    </row>
    <row r="100" spans="4:5" s="8" customFormat="1" x14ac:dyDescent="0.3">
      <c r="D100" s="98"/>
      <c r="E100" s="98"/>
    </row>
    <row r="101" spans="4:5" s="8" customFormat="1" x14ac:dyDescent="0.3">
      <c r="D101" s="98"/>
      <c r="E101" s="98"/>
    </row>
    <row r="102" spans="4:5" s="8" customFormat="1" x14ac:dyDescent="0.3">
      <c r="D102" s="98"/>
      <c r="E102" s="98"/>
    </row>
    <row r="103" spans="4:5" s="8" customFormat="1" x14ac:dyDescent="0.3">
      <c r="D103" s="98"/>
      <c r="E103" s="98"/>
    </row>
    <row r="104" spans="4:5" s="8" customFormat="1" x14ac:dyDescent="0.3">
      <c r="D104" s="98"/>
      <c r="E104" s="98"/>
    </row>
    <row r="105" spans="4:5" s="8" customFormat="1" x14ac:dyDescent="0.3">
      <c r="D105" s="98"/>
      <c r="E105" s="98"/>
    </row>
    <row r="106" spans="4:5" s="8" customFormat="1" x14ac:dyDescent="0.3">
      <c r="D106" s="98"/>
      <c r="E106" s="98"/>
    </row>
    <row r="107" spans="4:5" s="8" customFormat="1" x14ac:dyDescent="0.3">
      <c r="D107" s="98"/>
      <c r="E107" s="98"/>
    </row>
    <row r="108" spans="4:5" s="8" customFormat="1" x14ac:dyDescent="0.3">
      <c r="D108" s="98"/>
      <c r="E108" s="98"/>
    </row>
    <row r="109" spans="4:5" s="8" customFormat="1" x14ac:dyDescent="0.3">
      <c r="D109" s="98"/>
      <c r="E109" s="98"/>
    </row>
    <row r="110" spans="4:5" s="8" customFormat="1" x14ac:dyDescent="0.3">
      <c r="D110" s="98"/>
      <c r="E110" s="98"/>
    </row>
    <row r="111" spans="4:5" s="8" customFormat="1" x14ac:dyDescent="0.3">
      <c r="D111" s="98"/>
      <c r="E111" s="98"/>
    </row>
    <row r="112" spans="4:5" s="8" customFormat="1" x14ac:dyDescent="0.3">
      <c r="D112" s="98"/>
      <c r="E112" s="98"/>
    </row>
    <row r="113" spans="4:5" s="8" customFormat="1" x14ac:dyDescent="0.3">
      <c r="D113" s="98"/>
      <c r="E113" s="98"/>
    </row>
    <row r="114" spans="4:5" s="8" customFormat="1" x14ac:dyDescent="0.3">
      <c r="D114" s="98"/>
      <c r="E114" s="98"/>
    </row>
    <row r="115" spans="4:5" s="8" customFormat="1" x14ac:dyDescent="0.3">
      <c r="D115" s="98"/>
      <c r="E115" s="98"/>
    </row>
    <row r="116" spans="4:5" s="8" customFormat="1" x14ac:dyDescent="0.3">
      <c r="D116" s="98"/>
      <c r="E116" s="98"/>
    </row>
    <row r="117" spans="4:5" s="8" customFormat="1" x14ac:dyDescent="0.3">
      <c r="D117" s="98"/>
      <c r="E117" s="98"/>
    </row>
    <row r="118" spans="4:5" s="8" customFormat="1" x14ac:dyDescent="0.3">
      <c r="D118" s="98"/>
      <c r="E118" s="98"/>
    </row>
    <row r="119" spans="4:5" s="8" customFormat="1" x14ac:dyDescent="0.3">
      <c r="D119" s="98"/>
      <c r="E119" s="98"/>
    </row>
    <row r="120" spans="4:5" s="8" customFormat="1" x14ac:dyDescent="0.3">
      <c r="D120" s="98"/>
      <c r="E120" s="98"/>
    </row>
    <row r="121" spans="4:5" s="8" customFormat="1" x14ac:dyDescent="0.3">
      <c r="D121" s="98"/>
      <c r="E121" s="98"/>
    </row>
    <row r="122" spans="4:5" s="8" customFormat="1" x14ac:dyDescent="0.3">
      <c r="D122" s="98"/>
      <c r="E122" s="98"/>
    </row>
    <row r="123" spans="4:5" s="8" customFormat="1" x14ac:dyDescent="0.3">
      <c r="D123" s="98"/>
      <c r="E123" s="98"/>
    </row>
    <row r="124" spans="4:5" s="8" customFormat="1" x14ac:dyDescent="0.3">
      <c r="D124" s="98"/>
      <c r="E124" s="98"/>
    </row>
    <row r="125" spans="4:5" s="8" customFormat="1" x14ac:dyDescent="0.3">
      <c r="D125" s="98"/>
      <c r="E125" s="98"/>
    </row>
    <row r="126" spans="4:5" s="8" customFormat="1" x14ac:dyDescent="0.3">
      <c r="D126" s="98"/>
      <c r="E126" s="98"/>
    </row>
    <row r="127" spans="4:5" s="8" customFormat="1" x14ac:dyDescent="0.3">
      <c r="D127" s="98"/>
      <c r="E127" s="98"/>
    </row>
    <row r="128" spans="4:5" s="8" customFormat="1" x14ac:dyDescent="0.3">
      <c r="D128" s="98"/>
      <c r="E128" s="98"/>
    </row>
    <row r="129" spans="4:5" s="8" customFormat="1" x14ac:dyDescent="0.3">
      <c r="D129" s="98"/>
      <c r="E129" s="98"/>
    </row>
    <row r="130" spans="4:5" s="8" customFormat="1" x14ac:dyDescent="0.3">
      <c r="D130" s="98"/>
      <c r="E130" s="98"/>
    </row>
    <row r="131" spans="4:5" s="8" customFormat="1" x14ac:dyDescent="0.3">
      <c r="D131" s="98"/>
      <c r="E131" s="98"/>
    </row>
    <row r="132" spans="4:5" s="8" customFormat="1" x14ac:dyDescent="0.3">
      <c r="D132" s="98"/>
      <c r="E132" s="98"/>
    </row>
    <row r="133" spans="4:5" s="8" customFormat="1" x14ac:dyDescent="0.3">
      <c r="D133" s="98"/>
      <c r="E133" s="98"/>
    </row>
    <row r="134" spans="4:5" s="8" customFormat="1" x14ac:dyDescent="0.3">
      <c r="D134" s="98"/>
      <c r="E134" s="98"/>
    </row>
    <row r="135" spans="4:5" s="8" customFormat="1" x14ac:dyDescent="0.3">
      <c r="D135" s="98"/>
      <c r="E135" s="98"/>
    </row>
    <row r="136" spans="4:5" s="8" customFormat="1" x14ac:dyDescent="0.3">
      <c r="D136" s="98"/>
      <c r="E136" s="98"/>
    </row>
    <row r="137" spans="4:5" s="8" customFormat="1" x14ac:dyDescent="0.3">
      <c r="D137" s="98"/>
      <c r="E137" s="98"/>
    </row>
    <row r="138" spans="4:5" s="8" customFormat="1" x14ac:dyDescent="0.3">
      <c r="D138" s="98"/>
      <c r="E138" s="98"/>
    </row>
    <row r="139" spans="4:5" s="8" customFormat="1" x14ac:dyDescent="0.3">
      <c r="D139" s="98"/>
      <c r="E139" s="98"/>
    </row>
    <row r="140" spans="4:5" s="8" customFormat="1" x14ac:dyDescent="0.3">
      <c r="D140" s="98"/>
      <c r="E140" s="98"/>
    </row>
    <row r="141" spans="4:5" s="8" customFormat="1" x14ac:dyDescent="0.3">
      <c r="D141" s="98"/>
      <c r="E141" s="98"/>
    </row>
    <row r="142" spans="4:5" s="8" customFormat="1" x14ac:dyDescent="0.3">
      <c r="D142" s="98"/>
      <c r="E142" s="98"/>
    </row>
    <row r="143" spans="4:5" s="8" customFormat="1" x14ac:dyDescent="0.3">
      <c r="D143" s="98"/>
      <c r="E143" s="98"/>
    </row>
    <row r="144" spans="4:5" s="8" customFormat="1" x14ac:dyDescent="0.3">
      <c r="D144" s="98"/>
      <c r="E144" s="98"/>
    </row>
    <row r="145" spans="4:5" s="8" customFormat="1" x14ac:dyDescent="0.3">
      <c r="D145" s="98"/>
      <c r="E145" s="98"/>
    </row>
    <row r="146" spans="4:5" s="8" customFormat="1" x14ac:dyDescent="0.3">
      <c r="D146" s="98"/>
      <c r="E146" s="98"/>
    </row>
    <row r="147" spans="4:5" s="8" customFormat="1" x14ac:dyDescent="0.3">
      <c r="D147" s="98"/>
      <c r="E147" s="98"/>
    </row>
    <row r="148" spans="4:5" s="8" customFormat="1" x14ac:dyDescent="0.3">
      <c r="D148" s="98"/>
      <c r="E148" s="98"/>
    </row>
    <row r="149" spans="4:5" s="8" customFormat="1" x14ac:dyDescent="0.3">
      <c r="D149" s="98"/>
      <c r="E149" s="98"/>
    </row>
    <row r="150" spans="4:5" s="8" customFormat="1" x14ac:dyDescent="0.3">
      <c r="D150" s="98"/>
      <c r="E150" s="98"/>
    </row>
    <row r="151" spans="4:5" s="8" customFormat="1" x14ac:dyDescent="0.3">
      <c r="D151" s="98"/>
      <c r="E151" s="98"/>
    </row>
    <row r="152" spans="4:5" s="8" customFormat="1" x14ac:dyDescent="0.3">
      <c r="D152" s="98"/>
      <c r="E152" s="98"/>
    </row>
    <row r="153" spans="4:5" s="8" customFormat="1" x14ac:dyDescent="0.3">
      <c r="D153" s="98"/>
      <c r="E153" s="98"/>
    </row>
    <row r="154" spans="4:5" s="8" customFormat="1" x14ac:dyDescent="0.3">
      <c r="D154" s="98"/>
      <c r="E154" s="98"/>
    </row>
    <row r="155" spans="4:5" s="8" customFormat="1" x14ac:dyDescent="0.3">
      <c r="D155" s="98"/>
      <c r="E155" s="98"/>
    </row>
    <row r="156" spans="4:5" s="8" customFormat="1" x14ac:dyDescent="0.3">
      <c r="D156" s="98"/>
      <c r="E156" s="98"/>
    </row>
    <row r="157" spans="4:5" s="8" customFormat="1" x14ac:dyDescent="0.3">
      <c r="D157" s="98"/>
      <c r="E157" s="98"/>
    </row>
    <row r="158" spans="4:5" s="8" customFormat="1" x14ac:dyDescent="0.3">
      <c r="D158" s="98"/>
      <c r="E158" s="98"/>
    </row>
    <row r="159" spans="4:5" s="8" customFormat="1" x14ac:dyDescent="0.3">
      <c r="D159" s="98"/>
      <c r="E159" s="98"/>
    </row>
    <row r="160" spans="4:5" s="8" customFormat="1" x14ac:dyDescent="0.3">
      <c r="D160" s="98"/>
      <c r="E160" s="98"/>
    </row>
    <row r="161" spans="4:5" s="8" customFormat="1" x14ac:dyDescent="0.3">
      <c r="D161" s="98"/>
      <c r="E161" s="98"/>
    </row>
    <row r="162" spans="4:5" s="8" customFormat="1" x14ac:dyDescent="0.3">
      <c r="D162" s="98"/>
      <c r="E162" s="98"/>
    </row>
    <row r="163" spans="4:5" s="8" customFormat="1" x14ac:dyDescent="0.3">
      <c r="D163" s="98"/>
      <c r="E163" s="98"/>
    </row>
    <row r="164" spans="4:5" s="8" customFormat="1" x14ac:dyDescent="0.3">
      <c r="D164" s="98"/>
      <c r="E164" s="98"/>
    </row>
    <row r="165" spans="4:5" s="8" customFormat="1" x14ac:dyDescent="0.3">
      <c r="D165" s="98"/>
      <c r="E165" s="98"/>
    </row>
    <row r="166" spans="4:5" s="8" customFormat="1" x14ac:dyDescent="0.3">
      <c r="D166" s="98"/>
      <c r="E166" s="98"/>
    </row>
    <row r="167" spans="4:5" s="8" customFormat="1" x14ac:dyDescent="0.3">
      <c r="D167" s="98"/>
      <c r="E167" s="98"/>
    </row>
    <row r="168" spans="4:5" s="8" customFormat="1" x14ac:dyDescent="0.3">
      <c r="D168" s="98"/>
      <c r="E168" s="98"/>
    </row>
    <row r="169" spans="4:5" s="8" customFormat="1" x14ac:dyDescent="0.3">
      <c r="D169" s="98"/>
      <c r="E169" s="98"/>
    </row>
    <row r="170" spans="4:5" s="8" customFormat="1" x14ac:dyDescent="0.3">
      <c r="D170" s="98"/>
      <c r="E170" s="98"/>
    </row>
    <row r="171" spans="4:5" s="8" customFormat="1" x14ac:dyDescent="0.3">
      <c r="D171" s="98"/>
      <c r="E171" s="98"/>
    </row>
    <row r="172" spans="4:5" s="8" customFormat="1" x14ac:dyDescent="0.3">
      <c r="D172" s="98"/>
      <c r="E172" s="98"/>
    </row>
    <row r="173" spans="4:5" s="8" customFormat="1" x14ac:dyDescent="0.3">
      <c r="D173" s="98"/>
      <c r="E173" s="98"/>
    </row>
    <row r="174" spans="4:5" s="8" customFormat="1" x14ac:dyDescent="0.3">
      <c r="D174" s="98"/>
      <c r="E174" s="98"/>
    </row>
    <row r="175" spans="4:5" s="8" customFormat="1" x14ac:dyDescent="0.3">
      <c r="D175" s="98"/>
      <c r="E175" s="98"/>
    </row>
    <row r="176" spans="4:5" s="8" customFormat="1" x14ac:dyDescent="0.3">
      <c r="D176" s="98"/>
      <c r="E176" s="98"/>
    </row>
    <row r="177" spans="4:5" s="8" customFormat="1" x14ac:dyDescent="0.3">
      <c r="D177" s="98"/>
      <c r="E177" s="98"/>
    </row>
    <row r="178" spans="4:5" s="8" customFormat="1" x14ac:dyDescent="0.3">
      <c r="D178" s="98"/>
      <c r="E178" s="98"/>
    </row>
    <row r="179" spans="4:5" s="8" customFormat="1" x14ac:dyDescent="0.3">
      <c r="D179" s="98"/>
      <c r="E179" s="98"/>
    </row>
    <row r="180" spans="4:5" s="8" customFormat="1" x14ac:dyDescent="0.3">
      <c r="D180" s="98"/>
      <c r="E180" s="98"/>
    </row>
    <row r="181" spans="4:5" s="8" customFormat="1" x14ac:dyDescent="0.3">
      <c r="D181" s="98"/>
      <c r="E181" s="98"/>
    </row>
    <row r="182" spans="4:5" s="8" customFormat="1" x14ac:dyDescent="0.3">
      <c r="D182" s="98"/>
      <c r="E182" s="98"/>
    </row>
    <row r="183" spans="4:5" s="8" customFormat="1" x14ac:dyDescent="0.3">
      <c r="D183" s="98"/>
      <c r="E183" s="98"/>
    </row>
    <row r="184" spans="4:5" s="8" customFormat="1" x14ac:dyDescent="0.3">
      <c r="D184" s="98"/>
      <c r="E184" s="98"/>
    </row>
    <row r="185" spans="4:5" s="8" customFormat="1" x14ac:dyDescent="0.3">
      <c r="D185" s="98"/>
      <c r="E185" s="98"/>
    </row>
    <row r="186" spans="4:5" s="8" customFormat="1" x14ac:dyDescent="0.3">
      <c r="D186" s="98"/>
      <c r="E186" s="98"/>
    </row>
    <row r="187" spans="4:5" s="8" customFormat="1" x14ac:dyDescent="0.3">
      <c r="D187" s="98"/>
      <c r="E187" s="98"/>
    </row>
    <row r="188" spans="4:5" s="8" customFormat="1" x14ac:dyDescent="0.3">
      <c r="D188" s="98"/>
      <c r="E188" s="98"/>
    </row>
    <row r="189" spans="4:5" s="8" customFormat="1" x14ac:dyDescent="0.3">
      <c r="D189" s="98"/>
      <c r="E189" s="98"/>
    </row>
    <row r="190" spans="4:5" s="8" customFormat="1" x14ac:dyDescent="0.3">
      <c r="D190" s="98"/>
      <c r="E190" s="98"/>
    </row>
    <row r="191" spans="4:5" s="8" customFormat="1" x14ac:dyDescent="0.3">
      <c r="D191" s="98"/>
      <c r="E191" s="98"/>
    </row>
    <row r="192" spans="4:5" s="8" customFormat="1" x14ac:dyDescent="0.3">
      <c r="D192" s="98"/>
      <c r="E192" s="98"/>
    </row>
    <row r="193" spans="4:5" s="8" customFormat="1" x14ac:dyDescent="0.3">
      <c r="D193" s="98"/>
      <c r="E193" s="98"/>
    </row>
    <row r="194" spans="4:5" s="8" customFormat="1" x14ac:dyDescent="0.3">
      <c r="D194" s="98"/>
      <c r="E194" s="98"/>
    </row>
    <row r="195" spans="4:5" s="8" customFormat="1" x14ac:dyDescent="0.3">
      <c r="D195" s="98"/>
      <c r="E195" s="98"/>
    </row>
    <row r="196" spans="4:5" s="8" customFormat="1" x14ac:dyDescent="0.3">
      <c r="D196" s="98"/>
      <c r="E196" s="98"/>
    </row>
    <row r="197" spans="4:5" s="8" customFormat="1" x14ac:dyDescent="0.3">
      <c r="D197" s="98"/>
      <c r="E197" s="98"/>
    </row>
    <row r="198" spans="4:5" s="8" customFormat="1" x14ac:dyDescent="0.3">
      <c r="D198" s="98"/>
      <c r="E198" s="98"/>
    </row>
    <row r="199" spans="4:5" s="8" customFormat="1" x14ac:dyDescent="0.3">
      <c r="D199" s="98"/>
      <c r="E199" s="98"/>
    </row>
    <row r="200" spans="4:5" s="8" customFormat="1" x14ac:dyDescent="0.3">
      <c r="D200" s="98"/>
      <c r="E200" s="98"/>
    </row>
    <row r="201" spans="4:5" s="8" customFormat="1" x14ac:dyDescent="0.3">
      <c r="D201" s="98"/>
      <c r="E201" s="98"/>
    </row>
    <row r="202" spans="4:5" s="8" customFormat="1" x14ac:dyDescent="0.3">
      <c r="D202" s="98"/>
      <c r="E202" s="98"/>
    </row>
    <row r="203" spans="4:5" s="8" customFormat="1" x14ac:dyDescent="0.3">
      <c r="D203" s="98"/>
      <c r="E203" s="98"/>
    </row>
    <row r="204" spans="4:5" s="8" customFormat="1" x14ac:dyDescent="0.3">
      <c r="D204" s="98"/>
      <c r="E204" s="98"/>
    </row>
    <row r="205" spans="4:5" s="8" customFormat="1" x14ac:dyDescent="0.3">
      <c r="D205" s="98"/>
      <c r="E205" s="98"/>
    </row>
    <row r="206" spans="4:5" s="8" customFormat="1" x14ac:dyDescent="0.3">
      <c r="D206" s="98"/>
      <c r="E206" s="98"/>
    </row>
    <row r="207" spans="4:5" s="8" customFormat="1" x14ac:dyDescent="0.3">
      <c r="D207" s="98"/>
      <c r="E207" s="98"/>
    </row>
    <row r="208" spans="4:5" s="8" customFormat="1" x14ac:dyDescent="0.3">
      <c r="D208" s="98"/>
      <c r="E208" s="98"/>
    </row>
    <row r="209" spans="4:5" s="8" customFormat="1" x14ac:dyDescent="0.3">
      <c r="D209" s="98"/>
      <c r="E209" s="98"/>
    </row>
    <row r="210" spans="4:5" s="8" customFormat="1" x14ac:dyDescent="0.3">
      <c r="D210" s="98"/>
      <c r="E210" s="98"/>
    </row>
    <row r="211" spans="4:5" s="8" customFormat="1" x14ac:dyDescent="0.3">
      <c r="D211" s="98"/>
      <c r="E211" s="98"/>
    </row>
    <row r="212" spans="4:5" s="8" customFormat="1" x14ac:dyDescent="0.3">
      <c r="D212" s="98"/>
      <c r="E212" s="98"/>
    </row>
    <row r="213" spans="4:5" s="8" customFormat="1" x14ac:dyDescent="0.3">
      <c r="D213" s="98"/>
      <c r="E213" s="98"/>
    </row>
    <row r="214" spans="4:5" s="8" customFormat="1" x14ac:dyDescent="0.3">
      <c r="D214" s="98"/>
      <c r="E214" s="98"/>
    </row>
    <row r="215" spans="4:5" s="8" customFormat="1" x14ac:dyDescent="0.3">
      <c r="D215" s="98"/>
      <c r="E215" s="98"/>
    </row>
    <row r="216" spans="4:5" s="8" customFormat="1" x14ac:dyDescent="0.3">
      <c r="D216" s="98"/>
      <c r="E216" s="98"/>
    </row>
    <row r="217" spans="4:5" s="8" customFormat="1" x14ac:dyDescent="0.3">
      <c r="D217" s="98"/>
      <c r="E217" s="98"/>
    </row>
    <row r="218" spans="4:5" s="8" customFormat="1" x14ac:dyDescent="0.3">
      <c r="D218" s="98"/>
      <c r="E218" s="98"/>
    </row>
    <row r="219" spans="4:5" s="8" customFormat="1" x14ac:dyDescent="0.3">
      <c r="D219" s="98"/>
      <c r="E219" s="98"/>
    </row>
  </sheetData>
  <mergeCells count="17">
    <mergeCell ref="C11:J11"/>
    <mergeCell ref="F1:J1"/>
    <mergeCell ref="F2:J2"/>
    <mergeCell ref="F4:J4"/>
    <mergeCell ref="A5:J5"/>
    <mergeCell ref="A6:J6"/>
    <mergeCell ref="A7:J7"/>
    <mergeCell ref="C8:I8"/>
    <mergeCell ref="C9:D9"/>
    <mergeCell ref="F9:G9"/>
    <mergeCell ref="H9:I9"/>
    <mergeCell ref="C10:J10"/>
    <mergeCell ref="B45:J45"/>
    <mergeCell ref="B46:J46"/>
    <mergeCell ref="C48:E48"/>
    <mergeCell ref="F48:J48"/>
    <mergeCell ref="C54:E54"/>
  </mergeCells>
  <printOptions horizontalCentered="1"/>
  <pageMargins left="0.11811023622047245" right="0.11811023622047245" top="0.19685039370078741" bottom="0.19685039370078741" header="0.19685039370078741" footer="0.19685039370078741"/>
  <pageSetup paperSize="9" scale="89" orientation="landscape" r:id="rId1"/>
  <headerFooter alignWithMargins="0">
    <oddFooter>Page &amp;P</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A1A46-669F-4D77-B89B-FC382F3E3E33}">
  <sheetPr>
    <tabColor rgb="FFFFFF00"/>
  </sheetPr>
  <dimension ref="A1:K218"/>
  <sheetViews>
    <sheetView view="pageBreakPreview" topLeftCell="A19" zoomScaleSheetLayoutView="100" workbookViewId="0">
      <selection activeCell="F33" sqref="F33"/>
    </sheetView>
  </sheetViews>
  <sheetFormatPr defaultColWidth="9.109375" defaultRowHeight="15.6" x14ac:dyDescent="0.3"/>
  <cols>
    <col min="1" max="1" width="7.109375" style="4" customWidth="1"/>
    <col min="2" max="2" width="68.33203125" style="8" customWidth="1"/>
    <col min="3" max="3" width="6.88671875" style="6" customWidth="1"/>
    <col min="4" max="4" width="9.109375" style="7"/>
    <col min="5" max="5" width="14.44140625" style="6" bestFit="1" customWidth="1"/>
    <col min="6" max="6" width="11.33203125" style="108" customWidth="1"/>
    <col min="7" max="7" width="7" style="109" customWidth="1"/>
    <col min="8" max="8" width="6.109375" style="98" bestFit="1" customWidth="1"/>
    <col min="9" max="9" width="16.88671875" style="108" bestFit="1" customWidth="1"/>
    <col min="10" max="10" width="14.5546875" style="6" bestFit="1" customWidth="1"/>
    <col min="11" max="11" width="19.5546875" style="8" customWidth="1"/>
    <col min="12" max="16384" width="9.109375" style="8"/>
  </cols>
  <sheetData>
    <row r="1" spans="1:11" x14ac:dyDescent="0.3">
      <c r="B1" s="5" t="s">
        <v>4884</v>
      </c>
      <c r="F1" s="497" t="s">
        <v>4723</v>
      </c>
      <c r="G1" s="497"/>
      <c r="H1" s="497"/>
      <c r="I1" s="497"/>
      <c r="J1" s="497"/>
    </row>
    <row r="2" spans="1:11" x14ac:dyDescent="0.3">
      <c r="B2" s="9" t="s">
        <v>4885</v>
      </c>
      <c r="F2" s="498" t="s">
        <v>4724</v>
      </c>
      <c r="G2" s="498"/>
      <c r="H2" s="498"/>
      <c r="I2" s="498"/>
      <c r="J2" s="498"/>
    </row>
    <row r="4" spans="1:11" x14ac:dyDescent="0.3">
      <c r="A4" s="11"/>
      <c r="B4" s="12"/>
      <c r="C4" s="13"/>
      <c r="D4" s="14"/>
      <c r="E4" s="15"/>
      <c r="F4" s="499" t="s">
        <v>4933</v>
      </c>
      <c r="G4" s="499"/>
      <c r="H4" s="499"/>
      <c r="I4" s="499"/>
      <c r="J4" s="499"/>
    </row>
    <row r="5" spans="1:11" x14ac:dyDescent="0.3">
      <c r="A5" s="498" t="s">
        <v>4729</v>
      </c>
      <c r="B5" s="498"/>
      <c r="C5" s="498"/>
      <c r="D5" s="498"/>
      <c r="E5" s="498"/>
      <c r="F5" s="498"/>
      <c r="G5" s="498"/>
      <c r="H5" s="498"/>
      <c r="I5" s="498"/>
      <c r="J5" s="498"/>
    </row>
    <row r="6" spans="1:11" ht="15.75" customHeight="1" x14ac:dyDescent="0.3">
      <c r="A6" s="500" t="s">
        <v>4931</v>
      </c>
      <c r="B6" s="498"/>
      <c r="C6" s="498"/>
      <c r="D6" s="498"/>
      <c r="E6" s="498"/>
      <c r="F6" s="498"/>
      <c r="G6" s="498"/>
      <c r="H6" s="498"/>
      <c r="I6" s="498"/>
      <c r="J6" s="498"/>
    </row>
    <row r="7" spans="1:11" ht="15.75" customHeight="1" x14ac:dyDescent="0.3">
      <c r="A7" s="498" t="s">
        <v>4932</v>
      </c>
      <c r="B7" s="498"/>
      <c r="C7" s="498"/>
      <c r="D7" s="498"/>
      <c r="E7" s="498"/>
      <c r="F7" s="498"/>
      <c r="G7" s="498"/>
      <c r="H7" s="498"/>
      <c r="I7" s="498"/>
      <c r="J7" s="498"/>
    </row>
    <row r="8" spans="1:11" ht="16.8" x14ac:dyDescent="0.3">
      <c r="A8" s="16"/>
      <c r="B8" s="17" t="s">
        <v>4730</v>
      </c>
      <c r="C8" s="507" t="s">
        <v>5287</v>
      </c>
      <c r="D8" s="507"/>
      <c r="E8" s="507"/>
      <c r="F8" s="507"/>
      <c r="G8" s="507"/>
      <c r="H8" s="507"/>
      <c r="I8" s="507"/>
      <c r="J8" s="18"/>
    </row>
    <row r="9" spans="1:11" ht="15" customHeight="1" x14ac:dyDescent="0.3">
      <c r="A9" s="19"/>
      <c r="B9" s="17" t="s">
        <v>4731</v>
      </c>
      <c r="C9" s="548" t="s">
        <v>5288</v>
      </c>
      <c r="D9" s="508"/>
      <c r="E9" s="20" t="s">
        <v>4732</v>
      </c>
      <c r="F9" s="549" t="s">
        <v>4995</v>
      </c>
      <c r="G9" s="509"/>
      <c r="H9" s="511" t="s">
        <v>4733</v>
      </c>
      <c r="I9" s="511"/>
      <c r="J9" s="162" t="s">
        <v>5289</v>
      </c>
    </row>
    <row r="10" spans="1:11" x14ac:dyDescent="0.3">
      <c r="A10" s="21"/>
      <c r="B10" s="17" t="s">
        <v>4734</v>
      </c>
      <c r="C10" s="510" t="s">
        <v>4897</v>
      </c>
      <c r="D10" s="510"/>
      <c r="E10" s="510"/>
      <c r="F10" s="510"/>
      <c r="G10" s="510"/>
      <c r="H10" s="510"/>
      <c r="I10" s="510"/>
      <c r="J10" s="510"/>
    </row>
    <row r="11" spans="1:11" x14ac:dyDescent="0.3">
      <c r="A11" s="22"/>
      <c r="B11" s="17" t="s">
        <v>4735</v>
      </c>
      <c r="C11" s="547" t="s">
        <v>11</v>
      </c>
      <c r="D11" s="512"/>
      <c r="E11" s="512"/>
      <c r="F11" s="512"/>
      <c r="G11" s="512"/>
      <c r="H11" s="512"/>
      <c r="I11" s="512"/>
      <c r="J11" s="512"/>
    </row>
    <row r="12" spans="1:11" ht="30.6" x14ac:dyDescent="0.3">
      <c r="A12" s="23" t="s">
        <v>0</v>
      </c>
      <c r="B12" s="24" t="s">
        <v>4736</v>
      </c>
      <c r="C12" s="24" t="s">
        <v>4737</v>
      </c>
      <c r="D12" s="25" t="s">
        <v>4738</v>
      </c>
      <c r="E12" s="24" t="s">
        <v>4739</v>
      </c>
      <c r="F12" s="26" t="s">
        <v>4740</v>
      </c>
      <c r="G12" s="27" t="s">
        <v>4741</v>
      </c>
      <c r="H12" s="28" t="s">
        <v>4742</v>
      </c>
      <c r="I12" s="26" t="s">
        <v>4743</v>
      </c>
      <c r="J12" s="29" t="s">
        <v>4726</v>
      </c>
      <c r="K12" s="269" t="str">
        <f ca="1">HYPERLINK("#" &amp; CELL("address",TH!A9),"Link tới sheet: " &amp; REPLACE(CELL("filename",TH!A9),1,FIND("]",CELL("filename",TH!A9)),""))</f>
        <v>Link tới sheet: TH</v>
      </c>
    </row>
    <row r="13" spans="1:11" s="34" customFormat="1" ht="13.8" x14ac:dyDescent="0.3">
      <c r="A13" s="30">
        <v>1</v>
      </c>
      <c r="B13" s="31" t="s">
        <v>4744</v>
      </c>
      <c r="C13" s="32"/>
      <c r="D13" s="32"/>
      <c r="E13" s="32"/>
      <c r="F13" s="32"/>
      <c r="G13" s="32"/>
      <c r="H13" s="174"/>
      <c r="I13" s="32"/>
      <c r="J13" s="33"/>
    </row>
    <row r="14" spans="1:11" s="40" customFormat="1" ht="13.8" x14ac:dyDescent="0.3">
      <c r="A14" s="35"/>
      <c r="B14" s="36" t="s">
        <v>4745</v>
      </c>
      <c r="C14" s="37" t="s">
        <v>1726</v>
      </c>
      <c r="D14" s="317">
        <f>SUBTOTAL(9,D15:D23)</f>
        <v>176.6</v>
      </c>
      <c r="E14" s="37"/>
      <c r="F14" s="38"/>
      <c r="G14" s="39"/>
      <c r="H14" s="175"/>
      <c r="I14" s="110">
        <f>SUBTOTAL(9,I15:I23)</f>
        <v>20150000</v>
      </c>
      <c r="J14" s="37"/>
    </row>
    <row r="15" spans="1:11" s="40" customFormat="1" ht="13.8" x14ac:dyDescent="0.3">
      <c r="A15" s="41" t="s">
        <v>4746</v>
      </c>
      <c r="B15" s="42" t="s">
        <v>5516</v>
      </c>
      <c r="C15" s="43"/>
      <c r="D15" s="318"/>
      <c r="E15" s="43"/>
      <c r="F15" s="44"/>
      <c r="G15" s="45"/>
      <c r="H15" s="176"/>
      <c r="I15" s="44"/>
      <c r="J15" s="43"/>
    </row>
    <row r="16" spans="1:11" s="40" customFormat="1" ht="27.6" x14ac:dyDescent="0.3">
      <c r="A16" s="41"/>
      <c r="B16" s="46" t="s">
        <v>5291</v>
      </c>
      <c r="C16" s="43"/>
      <c r="D16" s="318"/>
      <c r="E16" s="43"/>
      <c r="F16" s="44"/>
      <c r="G16" s="45"/>
      <c r="H16" s="176"/>
      <c r="I16" s="44"/>
      <c r="J16" s="47"/>
    </row>
    <row r="17" spans="1:10" s="40" customFormat="1" ht="40.5" customHeight="1" x14ac:dyDescent="0.3">
      <c r="A17" s="41" t="s">
        <v>4747</v>
      </c>
      <c r="B17" s="163" t="s">
        <v>4887</v>
      </c>
      <c r="C17" s="43" t="s">
        <v>1726</v>
      </c>
      <c r="D17" s="318">
        <v>155</v>
      </c>
      <c r="E17" s="43"/>
      <c r="F17" s="44">
        <v>130000</v>
      </c>
      <c r="G17" s="45"/>
      <c r="H17" s="176">
        <v>1</v>
      </c>
      <c r="I17" s="44">
        <f>ROUND(D17*H17*F17,0)</f>
        <v>20150000</v>
      </c>
      <c r="J17" s="48"/>
    </row>
    <row r="18" spans="1:10" s="40" customFormat="1" ht="41.4" x14ac:dyDescent="0.3">
      <c r="A18" s="49" t="s">
        <v>4748</v>
      </c>
      <c r="B18" s="157" t="s">
        <v>4888</v>
      </c>
      <c r="C18" s="50" t="s">
        <v>1726</v>
      </c>
      <c r="D18" s="319"/>
      <c r="E18" s="50"/>
      <c r="F18" s="3"/>
      <c r="G18" s="51"/>
      <c r="H18" s="177">
        <v>1</v>
      </c>
      <c r="I18" s="3">
        <f t="shared" ref="I18:I23" si="0">ROUND(D18*H18*F18,0)</f>
        <v>0</v>
      </c>
      <c r="J18" s="52"/>
    </row>
    <row r="19" spans="1:10" s="40" customFormat="1" ht="41.4" x14ac:dyDescent="0.3">
      <c r="A19" s="49" t="s">
        <v>4749</v>
      </c>
      <c r="B19" s="158" t="s">
        <v>4889</v>
      </c>
      <c r="C19" s="50" t="s">
        <v>1726</v>
      </c>
      <c r="D19" s="319"/>
      <c r="E19" s="50"/>
      <c r="F19" s="3"/>
      <c r="G19" s="51"/>
      <c r="H19" s="177">
        <v>1</v>
      </c>
      <c r="I19" s="3">
        <f t="shared" si="0"/>
        <v>0</v>
      </c>
      <c r="J19" s="52"/>
    </row>
    <row r="20" spans="1:10" s="40" customFormat="1" ht="41.4" x14ac:dyDescent="0.3">
      <c r="A20" s="49" t="s">
        <v>4750</v>
      </c>
      <c r="B20" s="158" t="s">
        <v>4890</v>
      </c>
      <c r="C20" s="50" t="s">
        <v>1726</v>
      </c>
      <c r="D20" s="319"/>
      <c r="E20" s="50"/>
      <c r="F20" s="3"/>
      <c r="G20" s="51"/>
      <c r="H20" s="177">
        <v>1</v>
      </c>
      <c r="I20" s="3">
        <f t="shared" si="0"/>
        <v>0</v>
      </c>
      <c r="J20" s="52"/>
    </row>
    <row r="21" spans="1:10" s="40" customFormat="1" ht="35.1" customHeight="1" x14ac:dyDescent="0.3">
      <c r="A21" s="49" t="s">
        <v>4751</v>
      </c>
      <c r="B21" s="159" t="s">
        <v>4787</v>
      </c>
      <c r="C21" s="43" t="s">
        <v>1726</v>
      </c>
      <c r="D21" s="318"/>
      <c r="E21" s="43"/>
      <c r="F21" s="44"/>
      <c r="G21" s="45"/>
      <c r="H21" s="176">
        <v>1</v>
      </c>
      <c r="I21" s="44">
        <f t="shared" si="0"/>
        <v>0</v>
      </c>
      <c r="J21" s="47"/>
    </row>
    <row r="22" spans="1:10" s="40" customFormat="1" ht="35.1" customHeight="1" x14ac:dyDescent="0.3">
      <c r="A22" s="49" t="s">
        <v>4752</v>
      </c>
      <c r="B22" s="159" t="s">
        <v>4788</v>
      </c>
      <c r="C22" s="43" t="s">
        <v>1726</v>
      </c>
      <c r="D22" s="319"/>
      <c r="E22" s="50"/>
      <c r="F22" s="3"/>
      <c r="G22" s="51"/>
      <c r="H22" s="177">
        <v>1</v>
      </c>
      <c r="I22" s="3">
        <f t="shared" si="0"/>
        <v>0</v>
      </c>
      <c r="J22" s="52"/>
    </row>
    <row r="23" spans="1:10" s="40" customFormat="1" ht="13.8" x14ac:dyDescent="0.3">
      <c r="A23" s="49" t="s">
        <v>4753</v>
      </c>
      <c r="B23" s="160" t="s">
        <v>4754</v>
      </c>
      <c r="C23" s="53" t="s">
        <v>1726</v>
      </c>
      <c r="D23" s="320">
        <v>21.6</v>
      </c>
      <c r="E23" s="53"/>
      <c r="F23" s="54">
        <v>130000</v>
      </c>
      <c r="G23" s="55"/>
      <c r="H23" s="178">
        <v>0</v>
      </c>
      <c r="I23" s="54">
        <f t="shared" si="0"/>
        <v>0</v>
      </c>
      <c r="J23" s="56"/>
    </row>
    <row r="24" spans="1:10" s="117" customFormat="1" ht="13.8" x14ac:dyDescent="0.3">
      <c r="A24" s="111" t="s">
        <v>2304</v>
      </c>
      <c r="B24" s="112" t="s">
        <v>4755</v>
      </c>
      <c r="C24" s="113"/>
      <c r="D24" s="321"/>
      <c r="E24" s="113"/>
      <c r="F24" s="114"/>
      <c r="G24" s="115"/>
      <c r="H24" s="179"/>
      <c r="I24" s="116">
        <f>SUBTOTAL(9, I25:I28)</f>
        <v>0</v>
      </c>
      <c r="J24" s="113"/>
    </row>
    <row r="25" spans="1:10" s="117" customFormat="1" ht="13.8" x14ac:dyDescent="0.3">
      <c r="A25" s="118" t="s">
        <v>4756</v>
      </c>
      <c r="B25" s="119" t="s">
        <v>4757</v>
      </c>
      <c r="C25" s="120"/>
      <c r="D25" s="322"/>
      <c r="E25" s="120"/>
      <c r="F25" s="121"/>
      <c r="G25" s="122"/>
      <c r="H25" s="180"/>
      <c r="I25" s="123">
        <f>SUBTOTAL(9, I26:I28)</f>
        <v>0</v>
      </c>
      <c r="J25" s="120"/>
    </row>
    <row r="26" spans="1:10" s="117" customFormat="1" ht="13.8" x14ac:dyDescent="0.3">
      <c r="A26" s="118"/>
      <c r="B26" s="335" t="s">
        <v>5517</v>
      </c>
      <c r="C26" s="120"/>
      <c r="D26" s="322"/>
      <c r="E26" s="120"/>
      <c r="F26" s="121"/>
      <c r="G26" s="122"/>
      <c r="H26" s="180"/>
      <c r="I26" s="336">
        <f>SUBTOTAL(9, I27:I27)</f>
        <v>0</v>
      </c>
      <c r="J26" s="120"/>
    </row>
    <row r="27" spans="1:10" s="117" customFormat="1" ht="13.8" x14ac:dyDescent="0.3">
      <c r="A27" s="118"/>
      <c r="B27" s="342" t="s">
        <v>5311</v>
      </c>
      <c r="C27" s="337"/>
      <c r="D27" s="338">
        <v>0</v>
      </c>
      <c r="E27" s="337"/>
      <c r="F27" s="339">
        <v>0</v>
      </c>
      <c r="G27" s="340"/>
      <c r="H27" s="341">
        <v>0</v>
      </c>
      <c r="I27" s="343">
        <f>ROUND(D27*H27*F27,0)</f>
        <v>0</v>
      </c>
      <c r="J27" s="120"/>
    </row>
    <row r="28" spans="1:10" s="127" customFormat="1" ht="13.8" x14ac:dyDescent="0.3">
      <c r="A28" s="128"/>
      <c r="B28" s="171"/>
      <c r="C28" s="125"/>
      <c r="D28" s="323"/>
      <c r="E28" s="125"/>
      <c r="F28" s="172"/>
      <c r="G28" s="173"/>
      <c r="H28" s="181"/>
      <c r="I28" s="126"/>
      <c r="J28" s="125"/>
    </row>
    <row r="29" spans="1:10" s="40" customFormat="1" ht="13.8" x14ac:dyDescent="0.3">
      <c r="A29" s="61" t="s">
        <v>4758</v>
      </c>
      <c r="B29" s="62" t="s">
        <v>4759</v>
      </c>
      <c r="C29" s="63"/>
      <c r="D29" s="324"/>
      <c r="E29" s="63"/>
      <c r="F29" s="64"/>
      <c r="G29" s="65"/>
      <c r="H29" s="182"/>
      <c r="I29" s="66">
        <f>(I30)</f>
        <v>0</v>
      </c>
      <c r="J29" s="63"/>
    </row>
    <row r="30" spans="1:10" s="67" customFormat="1" ht="13.8" x14ac:dyDescent="0.3">
      <c r="A30" s="49"/>
      <c r="B30" s="68"/>
      <c r="C30" s="69"/>
      <c r="D30" s="325"/>
      <c r="E30" s="69"/>
      <c r="F30" s="70"/>
      <c r="G30" s="71"/>
      <c r="H30" s="183"/>
      <c r="I30" s="70"/>
      <c r="J30" s="69"/>
    </row>
    <row r="31" spans="1:10" s="117" customFormat="1" ht="13.8" x14ac:dyDescent="0.3">
      <c r="A31" s="111" t="s">
        <v>2307</v>
      </c>
      <c r="B31" s="132" t="s">
        <v>4760</v>
      </c>
      <c r="C31" s="113"/>
      <c r="D31" s="326"/>
      <c r="E31" s="113"/>
      <c r="F31" s="133"/>
      <c r="G31" s="134"/>
      <c r="H31" s="184"/>
      <c r="I31" s="116">
        <f>SUBTOTAL(9,I32:I41)</f>
        <v>108820000</v>
      </c>
      <c r="J31" s="161"/>
    </row>
    <row r="32" spans="1:10" s="40" customFormat="1" ht="41.4" x14ac:dyDescent="0.3">
      <c r="A32" s="124" t="s">
        <v>4762</v>
      </c>
      <c r="B32" s="135" t="s">
        <v>4761</v>
      </c>
      <c r="C32" s="124"/>
      <c r="D32" s="327"/>
      <c r="E32" s="129"/>
      <c r="F32" s="137"/>
      <c r="G32" s="136"/>
      <c r="H32" s="185"/>
      <c r="I32" s="130">
        <f>SUBTOTAL(9,I33:I37)</f>
        <v>108820000</v>
      </c>
      <c r="J32" s="43"/>
    </row>
    <row r="33" spans="1:10" s="40" customFormat="1" ht="13.8" x14ac:dyDescent="0.3">
      <c r="A33" s="72" t="s">
        <v>4790</v>
      </c>
      <c r="B33" s="73" t="s">
        <v>4763</v>
      </c>
      <c r="C33" s="43" t="s">
        <v>4764</v>
      </c>
      <c r="D33" s="328">
        <v>1</v>
      </c>
      <c r="E33" s="43"/>
      <c r="F33" s="74">
        <v>2025000</v>
      </c>
      <c r="G33" s="75"/>
      <c r="H33" s="186">
        <v>1</v>
      </c>
      <c r="I33" s="2">
        <f>ROUND(D33*F33*H33,0)</f>
        <v>2025000</v>
      </c>
      <c r="J33" s="43"/>
    </row>
    <row r="34" spans="1:10" s="131" customFormat="1" ht="13.8" x14ac:dyDescent="0.3">
      <c r="A34" s="76"/>
      <c r="B34" s="138" t="s">
        <v>11</v>
      </c>
      <c r="C34" s="43"/>
      <c r="D34" s="328"/>
      <c r="E34" s="43"/>
      <c r="F34" s="74"/>
      <c r="G34" s="75"/>
      <c r="H34" s="186"/>
      <c r="I34" s="2"/>
      <c r="J34" s="129"/>
    </row>
    <row r="35" spans="1:10" s="96" customFormat="1" ht="27.6" x14ac:dyDescent="0.3">
      <c r="A35" s="164" t="s">
        <v>4791</v>
      </c>
      <c r="B35" s="165" t="s">
        <v>4789</v>
      </c>
      <c r="C35" s="166" t="s">
        <v>1726</v>
      </c>
      <c r="D35" s="329">
        <v>155</v>
      </c>
      <c r="E35" s="166"/>
      <c r="F35" s="167">
        <v>130000</v>
      </c>
      <c r="G35" s="168"/>
      <c r="H35" s="187">
        <v>0.3</v>
      </c>
      <c r="I35" s="169">
        <f t="shared" ref="I35" si="1">ROUND(D35*H35*F35,0)</f>
        <v>6045000</v>
      </c>
      <c r="J35" s="170"/>
    </row>
    <row r="36" spans="1:10" s="40" customFormat="1" ht="27.6" x14ac:dyDescent="0.3">
      <c r="A36" s="76" t="s">
        <v>4792</v>
      </c>
      <c r="B36" s="77" t="s">
        <v>4768</v>
      </c>
      <c r="C36" s="76" t="s">
        <v>1726</v>
      </c>
      <c r="D36" s="328">
        <v>155</v>
      </c>
      <c r="E36" s="43"/>
      <c r="F36" s="74">
        <v>130000</v>
      </c>
      <c r="G36" s="75"/>
      <c r="H36" s="332">
        <v>5</v>
      </c>
      <c r="I36" s="2">
        <f>D36*F36*H36</f>
        <v>100750000</v>
      </c>
      <c r="J36" s="43"/>
    </row>
    <row r="37" spans="1:10" s="40" customFormat="1" ht="55.2" x14ac:dyDescent="0.3">
      <c r="A37" s="76"/>
      <c r="B37" s="191" t="s">
        <v>4793</v>
      </c>
      <c r="C37" s="76"/>
      <c r="D37" s="328"/>
      <c r="E37" s="43"/>
      <c r="F37" s="74"/>
      <c r="G37" s="75"/>
      <c r="H37" s="186"/>
      <c r="I37" s="2"/>
      <c r="J37" s="43"/>
    </row>
    <row r="38" spans="1:10" s="145" customFormat="1" ht="41.4" x14ac:dyDescent="0.3">
      <c r="A38" s="139" t="s">
        <v>4765</v>
      </c>
      <c r="B38" s="140" t="s">
        <v>4769</v>
      </c>
      <c r="C38" s="139"/>
      <c r="D38" s="330"/>
      <c r="E38" s="142"/>
      <c r="F38" s="143"/>
      <c r="G38" s="141"/>
      <c r="H38" s="188"/>
      <c r="I38" s="144">
        <f>SUBTOTAL(9,I39:I41)</f>
        <v>0</v>
      </c>
      <c r="J38" s="142"/>
    </row>
    <row r="39" spans="1:10" s="40" customFormat="1" ht="27.6" x14ac:dyDescent="0.3">
      <c r="A39" s="76" t="s">
        <v>4766</v>
      </c>
      <c r="B39" s="79" t="s">
        <v>4789</v>
      </c>
      <c r="C39" s="76" t="s">
        <v>1726</v>
      </c>
      <c r="D39" s="328">
        <v>0</v>
      </c>
      <c r="E39" s="43"/>
      <c r="F39" s="74">
        <v>130000</v>
      </c>
      <c r="G39" s="75"/>
      <c r="H39" s="186">
        <v>0.3</v>
      </c>
      <c r="I39" s="2">
        <f t="shared" ref="I39:I40" si="2">ROUND(D39*H39*F39,0)</f>
        <v>0</v>
      </c>
      <c r="J39" s="78"/>
    </row>
    <row r="40" spans="1:10" s="40" customFormat="1" ht="27.6" x14ac:dyDescent="0.3">
      <c r="A40" s="76" t="s">
        <v>4767</v>
      </c>
      <c r="B40" s="77" t="s">
        <v>4768</v>
      </c>
      <c r="C40" s="76" t="s">
        <v>1726</v>
      </c>
      <c r="D40" s="328">
        <v>0</v>
      </c>
      <c r="E40" s="43"/>
      <c r="F40" s="74">
        <v>130000</v>
      </c>
      <c r="G40" s="75"/>
      <c r="H40" s="332">
        <v>5</v>
      </c>
      <c r="I40" s="2">
        <f t="shared" si="2"/>
        <v>0</v>
      </c>
      <c r="J40" s="43"/>
    </row>
    <row r="41" spans="1:10" s="40" customFormat="1" ht="55.2" x14ac:dyDescent="0.3">
      <c r="A41" s="80"/>
      <c r="B41" s="192" t="s">
        <v>4793</v>
      </c>
      <c r="C41" s="80"/>
      <c r="D41" s="331"/>
      <c r="E41" s="50"/>
      <c r="F41" s="81"/>
      <c r="G41" s="82"/>
      <c r="H41" s="189"/>
      <c r="I41" s="83"/>
      <c r="J41" s="50"/>
    </row>
    <row r="42" spans="1:10" s="40" customFormat="1" ht="13.8" x14ac:dyDescent="0.3">
      <c r="A42" s="57" t="s">
        <v>2310</v>
      </c>
      <c r="B42" s="58" t="s">
        <v>4770</v>
      </c>
      <c r="C42" s="59"/>
      <c r="D42" s="333"/>
      <c r="E42" s="59"/>
      <c r="F42" s="60"/>
      <c r="G42" s="59"/>
      <c r="H42" s="190"/>
      <c r="I42" s="59"/>
      <c r="J42" s="84"/>
    </row>
    <row r="43" spans="1:10" s="117" customFormat="1" ht="13.8" x14ac:dyDescent="0.3">
      <c r="A43" s="146"/>
      <c r="B43" s="147" t="s">
        <v>4771</v>
      </c>
      <c r="C43" s="148"/>
      <c r="D43" s="334"/>
      <c r="E43" s="148"/>
      <c r="F43" s="149"/>
      <c r="G43" s="150"/>
      <c r="H43" s="148"/>
      <c r="I43" s="110">
        <f>SUBTOTAL(9,I14:I41)</f>
        <v>128970000</v>
      </c>
      <c r="J43" s="148"/>
    </row>
    <row r="44" spans="1:10" s="40" customFormat="1" ht="14.4" x14ac:dyDescent="0.3">
      <c r="A44" s="85"/>
      <c r="B44" s="501" t="s">
        <v>5518</v>
      </c>
      <c r="C44" s="502"/>
      <c r="D44" s="502"/>
      <c r="E44" s="502"/>
      <c r="F44" s="502"/>
      <c r="G44" s="502"/>
      <c r="H44" s="502"/>
      <c r="I44" s="502"/>
      <c r="J44" s="503"/>
    </row>
    <row r="45" spans="1:10" s="40" customFormat="1" ht="14.4" x14ac:dyDescent="0.3">
      <c r="A45" s="86"/>
      <c r="B45" s="506"/>
      <c r="C45" s="506"/>
      <c r="D45" s="506"/>
      <c r="E45" s="506"/>
      <c r="F45" s="506"/>
      <c r="G45" s="506"/>
      <c r="H45" s="506"/>
      <c r="I45" s="506"/>
      <c r="J45" s="506"/>
    </row>
    <row r="46" spans="1:10" s="89" customFormat="1" x14ac:dyDescent="0.3">
      <c r="A46" s="87"/>
      <c r="B46" s="88"/>
      <c r="C46" s="88"/>
      <c r="D46" s="88"/>
      <c r="E46" s="88"/>
      <c r="F46" s="88"/>
      <c r="G46" s="88"/>
      <c r="H46" s="88"/>
      <c r="I46" s="88"/>
      <c r="J46" s="88"/>
    </row>
    <row r="47" spans="1:10" s="89" customFormat="1" x14ac:dyDescent="0.3">
      <c r="A47" s="90"/>
      <c r="B47" s="90"/>
      <c r="C47" s="504" t="s">
        <v>4773</v>
      </c>
      <c r="D47" s="504"/>
      <c r="E47" s="504"/>
      <c r="F47" s="504" t="s">
        <v>4885</v>
      </c>
      <c r="G47" s="504"/>
      <c r="H47" s="504"/>
      <c r="I47" s="504"/>
      <c r="J47" s="504"/>
    </row>
    <row r="48" spans="1:10" s="96" customFormat="1" x14ac:dyDescent="0.3">
      <c r="A48" s="91"/>
      <c r="B48" s="93"/>
      <c r="C48" s="94"/>
      <c r="D48" s="92"/>
      <c r="E48" s="91"/>
      <c r="F48" s="95"/>
      <c r="G48" s="91"/>
      <c r="H48" s="91"/>
      <c r="I48" s="95"/>
    </row>
    <row r="49" spans="1:10" s="96" customFormat="1" x14ac:dyDescent="0.3">
      <c r="A49" s="91"/>
      <c r="B49" s="93"/>
      <c r="C49" s="94"/>
      <c r="D49" s="92"/>
      <c r="E49" s="91"/>
      <c r="F49" s="95"/>
      <c r="G49" s="91"/>
      <c r="H49" s="91"/>
      <c r="I49" s="91"/>
    </row>
    <row r="50" spans="1:10" s="96" customFormat="1" x14ac:dyDescent="0.3">
      <c r="A50" s="91"/>
      <c r="B50" s="93"/>
      <c r="C50" s="94"/>
      <c r="D50" s="92"/>
      <c r="E50" s="91"/>
      <c r="F50" s="95"/>
      <c r="G50" s="91"/>
      <c r="H50" s="91"/>
      <c r="I50" s="95"/>
    </row>
    <row r="51" spans="1:10" s="96" customFormat="1" x14ac:dyDescent="0.3">
      <c r="A51" s="91"/>
      <c r="B51" s="93"/>
      <c r="C51" s="94"/>
      <c r="D51" s="92"/>
      <c r="E51" s="91"/>
      <c r="F51" s="95"/>
      <c r="G51" s="91"/>
      <c r="H51" s="91"/>
      <c r="I51" s="91"/>
    </row>
    <row r="52" spans="1:10" s="96" customFormat="1" x14ac:dyDescent="0.3">
      <c r="A52" s="91"/>
      <c r="B52" s="93"/>
      <c r="C52" s="94"/>
      <c r="D52" s="92"/>
      <c r="E52" s="91"/>
      <c r="F52" s="95"/>
      <c r="G52" s="91"/>
      <c r="H52" s="91"/>
      <c r="I52" s="91"/>
    </row>
    <row r="53" spans="1:10" s="89" customFormat="1" x14ac:dyDescent="0.3">
      <c r="A53" s="91"/>
      <c r="C53" s="505" t="s">
        <v>4886</v>
      </c>
      <c r="D53" s="505"/>
      <c r="E53" s="505"/>
      <c r="F53" s="316"/>
      <c r="G53" s="91"/>
      <c r="H53" s="91"/>
      <c r="I53" s="91"/>
    </row>
    <row r="54" spans="1:10" x14ac:dyDescent="0.3">
      <c r="A54" s="97"/>
      <c r="C54" s="98"/>
      <c r="D54" s="99"/>
      <c r="E54" s="10"/>
      <c r="F54" s="100"/>
      <c r="G54" s="97"/>
      <c r="H54" s="10"/>
      <c r="I54" s="100"/>
      <c r="J54" s="97"/>
    </row>
    <row r="55" spans="1:10" ht="47.1" customHeight="1" x14ac:dyDescent="0.3">
      <c r="A55" s="101"/>
      <c r="B55" s="102" t="s">
        <v>4703</v>
      </c>
      <c r="D55" s="103"/>
      <c r="F55" s="104"/>
      <c r="G55" s="105"/>
      <c r="H55" s="106"/>
      <c r="I55" s="107"/>
    </row>
    <row r="56" spans="1:10" ht="47.1" customHeight="1" x14ac:dyDescent="0.3">
      <c r="A56" s="101"/>
      <c r="B56" s="102" t="s">
        <v>4704</v>
      </c>
      <c r="D56" s="103"/>
      <c r="F56" s="104"/>
      <c r="G56" s="105"/>
      <c r="H56" s="106"/>
      <c r="I56" s="107"/>
    </row>
    <row r="57" spans="1:10" ht="61.5" customHeight="1" x14ac:dyDescent="0.3">
      <c r="A57" s="101"/>
      <c r="B57" s="102" t="s">
        <v>4705</v>
      </c>
      <c r="D57" s="103"/>
      <c r="F57" s="104"/>
      <c r="G57" s="105"/>
      <c r="H57" s="106"/>
      <c r="I57" s="107"/>
    </row>
    <row r="58" spans="1:10" x14ac:dyDescent="0.3">
      <c r="A58" s="97"/>
      <c r="C58" s="98"/>
      <c r="D58" s="99"/>
      <c r="E58" s="10"/>
      <c r="F58" s="100"/>
      <c r="G58" s="97"/>
      <c r="H58" s="10"/>
      <c r="I58" s="100"/>
      <c r="J58" s="97"/>
    </row>
    <row r="59" spans="1:10" x14ac:dyDescent="0.3">
      <c r="A59" s="97"/>
      <c r="C59" s="98"/>
      <c r="D59" s="99"/>
      <c r="E59" s="10"/>
      <c r="F59" s="100"/>
      <c r="G59" s="97"/>
      <c r="H59" s="10"/>
      <c r="I59" s="100"/>
      <c r="J59" s="97"/>
    </row>
    <row r="62" spans="1:10" x14ac:dyDescent="0.3">
      <c r="A62" s="8"/>
      <c r="C62" s="8"/>
      <c r="D62" s="98"/>
      <c r="E62" s="98"/>
      <c r="F62" s="8"/>
      <c r="G62" s="8"/>
      <c r="H62" s="8"/>
      <c r="I62" s="8"/>
      <c r="J62" s="8"/>
    </row>
    <row r="63" spans="1:10" x14ac:dyDescent="0.3">
      <c r="A63" s="8"/>
      <c r="C63" s="8"/>
      <c r="D63" s="98"/>
      <c r="E63" s="98"/>
      <c r="F63" s="8"/>
      <c r="G63" s="8"/>
      <c r="H63" s="8"/>
      <c r="I63" s="8"/>
      <c r="J63" s="8"/>
    </row>
    <row r="64" spans="1:10" x14ac:dyDescent="0.3">
      <c r="A64" s="8"/>
      <c r="C64" s="8"/>
      <c r="D64" s="98"/>
      <c r="E64" s="98"/>
      <c r="F64" s="8"/>
      <c r="G64" s="8"/>
      <c r="H64" s="8"/>
      <c r="I64" s="8"/>
      <c r="J64" s="8"/>
    </row>
    <row r="65" spans="4:5" s="8" customFormat="1" x14ac:dyDescent="0.3">
      <c r="D65" s="98"/>
      <c r="E65" s="98"/>
    </row>
    <row r="66" spans="4:5" s="8" customFormat="1" x14ac:dyDescent="0.3">
      <c r="D66" s="98"/>
      <c r="E66" s="98"/>
    </row>
    <row r="67" spans="4:5" s="8" customFormat="1" x14ac:dyDescent="0.3">
      <c r="D67" s="98"/>
      <c r="E67" s="98"/>
    </row>
    <row r="68" spans="4:5" s="8" customFormat="1" x14ac:dyDescent="0.3">
      <c r="D68" s="98"/>
      <c r="E68" s="98"/>
    </row>
    <row r="69" spans="4:5" s="8" customFormat="1" x14ac:dyDescent="0.3">
      <c r="D69" s="98"/>
      <c r="E69" s="98"/>
    </row>
    <row r="70" spans="4:5" s="8" customFormat="1" x14ac:dyDescent="0.3">
      <c r="D70" s="98"/>
      <c r="E70" s="98"/>
    </row>
    <row r="71" spans="4:5" s="8" customFormat="1" x14ac:dyDescent="0.3">
      <c r="D71" s="98"/>
      <c r="E71" s="98"/>
    </row>
    <row r="72" spans="4:5" s="8" customFormat="1" x14ac:dyDescent="0.3">
      <c r="D72" s="98"/>
      <c r="E72" s="98"/>
    </row>
    <row r="73" spans="4:5" s="8" customFormat="1" x14ac:dyDescent="0.3">
      <c r="D73" s="98"/>
      <c r="E73" s="98"/>
    </row>
    <row r="74" spans="4:5" s="8" customFormat="1" x14ac:dyDescent="0.3">
      <c r="D74" s="98"/>
      <c r="E74" s="98"/>
    </row>
    <row r="75" spans="4:5" s="8" customFormat="1" x14ac:dyDescent="0.3">
      <c r="D75" s="98"/>
      <c r="E75" s="98"/>
    </row>
    <row r="76" spans="4:5" s="40" customFormat="1" ht="13.8" x14ac:dyDescent="0.3">
      <c r="D76" s="5"/>
      <c r="E76" s="5"/>
    </row>
    <row r="77" spans="4:5" s="40" customFormat="1" ht="13.8" x14ac:dyDescent="0.3">
      <c r="D77" s="5"/>
      <c r="E77" s="5"/>
    </row>
    <row r="78" spans="4:5" s="8" customFormat="1" x14ac:dyDescent="0.3">
      <c r="D78" s="98"/>
      <c r="E78" s="98"/>
    </row>
    <row r="79" spans="4:5" s="8" customFormat="1" x14ac:dyDescent="0.3">
      <c r="D79" s="98"/>
      <c r="E79" s="98"/>
    </row>
    <row r="80" spans="4:5" s="8" customFormat="1" x14ac:dyDescent="0.3">
      <c r="D80" s="98"/>
      <c r="E80" s="98"/>
    </row>
    <row r="81" spans="4:5" s="40" customFormat="1" ht="13.8" x14ac:dyDescent="0.3">
      <c r="D81" s="5"/>
      <c r="E81" s="5"/>
    </row>
    <row r="82" spans="4:5" s="8" customFormat="1" x14ac:dyDescent="0.3">
      <c r="D82" s="98"/>
      <c r="E82" s="98"/>
    </row>
    <row r="83" spans="4:5" s="8" customFormat="1" x14ac:dyDescent="0.3">
      <c r="D83" s="98"/>
      <c r="E83" s="98"/>
    </row>
    <row r="84" spans="4:5" s="40" customFormat="1" ht="13.8" x14ac:dyDescent="0.3">
      <c r="D84" s="5"/>
      <c r="E84" s="5"/>
    </row>
    <row r="85" spans="4:5" s="8" customFormat="1" x14ac:dyDescent="0.3">
      <c r="D85" s="98"/>
      <c r="E85" s="98"/>
    </row>
    <row r="86" spans="4:5" s="8" customFormat="1" x14ac:dyDescent="0.3">
      <c r="D86" s="98"/>
      <c r="E86" s="98"/>
    </row>
    <row r="87" spans="4:5" s="8" customFormat="1" x14ac:dyDescent="0.3">
      <c r="D87" s="98"/>
      <c r="E87" s="98"/>
    </row>
    <row r="88" spans="4:5" s="8" customFormat="1" x14ac:dyDescent="0.3">
      <c r="D88" s="98"/>
      <c r="E88" s="98"/>
    </row>
    <row r="89" spans="4:5" s="8" customFormat="1" x14ac:dyDescent="0.3">
      <c r="D89" s="98"/>
      <c r="E89" s="98"/>
    </row>
    <row r="90" spans="4:5" s="8" customFormat="1" x14ac:dyDescent="0.3">
      <c r="D90" s="98"/>
      <c r="E90" s="98"/>
    </row>
    <row r="91" spans="4:5" s="8" customFormat="1" x14ac:dyDescent="0.3">
      <c r="D91" s="98"/>
      <c r="E91" s="98"/>
    </row>
    <row r="92" spans="4:5" s="8" customFormat="1" x14ac:dyDescent="0.3">
      <c r="D92" s="98"/>
      <c r="E92" s="98"/>
    </row>
    <row r="93" spans="4:5" s="8" customFormat="1" x14ac:dyDescent="0.3">
      <c r="D93" s="98"/>
      <c r="E93" s="98"/>
    </row>
    <row r="94" spans="4:5" s="8" customFormat="1" x14ac:dyDescent="0.3">
      <c r="D94" s="98"/>
      <c r="E94" s="98"/>
    </row>
    <row r="95" spans="4:5" s="8" customFormat="1" x14ac:dyDescent="0.3">
      <c r="D95" s="98"/>
      <c r="E95" s="98"/>
    </row>
    <row r="96" spans="4:5" s="8" customFormat="1" x14ac:dyDescent="0.3">
      <c r="D96" s="98"/>
      <c r="E96" s="98"/>
    </row>
    <row r="97" spans="4:5" s="8" customFormat="1" x14ac:dyDescent="0.3">
      <c r="D97" s="98"/>
      <c r="E97" s="98"/>
    </row>
    <row r="98" spans="4:5" s="8" customFormat="1" x14ac:dyDescent="0.3">
      <c r="D98" s="98"/>
      <c r="E98" s="98"/>
    </row>
    <row r="99" spans="4:5" s="8" customFormat="1" x14ac:dyDescent="0.3">
      <c r="D99" s="98"/>
      <c r="E99" s="98"/>
    </row>
    <row r="100" spans="4:5" s="8" customFormat="1" x14ac:dyDescent="0.3">
      <c r="D100" s="98"/>
      <c r="E100" s="98"/>
    </row>
    <row r="101" spans="4:5" s="8" customFormat="1" x14ac:dyDescent="0.3">
      <c r="D101" s="98"/>
      <c r="E101" s="98"/>
    </row>
    <row r="102" spans="4:5" s="8" customFormat="1" x14ac:dyDescent="0.3">
      <c r="D102" s="98"/>
      <c r="E102" s="98"/>
    </row>
    <row r="103" spans="4:5" s="8" customFormat="1" x14ac:dyDescent="0.3">
      <c r="D103" s="98"/>
      <c r="E103" s="98"/>
    </row>
    <row r="104" spans="4:5" s="8" customFormat="1" x14ac:dyDescent="0.3">
      <c r="D104" s="98"/>
      <c r="E104" s="98"/>
    </row>
    <row r="105" spans="4:5" s="8" customFormat="1" x14ac:dyDescent="0.3">
      <c r="D105" s="98"/>
      <c r="E105" s="98"/>
    </row>
    <row r="106" spans="4:5" s="8" customFormat="1" x14ac:dyDescent="0.3">
      <c r="D106" s="98"/>
      <c r="E106" s="98"/>
    </row>
    <row r="107" spans="4:5" s="8" customFormat="1" x14ac:dyDescent="0.3">
      <c r="D107" s="98"/>
      <c r="E107" s="98"/>
    </row>
    <row r="108" spans="4:5" s="8" customFormat="1" x14ac:dyDescent="0.3">
      <c r="D108" s="98"/>
      <c r="E108" s="98"/>
    </row>
    <row r="109" spans="4:5" s="8" customFormat="1" x14ac:dyDescent="0.3">
      <c r="D109" s="98"/>
      <c r="E109" s="98"/>
    </row>
    <row r="110" spans="4:5" s="8" customFormat="1" x14ac:dyDescent="0.3">
      <c r="D110" s="98"/>
      <c r="E110" s="98"/>
    </row>
    <row r="111" spans="4:5" s="8" customFormat="1" x14ac:dyDescent="0.3">
      <c r="D111" s="98"/>
      <c r="E111" s="98"/>
    </row>
    <row r="112" spans="4:5" s="8" customFormat="1" x14ac:dyDescent="0.3">
      <c r="D112" s="98"/>
      <c r="E112" s="98"/>
    </row>
    <row r="113" spans="4:5" s="8" customFormat="1" x14ac:dyDescent="0.3">
      <c r="D113" s="98"/>
      <c r="E113" s="98"/>
    </row>
    <row r="114" spans="4:5" s="8" customFormat="1" x14ac:dyDescent="0.3">
      <c r="D114" s="98"/>
      <c r="E114" s="98"/>
    </row>
    <row r="115" spans="4:5" s="8" customFormat="1" x14ac:dyDescent="0.3">
      <c r="D115" s="98"/>
      <c r="E115" s="98"/>
    </row>
    <row r="116" spans="4:5" s="8" customFormat="1" x14ac:dyDescent="0.3">
      <c r="D116" s="98"/>
      <c r="E116" s="98"/>
    </row>
    <row r="117" spans="4:5" s="8" customFormat="1" x14ac:dyDescent="0.3">
      <c r="D117" s="98"/>
      <c r="E117" s="98"/>
    </row>
    <row r="118" spans="4:5" s="8" customFormat="1" x14ac:dyDescent="0.3">
      <c r="D118" s="98"/>
      <c r="E118" s="98"/>
    </row>
    <row r="119" spans="4:5" s="8" customFormat="1" x14ac:dyDescent="0.3">
      <c r="D119" s="98"/>
      <c r="E119" s="98"/>
    </row>
    <row r="120" spans="4:5" s="8" customFormat="1" x14ac:dyDescent="0.3">
      <c r="D120" s="98"/>
      <c r="E120" s="98"/>
    </row>
    <row r="121" spans="4:5" s="8" customFormat="1" x14ac:dyDescent="0.3">
      <c r="D121" s="98"/>
      <c r="E121" s="98"/>
    </row>
    <row r="122" spans="4:5" s="8" customFormat="1" x14ac:dyDescent="0.3">
      <c r="D122" s="98"/>
      <c r="E122" s="98"/>
    </row>
    <row r="123" spans="4:5" s="8" customFormat="1" x14ac:dyDescent="0.3">
      <c r="D123" s="98"/>
      <c r="E123" s="98"/>
    </row>
    <row r="124" spans="4:5" s="8" customFormat="1" x14ac:dyDescent="0.3">
      <c r="D124" s="98"/>
      <c r="E124" s="98"/>
    </row>
    <row r="125" spans="4:5" s="8" customFormat="1" x14ac:dyDescent="0.3">
      <c r="D125" s="98"/>
      <c r="E125" s="98"/>
    </row>
    <row r="126" spans="4:5" s="8" customFormat="1" x14ac:dyDescent="0.3">
      <c r="D126" s="98"/>
      <c r="E126" s="98"/>
    </row>
    <row r="127" spans="4:5" s="8" customFormat="1" x14ac:dyDescent="0.3">
      <c r="D127" s="98"/>
      <c r="E127" s="98"/>
    </row>
    <row r="128" spans="4:5" s="8" customFormat="1" x14ac:dyDescent="0.3">
      <c r="D128" s="98"/>
      <c r="E128" s="98"/>
    </row>
    <row r="129" spans="4:5" s="8" customFormat="1" x14ac:dyDescent="0.3">
      <c r="D129" s="98"/>
      <c r="E129" s="98"/>
    </row>
    <row r="130" spans="4:5" s="8" customFormat="1" x14ac:dyDescent="0.3">
      <c r="D130" s="98"/>
      <c r="E130" s="98"/>
    </row>
    <row r="131" spans="4:5" s="8" customFormat="1" x14ac:dyDescent="0.3">
      <c r="D131" s="98"/>
      <c r="E131" s="98"/>
    </row>
    <row r="132" spans="4:5" s="8" customFormat="1" x14ac:dyDescent="0.3">
      <c r="D132" s="98"/>
      <c r="E132" s="98"/>
    </row>
    <row r="133" spans="4:5" s="8" customFormat="1" x14ac:dyDescent="0.3">
      <c r="D133" s="98"/>
      <c r="E133" s="98"/>
    </row>
    <row r="134" spans="4:5" s="8" customFormat="1" x14ac:dyDescent="0.3">
      <c r="D134" s="98"/>
      <c r="E134" s="98"/>
    </row>
    <row r="135" spans="4:5" s="8" customFormat="1" x14ac:dyDescent="0.3">
      <c r="D135" s="98"/>
      <c r="E135" s="98"/>
    </row>
    <row r="136" spans="4:5" s="8" customFormat="1" x14ac:dyDescent="0.3">
      <c r="D136" s="98"/>
      <c r="E136" s="98"/>
    </row>
    <row r="137" spans="4:5" s="8" customFormat="1" x14ac:dyDescent="0.3">
      <c r="D137" s="98"/>
      <c r="E137" s="98"/>
    </row>
    <row r="138" spans="4:5" s="8" customFormat="1" x14ac:dyDescent="0.3">
      <c r="D138" s="98"/>
      <c r="E138" s="98"/>
    </row>
    <row r="139" spans="4:5" s="8" customFormat="1" x14ac:dyDescent="0.3">
      <c r="D139" s="98"/>
      <c r="E139" s="98"/>
    </row>
    <row r="140" spans="4:5" s="8" customFormat="1" x14ac:dyDescent="0.3">
      <c r="D140" s="98"/>
      <c r="E140" s="98"/>
    </row>
    <row r="141" spans="4:5" s="8" customFormat="1" x14ac:dyDescent="0.3">
      <c r="D141" s="98"/>
      <c r="E141" s="98"/>
    </row>
    <row r="142" spans="4:5" s="8" customFormat="1" x14ac:dyDescent="0.3">
      <c r="D142" s="98"/>
      <c r="E142" s="98"/>
    </row>
    <row r="143" spans="4:5" s="8" customFormat="1" x14ac:dyDescent="0.3">
      <c r="D143" s="98"/>
      <c r="E143" s="98"/>
    </row>
    <row r="144" spans="4:5" s="8" customFormat="1" x14ac:dyDescent="0.3">
      <c r="D144" s="98"/>
      <c r="E144" s="98"/>
    </row>
    <row r="145" spans="4:5" s="8" customFormat="1" x14ac:dyDescent="0.3">
      <c r="D145" s="98"/>
      <c r="E145" s="98"/>
    </row>
    <row r="146" spans="4:5" s="8" customFormat="1" x14ac:dyDescent="0.3">
      <c r="D146" s="98"/>
      <c r="E146" s="98"/>
    </row>
    <row r="147" spans="4:5" s="8" customFormat="1" x14ac:dyDescent="0.3">
      <c r="D147" s="98"/>
      <c r="E147" s="98"/>
    </row>
    <row r="148" spans="4:5" s="8" customFormat="1" x14ac:dyDescent="0.3">
      <c r="D148" s="98"/>
      <c r="E148" s="98"/>
    </row>
    <row r="149" spans="4:5" s="8" customFormat="1" x14ac:dyDescent="0.3">
      <c r="D149" s="98"/>
      <c r="E149" s="98"/>
    </row>
    <row r="150" spans="4:5" s="8" customFormat="1" x14ac:dyDescent="0.3">
      <c r="D150" s="98"/>
      <c r="E150" s="98"/>
    </row>
    <row r="151" spans="4:5" s="8" customFormat="1" x14ac:dyDescent="0.3">
      <c r="D151" s="98"/>
      <c r="E151" s="98"/>
    </row>
    <row r="152" spans="4:5" s="8" customFormat="1" x14ac:dyDescent="0.3">
      <c r="D152" s="98"/>
      <c r="E152" s="98"/>
    </row>
    <row r="153" spans="4:5" s="8" customFormat="1" x14ac:dyDescent="0.3">
      <c r="D153" s="98"/>
      <c r="E153" s="98"/>
    </row>
    <row r="154" spans="4:5" s="8" customFormat="1" x14ac:dyDescent="0.3">
      <c r="D154" s="98"/>
      <c r="E154" s="98"/>
    </row>
    <row r="155" spans="4:5" s="8" customFormat="1" x14ac:dyDescent="0.3">
      <c r="D155" s="98"/>
      <c r="E155" s="98"/>
    </row>
    <row r="156" spans="4:5" s="8" customFormat="1" x14ac:dyDescent="0.3">
      <c r="D156" s="98"/>
      <c r="E156" s="98"/>
    </row>
    <row r="157" spans="4:5" s="8" customFormat="1" x14ac:dyDescent="0.3">
      <c r="D157" s="98"/>
      <c r="E157" s="98"/>
    </row>
    <row r="158" spans="4:5" s="8" customFormat="1" x14ac:dyDescent="0.3">
      <c r="D158" s="98"/>
      <c r="E158" s="98"/>
    </row>
    <row r="159" spans="4:5" s="8" customFormat="1" x14ac:dyDescent="0.3">
      <c r="D159" s="98"/>
      <c r="E159" s="98"/>
    </row>
    <row r="160" spans="4:5" s="8" customFormat="1" x14ac:dyDescent="0.3">
      <c r="D160" s="98"/>
      <c r="E160" s="98"/>
    </row>
    <row r="161" spans="4:5" s="8" customFormat="1" x14ac:dyDescent="0.3">
      <c r="D161" s="98"/>
      <c r="E161" s="98"/>
    </row>
    <row r="162" spans="4:5" s="8" customFormat="1" x14ac:dyDescent="0.3">
      <c r="D162" s="98"/>
      <c r="E162" s="98"/>
    </row>
    <row r="163" spans="4:5" s="8" customFormat="1" x14ac:dyDescent="0.3">
      <c r="D163" s="98"/>
      <c r="E163" s="98"/>
    </row>
    <row r="164" spans="4:5" s="8" customFormat="1" x14ac:dyDescent="0.3">
      <c r="D164" s="98"/>
      <c r="E164" s="98"/>
    </row>
    <row r="165" spans="4:5" s="8" customFormat="1" x14ac:dyDescent="0.3">
      <c r="D165" s="98"/>
      <c r="E165" s="98"/>
    </row>
    <row r="166" spans="4:5" s="8" customFormat="1" x14ac:dyDescent="0.3">
      <c r="D166" s="98"/>
      <c r="E166" s="98"/>
    </row>
    <row r="167" spans="4:5" s="8" customFormat="1" x14ac:dyDescent="0.3">
      <c r="D167" s="98"/>
      <c r="E167" s="98"/>
    </row>
    <row r="168" spans="4:5" s="8" customFormat="1" x14ac:dyDescent="0.3">
      <c r="D168" s="98"/>
      <c r="E168" s="98"/>
    </row>
    <row r="169" spans="4:5" s="8" customFormat="1" x14ac:dyDescent="0.3">
      <c r="D169" s="98"/>
      <c r="E169" s="98"/>
    </row>
    <row r="170" spans="4:5" s="8" customFormat="1" x14ac:dyDescent="0.3">
      <c r="D170" s="98"/>
      <c r="E170" s="98"/>
    </row>
    <row r="171" spans="4:5" s="8" customFormat="1" x14ac:dyDescent="0.3">
      <c r="D171" s="98"/>
      <c r="E171" s="98"/>
    </row>
    <row r="172" spans="4:5" s="8" customFormat="1" x14ac:dyDescent="0.3">
      <c r="D172" s="98"/>
      <c r="E172" s="98"/>
    </row>
    <row r="173" spans="4:5" s="8" customFormat="1" x14ac:dyDescent="0.3">
      <c r="D173" s="98"/>
      <c r="E173" s="98"/>
    </row>
    <row r="174" spans="4:5" s="8" customFormat="1" x14ac:dyDescent="0.3">
      <c r="D174" s="98"/>
      <c r="E174" s="98"/>
    </row>
    <row r="175" spans="4:5" s="8" customFormat="1" x14ac:dyDescent="0.3">
      <c r="D175" s="98"/>
      <c r="E175" s="98"/>
    </row>
    <row r="176" spans="4:5" s="8" customFormat="1" x14ac:dyDescent="0.3">
      <c r="D176" s="98"/>
      <c r="E176" s="98"/>
    </row>
    <row r="177" spans="4:5" s="8" customFormat="1" x14ac:dyDescent="0.3">
      <c r="D177" s="98"/>
      <c r="E177" s="98"/>
    </row>
    <row r="178" spans="4:5" s="8" customFormat="1" x14ac:dyDescent="0.3">
      <c r="D178" s="98"/>
      <c r="E178" s="98"/>
    </row>
    <row r="179" spans="4:5" s="8" customFormat="1" x14ac:dyDescent="0.3">
      <c r="D179" s="98"/>
      <c r="E179" s="98"/>
    </row>
    <row r="180" spans="4:5" s="8" customFormat="1" x14ac:dyDescent="0.3">
      <c r="D180" s="98"/>
      <c r="E180" s="98"/>
    </row>
    <row r="181" spans="4:5" s="8" customFormat="1" x14ac:dyDescent="0.3">
      <c r="D181" s="98"/>
      <c r="E181" s="98"/>
    </row>
    <row r="182" spans="4:5" s="8" customFormat="1" x14ac:dyDescent="0.3">
      <c r="D182" s="98"/>
      <c r="E182" s="98"/>
    </row>
    <row r="183" spans="4:5" s="8" customFormat="1" x14ac:dyDescent="0.3">
      <c r="D183" s="98"/>
      <c r="E183" s="98"/>
    </row>
    <row r="184" spans="4:5" s="8" customFormat="1" x14ac:dyDescent="0.3">
      <c r="D184" s="98"/>
      <c r="E184" s="98"/>
    </row>
    <row r="185" spans="4:5" s="8" customFormat="1" x14ac:dyDescent="0.3">
      <c r="D185" s="98"/>
      <c r="E185" s="98"/>
    </row>
    <row r="186" spans="4:5" s="8" customFormat="1" x14ac:dyDescent="0.3">
      <c r="D186" s="98"/>
      <c r="E186" s="98"/>
    </row>
    <row r="187" spans="4:5" s="8" customFormat="1" x14ac:dyDescent="0.3">
      <c r="D187" s="98"/>
      <c r="E187" s="98"/>
    </row>
    <row r="188" spans="4:5" s="8" customFormat="1" x14ac:dyDescent="0.3">
      <c r="D188" s="98"/>
      <c r="E188" s="98"/>
    </row>
    <row r="189" spans="4:5" s="8" customFormat="1" x14ac:dyDescent="0.3">
      <c r="D189" s="98"/>
      <c r="E189" s="98"/>
    </row>
    <row r="190" spans="4:5" s="8" customFormat="1" x14ac:dyDescent="0.3">
      <c r="D190" s="98"/>
      <c r="E190" s="98"/>
    </row>
    <row r="191" spans="4:5" s="8" customFormat="1" x14ac:dyDescent="0.3">
      <c r="D191" s="98"/>
      <c r="E191" s="98"/>
    </row>
    <row r="192" spans="4:5" s="8" customFormat="1" x14ac:dyDescent="0.3">
      <c r="D192" s="98"/>
      <c r="E192" s="98"/>
    </row>
    <row r="193" spans="4:5" s="8" customFormat="1" x14ac:dyDescent="0.3">
      <c r="D193" s="98"/>
      <c r="E193" s="98"/>
    </row>
    <row r="194" spans="4:5" s="8" customFormat="1" x14ac:dyDescent="0.3">
      <c r="D194" s="98"/>
      <c r="E194" s="98"/>
    </row>
    <row r="195" spans="4:5" s="8" customFormat="1" x14ac:dyDescent="0.3">
      <c r="D195" s="98"/>
      <c r="E195" s="98"/>
    </row>
    <row r="196" spans="4:5" s="8" customFormat="1" x14ac:dyDescent="0.3">
      <c r="D196" s="98"/>
      <c r="E196" s="98"/>
    </row>
    <row r="197" spans="4:5" s="8" customFormat="1" x14ac:dyDescent="0.3">
      <c r="D197" s="98"/>
      <c r="E197" s="98"/>
    </row>
    <row r="198" spans="4:5" s="8" customFormat="1" x14ac:dyDescent="0.3">
      <c r="D198" s="98"/>
      <c r="E198" s="98"/>
    </row>
    <row r="199" spans="4:5" s="8" customFormat="1" x14ac:dyDescent="0.3">
      <c r="D199" s="98"/>
      <c r="E199" s="98"/>
    </row>
    <row r="200" spans="4:5" s="8" customFormat="1" x14ac:dyDescent="0.3">
      <c r="D200" s="98"/>
      <c r="E200" s="98"/>
    </row>
    <row r="201" spans="4:5" s="8" customFormat="1" x14ac:dyDescent="0.3">
      <c r="D201" s="98"/>
      <c r="E201" s="98"/>
    </row>
    <row r="202" spans="4:5" s="8" customFormat="1" x14ac:dyDescent="0.3">
      <c r="D202" s="98"/>
      <c r="E202" s="98"/>
    </row>
    <row r="203" spans="4:5" s="8" customFormat="1" x14ac:dyDescent="0.3">
      <c r="D203" s="98"/>
      <c r="E203" s="98"/>
    </row>
    <row r="204" spans="4:5" s="8" customFormat="1" x14ac:dyDescent="0.3">
      <c r="D204" s="98"/>
      <c r="E204" s="98"/>
    </row>
    <row r="205" spans="4:5" s="8" customFormat="1" x14ac:dyDescent="0.3">
      <c r="D205" s="98"/>
      <c r="E205" s="98"/>
    </row>
    <row r="206" spans="4:5" s="8" customFormat="1" x14ac:dyDescent="0.3">
      <c r="D206" s="98"/>
      <c r="E206" s="98"/>
    </row>
    <row r="207" spans="4:5" s="8" customFormat="1" x14ac:dyDescent="0.3">
      <c r="D207" s="98"/>
      <c r="E207" s="98"/>
    </row>
    <row r="208" spans="4:5" s="8" customFormat="1" x14ac:dyDescent="0.3">
      <c r="D208" s="98"/>
      <c r="E208" s="98"/>
    </row>
    <row r="209" spans="4:5" s="8" customFormat="1" x14ac:dyDescent="0.3">
      <c r="D209" s="98"/>
      <c r="E209" s="98"/>
    </row>
    <row r="210" spans="4:5" s="8" customFormat="1" x14ac:dyDescent="0.3">
      <c r="D210" s="98"/>
      <c r="E210" s="98"/>
    </row>
    <row r="211" spans="4:5" s="8" customFormat="1" x14ac:dyDescent="0.3">
      <c r="D211" s="98"/>
      <c r="E211" s="98"/>
    </row>
    <row r="212" spans="4:5" s="8" customFormat="1" x14ac:dyDescent="0.3">
      <c r="D212" s="98"/>
      <c r="E212" s="98"/>
    </row>
    <row r="213" spans="4:5" s="8" customFormat="1" x14ac:dyDescent="0.3">
      <c r="D213" s="98"/>
      <c r="E213" s="98"/>
    </row>
    <row r="214" spans="4:5" s="8" customFormat="1" x14ac:dyDescent="0.3">
      <c r="D214" s="98"/>
      <c r="E214" s="98"/>
    </row>
    <row r="215" spans="4:5" s="8" customFormat="1" x14ac:dyDescent="0.3">
      <c r="D215" s="98"/>
      <c r="E215" s="98"/>
    </row>
    <row r="216" spans="4:5" s="8" customFormat="1" x14ac:dyDescent="0.3">
      <c r="D216" s="98"/>
      <c r="E216" s="98"/>
    </row>
    <row r="217" spans="4:5" s="8" customFormat="1" x14ac:dyDescent="0.3">
      <c r="D217" s="98"/>
      <c r="E217" s="98"/>
    </row>
    <row r="218" spans="4:5" s="8" customFormat="1" x14ac:dyDescent="0.3">
      <c r="D218" s="98"/>
      <c r="E218" s="98"/>
    </row>
  </sheetData>
  <mergeCells count="17">
    <mergeCell ref="C11:J11"/>
    <mergeCell ref="F1:J1"/>
    <mergeCell ref="F2:J2"/>
    <mergeCell ref="F4:J4"/>
    <mergeCell ref="A5:J5"/>
    <mergeCell ref="A6:J6"/>
    <mergeCell ref="A7:J7"/>
    <mergeCell ref="C8:I8"/>
    <mergeCell ref="C9:D9"/>
    <mergeCell ref="F9:G9"/>
    <mergeCell ref="H9:I9"/>
    <mergeCell ref="C10:J10"/>
    <mergeCell ref="B44:J44"/>
    <mergeCell ref="B45:J45"/>
    <mergeCell ref="C47:E47"/>
    <mergeCell ref="F47:J47"/>
    <mergeCell ref="C53:E53"/>
  </mergeCells>
  <printOptions horizontalCentered="1"/>
  <pageMargins left="0.11811023622047245" right="0.11811023622047245" top="0.19685039370078741" bottom="0.19685039370078741" header="0.19685039370078741" footer="0.19685039370078741"/>
  <pageSetup paperSize="9" scale="89" orientation="landscape" r:id="rId1"/>
  <headerFooter alignWithMargins="0">
    <oddFooter>Page &amp;P</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205F3-86BE-43D1-A58E-6DF22568EE1E}">
  <sheetPr>
    <tabColor rgb="FFFFFF00"/>
  </sheetPr>
  <dimension ref="A1:K218"/>
  <sheetViews>
    <sheetView view="pageBreakPreview" topLeftCell="A19" zoomScaleSheetLayoutView="100" workbookViewId="0">
      <selection activeCell="D14" sqref="D14:D41"/>
    </sheetView>
  </sheetViews>
  <sheetFormatPr defaultColWidth="9.109375" defaultRowHeight="15.6" x14ac:dyDescent="0.3"/>
  <cols>
    <col min="1" max="1" width="7.109375" style="4" customWidth="1"/>
    <col min="2" max="2" width="68.33203125" style="8" customWidth="1"/>
    <col min="3" max="3" width="6.88671875" style="6" customWidth="1"/>
    <col min="4" max="4" width="9.109375" style="7"/>
    <col min="5" max="5" width="14.44140625" style="6" bestFit="1" customWidth="1"/>
    <col min="6" max="6" width="11.33203125" style="108" customWidth="1"/>
    <col min="7" max="7" width="7" style="109" customWidth="1"/>
    <col min="8" max="8" width="6.109375" style="98" bestFit="1" customWidth="1"/>
    <col min="9" max="9" width="16.88671875" style="108" bestFit="1" customWidth="1"/>
    <col min="10" max="10" width="14.5546875" style="6" bestFit="1" customWidth="1"/>
    <col min="11" max="11" width="19.5546875" style="8" customWidth="1"/>
    <col min="12" max="16384" width="9.109375" style="8"/>
  </cols>
  <sheetData>
    <row r="1" spans="1:11" x14ac:dyDescent="0.3">
      <c r="B1" s="5" t="s">
        <v>4884</v>
      </c>
      <c r="F1" s="497" t="s">
        <v>4723</v>
      </c>
      <c r="G1" s="497"/>
      <c r="H1" s="497"/>
      <c r="I1" s="497"/>
      <c r="J1" s="497"/>
    </row>
    <row r="2" spans="1:11" x14ac:dyDescent="0.3">
      <c r="B2" s="9" t="s">
        <v>4885</v>
      </c>
      <c r="F2" s="498" t="s">
        <v>4724</v>
      </c>
      <c r="G2" s="498"/>
      <c r="H2" s="498"/>
      <c r="I2" s="498"/>
      <c r="J2" s="498"/>
    </row>
    <row r="4" spans="1:11" x14ac:dyDescent="0.3">
      <c r="A4" s="11"/>
      <c r="B4" s="12"/>
      <c r="C4" s="13"/>
      <c r="D4" s="14"/>
      <c r="E4" s="15"/>
      <c r="F4" s="499" t="s">
        <v>4933</v>
      </c>
      <c r="G4" s="499"/>
      <c r="H4" s="499"/>
      <c r="I4" s="499"/>
      <c r="J4" s="499"/>
    </row>
    <row r="5" spans="1:11" x14ac:dyDescent="0.3">
      <c r="A5" s="498" t="s">
        <v>4729</v>
      </c>
      <c r="B5" s="498"/>
      <c r="C5" s="498"/>
      <c r="D5" s="498"/>
      <c r="E5" s="498"/>
      <c r="F5" s="498"/>
      <c r="G5" s="498"/>
      <c r="H5" s="498"/>
      <c r="I5" s="498"/>
      <c r="J5" s="498"/>
    </row>
    <row r="6" spans="1:11" ht="15.75" customHeight="1" x14ac:dyDescent="0.3">
      <c r="A6" s="500" t="s">
        <v>4931</v>
      </c>
      <c r="B6" s="498"/>
      <c r="C6" s="498"/>
      <c r="D6" s="498"/>
      <c r="E6" s="498"/>
      <c r="F6" s="498"/>
      <c r="G6" s="498"/>
      <c r="H6" s="498"/>
      <c r="I6" s="498"/>
      <c r="J6" s="498"/>
    </row>
    <row r="7" spans="1:11" ht="15.75" customHeight="1" x14ac:dyDescent="0.3">
      <c r="A7" s="498" t="s">
        <v>4932</v>
      </c>
      <c r="B7" s="498"/>
      <c r="C7" s="498"/>
      <c r="D7" s="498"/>
      <c r="E7" s="498"/>
      <c r="F7" s="498"/>
      <c r="G7" s="498"/>
      <c r="H7" s="498"/>
      <c r="I7" s="498"/>
      <c r="J7" s="498"/>
    </row>
    <row r="8" spans="1:11" ht="16.8" x14ac:dyDescent="0.3">
      <c r="A8" s="16"/>
      <c r="B8" s="17" t="s">
        <v>4730</v>
      </c>
      <c r="C8" s="507" t="s">
        <v>5294</v>
      </c>
      <c r="D8" s="507"/>
      <c r="E8" s="507"/>
      <c r="F8" s="507"/>
      <c r="G8" s="507"/>
      <c r="H8" s="507"/>
      <c r="I8" s="507"/>
      <c r="J8" s="18"/>
    </row>
    <row r="9" spans="1:11" ht="15" customHeight="1" x14ac:dyDescent="0.3">
      <c r="A9" s="19"/>
      <c r="B9" s="17" t="s">
        <v>4731</v>
      </c>
      <c r="C9" s="548" t="s">
        <v>5295</v>
      </c>
      <c r="D9" s="508"/>
      <c r="E9" s="20" t="s">
        <v>4732</v>
      </c>
      <c r="F9" s="549" t="s">
        <v>5158</v>
      </c>
      <c r="G9" s="509"/>
      <c r="H9" s="511" t="s">
        <v>4733</v>
      </c>
      <c r="I9" s="511"/>
      <c r="J9" s="162" t="s">
        <v>11</v>
      </c>
    </row>
    <row r="10" spans="1:11" x14ac:dyDescent="0.3">
      <c r="A10" s="21"/>
      <c r="B10" s="17" t="s">
        <v>4734</v>
      </c>
      <c r="C10" s="510" t="s">
        <v>4897</v>
      </c>
      <c r="D10" s="510"/>
      <c r="E10" s="510"/>
      <c r="F10" s="510"/>
      <c r="G10" s="510"/>
      <c r="H10" s="510"/>
      <c r="I10" s="510"/>
      <c r="J10" s="510"/>
    </row>
    <row r="11" spans="1:11" x14ac:dyDescent="0.3">
      <c r="A11" s="22"/>
      <c r="B11" s="17" t="s">
        <v>4735</v>
      </c>
      <c r="C11" s="547" t="s">
        <v>4897</v>
      </c>
      <c r="D11" s="512"/>
      <c r="E11" s="512"/>
      <c r="F11" s="512"/>
      <c r="G11" s="512"/>
      <c r="H11" s="512"/>
      <c r="I11" s="512"/>
      <c r="J11" s="512"/>
    </row>
    <row r="12" spans="1:11" ht="30.6" x14ac:dyDescent="0.3">
      <c r="A12" s="23" t="s">
        <v>0</v>
      </c>
      <c r="B12" s="24" t="s">
        <v>4736</v>
      </c>
      <c r="C12" s="24" t="s">
        <v>4737</v>
      </c>
      <c r="D12" s="25" t="s">
        <v>4738</v>
      </c>
      <c r="E12" s="24" t="s">
        <v>4739</v>
      </c>
      <c r="F12" s="26" t="s">
        <v>4740</v>
      </c>
      <c r="G12" s="27" t="s">
        <v>4741</v>
      </c>
      <c r="H12" s="28" t="s">
        <v>4742</v>
      </c>
      <c r="I12" s="26" t="s">
        <v>4743</v>
      </c>
      <c r="J12" s="29" t="s">
        <v>4726</v>
      </c>
      <c r="K12" s="269" t="str">
        <f ca="1">HYPERLINK("#" &amp; CELL("address",TH!A9),"Link tới sheet: " &amp; REPLACE(CELL("filename",TH!A9),1,FIND("]",CELL("filename",TH!A9)),""))</f>
        <v>Link tới sheet: TH</v>
      </c>
    </row>
    <row r="13" spans="1:11" s="34" customFormat="1" ht="13.8" x14ac:dyDescent="0.3">
      <c r="A13" s="30">
        <v>1</v>
      </c>
      <c r="B13" s="31" t="s">
        <v>4744</v>
      </c>
      <c r="C13" s="32"/>
      <c r="D13" s="32"/>
      <c r="E13" s="32"/>
      <c r="F13" s="32"/>
      <c r="G13" s="32"/>
      <c r="H13" s="174"/>
      <c r="I13" s="32"/>
      <c r="J13" s="33"/>
    </row>
    <row r="14" spans="1:11" s="40" customFormat="1" ht="13.8" x14ac:dyDescent="0.3">
      <c r="A14" s="35"/>
      <c r="B14" s="36" t="s">
        <v>4745</v>
      </c>
      <c r="C14" s="37" t="s">
        <v>1726</v>
      </c>
      <c r="D14" s="317">
        <f>SUBTOTAL(9,D15:D23)</f>
        <v>479.2</v>
      </c>
      <c r="E14" s="37"/>
      <c r="F14" s="38"/>
      <c r="G14" s="39"/>
      <c r="H14" s="175"/>
      <c r="I14" s="110">
        <f>SUBTOTAL(9,I15:I23)</f>
        <v>59280000</v>
      </c>
      <c r="J14" s="37"/>
    </row>
    <row r="15" spans="1:11" s="40" customFormat="1" ht="13.8" x14ac:dyDescent="0.3">
      <c r="A15" s="41" t="s">
        <v>4746</v>
      </c>
      <c r="B15" s="42" t="s">
        <v>5519</v>
      </c>
      <c r="C15" s="43"/>
      <c r="D15" s="318"/>
      <c r="E15" s="43"/>
      <c r="F15" s="44"/>
      <c r="G15" s="45"/>
      <c r="H15" s="176"/>
      <c r="I15" s="44"/>
      <c r="J15" s="43"/>
    </row>
    <row r="16" spans="1:11" s="40" customFormat="1" ht="27.6" x14ac:dyDescent="0.3">
      <c r="A16" s="41"/>
      <c r="B16" s="46" t="s">
        <v>5298</v>
      </c>
      <c r="C16" s="43"/>
      <c r="D16" s="318"/>
      <c r="E16" s="43"/>
      <c r="F16" s="44"/>
      <c r="G16" s="45"/>
      <c r="H16" s="176"/>
      <c r="I16" s="44"/>
      <c r="J16" s="47"/>
    </row>
    <row r="17" spans="1:10" s="40" customFormat="1" ht="40.5" customHeight="1" x14ac:dyDescent="0.3">
      <c r="A17" s="41" t="s">
        <v>4747</v>
      </c>
      <c r="B17" s="163" t="s">
        <v>4887</v>
      </c>
      <c r="C17" s="43" t="s">
        <v>1726</v>
      </c>
      <c r="D17" s="318">
        <v>456</v>
      </c>
      <c r="E17" s="43"/>
      <c r="F17" s="44">
        <v>130000</v>
      </c>
      <c r="G17" s="45"/>
      <c r="H17" s="176">
        <v>1</v>
      </c>
      <c r="I17" s="44">
        <f>ROUND(D17*H17*F17,0)</f>
        <v>59280000</v>
      </c>
      <c r="J17" s="48"/>
    </row>
    <row r="18" spans="1:10" s="40" customFormat="1" ht="41.4" x14ac:dyDescent="0.3">
      <c r="A18" s="49" t="s">
        <v>4748</v>
      </c>
      <c r="B18" s="157" t="s">
        <v>4888</v>
      </c>
      <c r="C18" s="50" t="s">
        <v>1726</v>
      </c>
      <c r="D18" s="319"/>
      <c r="E18" s="50"/>
      <c r="F18" s="3"/>
      <c r="G18" s="51"/>
      <c r="H18" s="177">
        <v>1</v>
      </c>
      <c r="I18" s="3">
        <f t="shared" ref="I18:I23" si="0">ROUND(D18*H18*F18,0)</f>
        <v>0</v>
      </c>
      <c r="J18" s="52"/>
    </row>
    <row r="19" spans="1:10" s="40" customFormat="1" ht="41.4" x14ac:dyDescent="0.3">
      <c r="A19" s="49" t="s">
        <v>4749</v>
      </c>
      <c r="B19" s="158" t="s">
        <v>4889</v>
      </c>
      <c r="C19" s="50" t="s">
        <v>1726</v>
      </c>
      <c r="D19" s="319"/>
      <c r="E19" s="50"/>
      <c r="F19" s="3"/>
      <c r="G19" s="51"/>
      <c r="H19" s="177">
        <v>1</v>
      </c>
      <c r="I19" s="3">
        <f t="shared" si="0"/>
        <v>0</v>
      </c>
      <c r="J19" s="52"/>
    </row>
    <row r="20" spans="1:10" s="40" customFormat="1" ht="41.4" x14ac:dyDescent="0.3">
      <c r="A20" s="49" t="s">
        <v>4750</v>
      </c>
      <c r="B20" s="158" t="s">
        <v>4890</v>
      </c>
      <c r="C20" s="50" t="s">
        <v>1726</v>
      </c>
      <c r="D20" s="319"/>
      <c r="E20" s="50"/>
      <c r="F20" s="3"/>
      <c r="G20" s="51"/>
      <c r="H20" s="177">
        <v>1</v>
      </c>
      <c r="I20" s="3">
        <f t="shared" si="0"/>
        <v>0</v>
      </c>
      <c r="J20" s="52"/>
    </row>
    <row r="21" spans="1:10" s="40" customFormat="1" ht="35.1" customHeight="1" x14ac:dyDescent="0.3">
      <c r="A21" s="49" t="s">
        <v>4751</v>
      </c>
      <c r="B21" s="159" t="s">
        <v>4787</v>
      </c>
      <c r="C21" s="43" t="s">
        <v>1726</v>
      </c>
      <c r="D21" s="318"/>
      <c r="E21" s="43"/>
      <c r="F21" s="44"/>
      <c r="G21" s="45"/>
      <c r="H21" s="176">
        <v>1</v>
      </c>
      <c r="I21" s="44">
        <f t="shared" si="0"/>
        <v>0</v>
      </c>
      <c r="J21" s="47"/>
    </row>
    <row r="22" spans="1:10" s="40" customFormat="1" ht="35.1" customHeight="1" x14ac:dyDescent="0.3">
      <c r="A22" s="49" t="s">
        <v>4752</v>
      </c>
      <c r="B22" s="159" t="s">
        <v>4788</v>
      </c>
      <c r="C22" s="43" t="s">
        <v>1726</v>
      </c>
      <c r="D22" s="319"/>
      <c r="E22" s="50"/>
      <c r="F22" s="3"/>
      <c r="G22" s="51"/>
      <c r="H22" s="177">
        <v>1</v>
      </c>
      <c r="I22" s="3">
        <f t="shared" si="0"/>
        <v>0</v>
      </c>
      <c r="J22" s="52"/>
    </row>
    <row r="23" spans="1:10" s="40" customFormat="1" ht="13.8" x14ac:dyDescent="0.3">
      <c r="A23" s="49" t="s">
        <v>4753</v>
      </c>
      <c r="B23" s="160" t="s">
        <v>4754</v>
      </c>
      <c r="C23" s="53" t="s">
        <v>1726</v>
      </c>
      <c r="D23" s="320">
        <v>23.2</v>
      </c>
      <c r="E23" s="53"/>
      <c r="F23" s="54">
        <v>130000</v>
      </c>
      <c r="G23" s="55"/>
      <c r="H23" s="178">
        <v>0</v>
      </c>
      <c r="I23" s="54">
        <f t="shared" si="0"/>
        <v>0</v>
      </c>
      <c r="J23" s="56"/>
    </row>
    <row r="24" spans="1:10" s="117" customFormat="1" ht="13.8" x14ac:dyDescent="0.3">
      <c r="A24" s="111" t="s">
        <v>2304</v>
      </c>
      <c r="B24" s="112" t="s">
        <v>4755</v>
      </c>
      <c r="C24" s="113"/>
      <c r="D24" s="321"/>
      <c r="E24" s="113"/>
      <c r="F24" s="114"/>
      <c r="G24" s="115"/>
      <c r="H24" s="179"/>
      <c r="I24" s="116">
        <f>SUBTOTAL(9, I25:I28)</f>
        <v>0</v>
      </c>
      <c r="J24" s="113"/>
    </row>
    <row r="25" spans="1:10" s="117" customFormat="1" ht="13.8" x14ac:dyDescent="0.3">
      <c r="A25" s="118" t="s">
        <v>4756</v>
      </c>
      <c r="B25" s="119" t="s">
        <v>4757</v>
      </c>
      <c r="C25" s="120"/>
      <c r="D25" s="322"/>
      <c r="E25" s="120"/>
      <c r="F25" s="121"/>
      <c r="G25" s="122"/>
      <c r="H25" s="180"/>
      <c r="I25" s="123">
        <f>SUBTOTAL(9, I26:I28)</f>
        <v>0</v>
      </c>
      <c r="J25" s="120"/>
    </row>
    <row r="26" spans="1:10" s="117" customFormat="1" ht="13.8" x14ac:dyDescent="0.3">
      <c r="A26" s="118"/>
      <c r="B26" s="335" t="s">
        <v>5520</v>
      </c>
      <c r="C26" s="120"/>
      <c r="D26" s="322"/>
      <c r="E26" s="120"/>
      <c r="F26" s="121"/>
      <c r="G26" s="122"/>
      <c r="H26" s="180"/>
      <c r="I26" s="336">
        <f>SUBTOTAL(9, I27:I27)</f>
        <v>0</v>
      </c>
      <c r="J26" s="120"/>
    </row>
    <row r="27" spans="1:10" s="117" customFormat="1" ht="13.8" x14ac:dyDescent="0.3">
      <c r="A27" s="118"/>
      <c r="B27" s="342" t="s">
        <v>5311</v>
      </c>
      <c r="C27" s="337"/>
      <c r="D27" s="338">
        <v>0</v>
      </c>
      <c r="E27" s="337"/>
      <c r="F27" s="339">
        <v>0</v>
      </c>
      <c r="G27" s="340"/>
      <c r="H27" s="341">
        <v>0</v>
      </c>
      <c r="I27" s="343">
        <f>ROUND(D27*H27*F27,0)</f>
        <v>0</v>
      </c>
      <c r="J27" s="120"/>
    </row>
    <row r="28" spans="1:10" s="127" customFormat="1" ht="13.8" x14ac:dyDescent="0.3">
      <c r="A28" s="128"/>
      <c r="B28" s="171"/>
      <c r="C28" s="125"/>
      <c r="D28" s="323"/>
      <c r="E28" s="125"/>
      <c r="F28" s="172"/>
      <c r="G28" s="173"/>
      <c r="H28" s="181"/>
      <c r="I28" s="126"/>
      <c r="J28" s="125"/>
    </row>
    <row r="29" spans="1:10" s="40" customFormat="1" ht="13.8" x14ac:dyDescent="0.3">
      <c r="A29" s="61" t="s">
        <v>4758</v>
      </c>
      <c r="B29" s="62" t="s">
        <v>4759</v>
      </c>
      <c r="C29" s="63"/>
      <c r="D29" s="324"/>
      <c r="E29" s="63"/>
      <c r="F29" s="64"/>
      <c r="G29" s="65"/>
      <c r="H29" s="182"/>
      <c r="I29" s="66">
        <f>(I30)</f>
        <v>0</v>
      </c>
      <c r="J29" s="63"/>
    </row>
    <row r="30" spans="1:10" s="67" customFormat="1" ht="13.8" x14ac:dyDescent="0.3">
      <c r="A30" s="49"/>
      <c r="B30" s="68"/>
      <c r="C30" s="69"/>
      <c r="D30" s="325"/>
      <c r="E30" s="69"/>
      <c r="F30" s="70"/>
      <c r="G30" s="71"/>
      <c r="H30" s="183"/>
      <c r="I30" s="70"/>
      <c r="J30" s="69"/>
    </row>
    <row r="31" spans="1:10" s="117" customFormat="1" ht="13.8" x14ac:dyDescent="0.3">
      <c r="A31" s="111" t="s">
        <v>2307</v>
      </c>
      <c r="B31" s="132" t="s">
        <v>4760</v>
      </c>
      <c r="C31" s="113"/>
      <c r="D31" s="326"/>
      <c r="E31" s="113"/>
      <c r="F31" s="133"/>
      <c r="G31" s="134"/>
      <c r="H31" s="184"/>
      <c r="I31" s="116">
        <f>SUBTOTAL(9,I32:I41)</f>
        <v>326334000</v>
      </c>
      <c r="J31" s="161"/>
    </row>
    <row r="32" spans="1:10" s="40" customFormat="1" ht="41.4" x14ac:dyDescent="0.3">
      <c r="A32" s="124" t="s">
        <v>4762</v>
      </c>
      <c r="B32" s="135" t="s">
        <v>4761</v>
      </c>
      <c r="C32" s="124"/>
      <c r="D32" s="327"/>
      <c r="E32" s="129"/>
      <c r="F32" s="137"/>
      <c r="G32" s="136"/>
      <c r="H32" s="185"/>
      <c r="I32" s="130">
        <f>SUBTOTAL(9,I33:I37)</f>
        <v>326334000</v>
      </c>
      <c r="J32" s="43"/>
    </row>
    <row r="33" spans="1:10" s="40" customFormat="1" ht="13.8" x14ac:dyDescent="0.3">
      <c r="A33" s="72" t="s">
        <v>4790</v>
      </c>
      <c r="B33" s="73" t="s">
        <v>4763</v>
      </c>
      <c r="C33" s="43" t="s">
        <v>4764</v>
      </c>
      <c r="D33" s="328">
        <v>6</v>
      </c>
      <c r="E33" s="43"/>
      <c r="F33" s="74">
        <v>2025000</v>
      </c>
      <c r="G33" s="75"/>
      <c r="H33" s="186">
        <v>1</v>
      </c>
      <c r="I33" s="2">
        <f>ROUND(D33*F33*H33,0)</f>
        <v>12150000</v>
      </c>
      <c r="J33" s="43"/>
    </row>
    <row r="34" spans="1:10" s="131" customFormat="1" ht="13.8" x14ac:dyDescent="0.3">
      <c r="A34" s="76"/>
      <c r="B34" s="138" t="s">
        <v>11</v>
      </c>
      <c r="C34" s="43"/>
      <c r="D34" s="328"/>
      <c r="E34" s="43"/>
      <c r="F34" s="74"/>
      <c r="G34" s="75"/>
      <c r="H34" s="186"/>
      <c r="I34" s="2"/>
      <c r="J34" s="129"/>
    </row>
    <row r="35" spans="1:10" s="96" customFormat="1" ht="27.6" x14ac:dyDescent="0.3">
      <c r="A35" s="164" t="s">
        <v>4791</v>
      </c>
      <c r="B35" s="165" t="s">
        <v>4789</v>
      </c>
      <c r="C35" s="166" t="s">
        <v>1726</v>
      </c>
      <c r="D35" s="329">
        <v>456</v>
      </c>
      <c r="E35" s="166"/>
      <c r="F35" s="167">
        <v>130000</v>
      </c>
      <c r="G35" s="168"/>
      <c r="H35" s="187">
        <v>0.3</v>
      </c>
      <c r="I35" s="169">
        <f t="shared" ref="I35" si="1">ROUND(D35*H35*F35,0)</f>
        <v>17784000</v>
      </c>
      <c r="J35" s="170"/>
    </row>
    <row r="36" spans="1:10" s="40" customFormat="1" ht="27.6" x14ac:dyDescent="0.3">
      <c r="A36" s="76" t="s">
        <v>4792</v>
      </c>
      <c r="B36" s="77" t="s">
        <v>4768</v>
      </c>
      <c r="C36" s="76" t="s">
        <v>1726</v>
      </c>
      <c r="D36" s="328">
        <v>456</v>
      </c>
      <c r="E36" s="43"/>
      <c r="F36" s="74">
        <v>130000</v>
      </c>
      <c r="G36" s="75"/>
      <c r="H36" s="332">
        <v>5</v>
      </c>
      <c r="I36" s="2">
        <f>D36*F36*H36</f>
        <v>296400000</v>
      </c>
      <c r="J36" s="43"/>
    </row>
    <row r="37" spans="1:10" s="40" customFormat="1" ht="55.2" x14ac:dyDescent="0.3">
      <c r="A37" s="76"/>
      <c r="B37" s="191" t="s">
        <v>4793</v>
      </c>
      <c r="C37" s="76"/>
      <c r="D37" s="328"/>
      <c r="E37" s="43"/>
      <c r="F37" s="74"/>
      <c r="G37" s="75"/>
      <c r="H37" s="186"/>
      <c r="I37" s="2"/>
      <c r="J37" s="43"/>
    </row>
    <row r="38" spans="1:10" s="145" customFormat="1" ht="41.4" x14ac:dyDescent="0.3">
      <c r="A38" s="139" t="s">
        <v>4765</v>
      </c>
      <c r="B38" s="140" t="s">
        <v>4769</v>
      </c>
      <c r="C38" s="139"/>
      <c r="D38" s="330"/>
      <c r="E38" s="142"/>
      <c r="F38" s="143"/>
      <c r="G38" s="141"/>
      <c r="H38" s="188"/>
      <c r="I38" s="144">
        <f>SUBTOTAL(9,I39:I41)</f>
        <v>0</v>
      </c>
      <c r="J38" s="142"/>
    </row>
    <row r="39" spans="1:10" s="40" customFormat="1" ht="27.6" x14ac:dyDescent="0.3">
      <c r="A39" s="76" t="s">
        <v>4766</v>
      </c>
      <c r="B39" s="79" t="s">
        <v>4789</v>
      </c>
      <c r="C39" s="76" t="s">
        <v>1726</v>
      </c>
      <c r="D39" s="328">
        <v>0</v>
      </c>
      <c r="E39" s="43"/>
      <c r="F39" s="74">
        <v>130000</v>
      </c>
      <c r="G39" s="75"/>
      <c r="H39" s="186">
        <v>0.3</v>
      </c>
      <c r="I39" s="2">
        <f t="shared" ref="I39:I40" si="2">ROUND(D39*H39*F39,0)</f>
        <v>0</v>
      </c>
      <c r="J39" s="78"/>
    </row>
    <row r="40" spans="1:10" s="40" customFormat="1" ht="27.6" x14ac:dyDescent="0.3">
      <c r="A40" s="76" t="s">
        <v>4767</v>
      </c>
      <c r="B40" s="77" t="s">
        <v>4768</v>
      </c>
      <c r="C40" s="76" t="s">
        <v>1726</v>
      </c>
      <c r="D40" s="328">
        <v>0</v>
      </c>
      <c r="E40" s="43"/>
      <c r="F40" s="74">
        <v>130000</v>
      </c>
      <c r="G40" s="75"/>
      <c r="H40" s="332">
        <v>5</v>
      </c>
      <c r="I40" s="2">
        <f t="shared" si="2"/>
        <v>0</v>
      </c>
      <c r="J40" s="43"/>
    </row>
    <row r="41" spans="1:10" s="40" customFormat="1" ht="55.2" x14ac:dyDescent="0.3">
      <c r="A41" s="80"/>
      <c r="B41" s="192" t="s">
        <v>4793</v>
      </c>
      <c r="C41" s="80"/>
      <c r="D41" s="331"/>
      <c r="E41" s="50"/>
      <c r="F41" s="81"/>
      <c r="G41" s="82"/>
      <c r="H41" s="189"/>
      <c r="I41" s="83"/>
      <c r="J41" s="50"/>
    </row>
    <row r="42" spans="1:10" s="40" customFormat="1" ht="13.8" x14ac:dyDescent="0.3">
      <c r="A42" s="57" t="s">
        <v>2310</v>
      </c>
      <c r="B42" s="58" t="s">
        <v>4770</v>
      </c>
      <c r="C42" s="59"/>
      <c r="D42" s="333"/>
      <c r="E42" s="59"/>
      <c r="F42" s="60"/>
      <c r="G42" s="59"/>
      <c r="H42" s="190"/>
      <c r="I42" s="59"/>
      <c r="J42" s="84"/>
    </row>
    <row r="43" spans="1:10" s="117" customFormat="1" ht="13.8" x14ac:dyDescent="0.3">
      <c r="A43" s="146"/>
      <c r="B43" s="147" t="s">
        <v>4771</v>
      </c>
      <c r="C43" s="148"/>
      <c r="D43" s="334"/>
      <c r="E43" s="148"/>
      <c r="F43" s="149"/>
      <c r="G43" s="150"/>
      <c r="H43" s="148"/>
      <c r="I43" s="110">
        <f>SUBTOTAL(9,I14:I41)</f>
        <v>385614000</v>
      </c>
      <c r="J43" s="148"/>
    </row>
    <row r="44" spans="1:10" s="40" customFormat="1" ht="14.4" x14ac:dyDescent="0.3">
      <c r="A44" s="85"/>
      <c r="B44" s="501" t="s">
        <v>5521</v>
      </c>
      <c r="C44" s="502"/>
      <c r="D44" s="502"/>
      <c r="E44" s="502"/>
      <c r="F44" s="502"/>
      <c r="G44" s="502"/>
      <c r="H44" s="502"/>
      <c r="I44" s="502"/>
      <c r="J44" s="503"/>
    </row>
    <row r="45" spans="1:10" s="40" customFormat="1" ht="14.4" x14ac:dyDescent="0.3">
      <c r="A45" s="86"/>
      <c r="B45" s="506"/>
      <c r="C45" s="506"/>
      <c r="D45" s="506"/>
      <c r="E45" s="506"/>
      <c r="F45" s="506"/>
      <c r="G45" s="506"/>
      <c r="H45" s="506"/>
      <c r="I45" s="506"/>
      <c r="J45" s="506"/>
    </row>
    <row r="46" spans="1:10" s="89" customFormat="1" x14ac:dyDescent="0.3">
      <c r="A46" s="87"/>
      <c r="B46" s="88"/>
      <c r="C46" s="88"/>
      <c r="D46" s="88"/>
      <c r="E46" s="88"/>
      <c r="F46" s="88"/>
      <c r="G46" s="88"/>
      <c r="H46" s="88"/>
      <c r="I46" s="88"/>
      <c r="J46" s="88"/>
    </row>
    <row r="47" spans="1:10" s="89" customFormat="1" x14ac:dyDescent="0.3">
      <c r="A47" s="90"/>
      <c r="B47" s="90"/>
      <c r="C47" s="504" t="s">
        <v>4773</v>
      </c>
      <c r="D47" s="504"/>
      <c r="E47" s="504"/>
      <c r="F47" s="504" t="s">
        <v>4885</v>
      </c>
      <c r="G47" s="504"/>
      <c r="H47" s="504"/>
      <c r="I47" s="504"/>
      <c r="J47" s="504"/>
    </row>
    <row r="48" spans="1:10" s="96" customFormat="1" x14ac:dyDescent="0.3">
      <c r="A48" s="91"/>
      <c r="B48" s="93"/>
      <c r="C48" s="94"/>
      <c r="D48" s="92"/>
      <c r="E48" s="91"/>
      <c r="F48" s="95"/>
      <c r="G48" s="91"/>
      <c r="H48" s="91"/>
      <c r="I48" s="95"/>
    </row>
    <row r="49" spans="1:10" s="96" customFormat="1" x14ac:dyDescent="0.3">
      <c r="A49" s="91"/>
      <c r="B49" s="93"/>
      <c r="C49" s="94"/>
      <c r="D49" s="92"/>
      <c r="E49" s="91"/>
      <c r="F49" s="95"/>
      <c r="G49" s="91"/>
      <c r="H49" s="91"/>
      <c r="I49" s="91"/>
    </row>
    <row r="50" spans="1:10" s="96" customFormat="1" x14ac:dyDescent="0.3">
      <c r="A50" s="91"/>
      <c r="B50" s="93"/>
      <c r="C50" s="94"/>
      <c r="D50" s="92"/>
      <c r="E50" s="91"/>
      <c r="F50" s="95"/>
      <c r="G50" s="91"/>
      <c r="H50" s="91"/>
      <c r="I50" s="95"/>
    </row>
    <row r="51" spans="1:10" s="96" customFormat="1" x14ac:dyDescent="0.3">
      <c r="A51" s="91"/>
      <c r="B51" s="93"/>
      <c r="C51" s="94"/>
      <c r="D51" s="92"/>
      <c r="E51" s="91"/>
      <c r="F51" s="95"/>
      <c r="G51" s="91"/>
      <c r="H51" s="91"/>
      <c r="I51" s="91"/>
    </row>
    <row r="52" spans="1:10" s="96" customFormat="1" x14ac:dyDescent="0.3">
      <c r="A52" s="91"/>
      <c r="B52" s="93"/>
      <c r="C52" s="94"/>
      <c r="D52" s="92"/>
      <c r="E52" s="91"/>
      <c r="F52" s="95"/>
      <c r="G52" s="91"/>
      <c r="H52" s="91"/>
      <c r="I52" s="91"/>
    </row>
    <row r="53" spans="1:10" s="89" customFormat="1" x14ac:dyDescent="0.3">
      <c r="A53" s="91"/>
      <c r="C53" s="505" t="s">
        <v>4886</v>
      </c>
      <c r="D53" s="505"/>
      <c r="E53" s="505"/>
      <c r="F53" s="316"/>
      <c r="G53" s="91"/>
      <c r="H53" s="91"/>
      <c r="I53" s="91"/>
    </row>
    <row r="54" spans="1:10" x14ac:dyDescent="0.3">
      <c r="A54" s="97"/>
      <c r="C54" s="98"/>
      <c r="D54" s="99"/>
      <c r="E54" s="10"/>
      <c r="F54" s="100"/>
      <c r="G54" s="97"/>
      <c r="H54" s="10"/>
      <c r="I54" s="100"/>
      <c r="J54" s="97"/>
    </row>
    <row r="55" spans="1:10" ht="47.1" customHeight="1" x14ac:dyDescent="0.3">
      <c r="A55" s="101"/>
      <c r="B55" s="102" t="s">
        <v>4703</v>
      </c>
      <c r="D55" s="103"/>
      <c r="F55" s="104"/>
      <c r="G55" s="105"/>
      <c r="H55" s="106"/>
      <c r="I55" s="107"/>
    </row>
    <row r="56" spans="1:10" ht="47.1" customHeight="1" x14ac:dyDescent="0.3">
      <c r="A56" s="101"/>
      <c r="B56" s="102" t="s">
        <v>4704</v>
      </c>
      <c r="D56" s="103"/>
      <c r="F56" s="104"/>
      <c r="G56" s="105"/>
      <c r="H56" s="106"/>
      <c r="I56" s="107"/>
    </row>
    <row r="57" spans="1:10" ht="61.5" customHeight="1" x14ac:dyDescent="0.3">
      <c r="A57" s="101"/>
      <c r="B57" s="102" t="s">
        <v>4705</v>
      </c>
      <c r="D57" s="103"/>
      <c r="F57" s="104"/>
      <c r="G57" s="105"/>
      <c r="H57" s="106"/>
      <c r="I57" s="107"/>
    </row>
    <row r="58" spans="1:10" x14ac:dyDescent="0.3">
      <c r="A58" s="97"/>
      <c r="C58" s="98"/>
      <c r="D58" s="99"/>
      <c r="E58" s="10"/>
      <c r="F58" s="100"/>
      <c r="G58" s="97"/>
      <c r="H58" s="10"/>
      <c r="I58" s="100"/>
      <c r="J58" s="97"/>
    </row>
    <row r="59" spans="1:10" x14ac:dyDescent="0.3">
      <c r="A59" s="97"/>
      <c r="C59" s="98"/>
      <c r="D59" s="99"/>
      <c r="E59" s="10"/>
      <c r="F59" s="100"/>
      <c r="G59" s="97"/>
      <c r="H59" s="10"/>
      <c r="I59" s="100"/>
      <c r="J59" s="97"/>
    </row>
    <row r="62" spans="1:10" x14ac:dyDescent="0.3">
      <c r="A62" s="8"/>
      <c r="C62" s="8"/>
      <c r="D62" s="98"/>
      <c r="E62" s="98"/>
      <c r="F62" s="8"/>
      <c r="G62" s="8"/>
      <c r="H62" s="8"/>
      <c r="I62" s="8"/>
      <c r="J62" s="8"/>
    </row>
    <row r="63" spans="1:10" x14ac:dyDescent="0.3">
      <c r="A63" s="8"/>
      <c r="C63" s="8"/>
      <c r="D63" s="98"/>
      <c r="E63" s="98"/>
      <c r="F63" s="8"/>
      <c r="G63" s="8"/>
      <c r="H63" s="8"/>
      <c r="I63" s="8"/>
      <c r="J63" s="8"/>
    </row>
    <row r="64" spans="1:10" x14ac:dyDescent="0.3">
      <c r="A64" s="8"/>
      <c r="C64" s="8"/>
      <c r="D64" s="98"/>
      <c r="E64" s="98"/>
      <c r="F64" s="8"/>
      <c r="G64" s="8"/>
      <c r="H64" s="8"/>
      <c r="I64" s="8"/>
      <c r="J64" s="8"/>
    </row>
    <row r="65" spans="4:5" s="8" customFormat="1" x14ac:dyDescent="0.3">
      <c r="D65" s="98"/>
      <c r="E65" s="98"/>
    </row>
    <row r="66" spans="4:5" s="8" customFormat="1" x14ac:dyDescent="0.3">
      <c r="D66" s="98"/>
      <c r="E66" s="98"/>
    </row>
    <row r="67" spans="4:5" s="8" customFormat="1" x14ac:dyDescent="0.3">
      <c r="D67" s="98"/>
      <c r="E67" s="98"/>
    </row>
    <row r="68" spans="4:5" s="8" customFormat="1" x14ac:dyDescent="0.3">
      <c r="D68" s="98"/>
      <c r="E68" s="98"/>
    </row>
    <row r="69" spans="4:5" s="8" customFormat="1" x14ac:dyDescent="0.3">
      <c r="D69" s="98"/>
      <c r="E69" s="98"/>
    </row>
    <row r="70" spans="4:5" s="8" customFormat="1" x14ac:dyDescent="0.3">
      <c r="D70" s="98"/>
      <c r="E70" s="98"/>
    </row>
    <row r="71" spans="4:5" s="8" customFormat="1" x14ac:dyDescent="0.3">
      <c r="D71" s="98"/>
      <c r="E71" s="98"/>
    </row>
    <row r="72" spans="4:5" s="8" customFormat="1" x14ac:dyDescent="0.3">
      <c r="D72" s="98"/>
      <c r="E72" s="98"/>
    </row>
    <row r="73" spans="4:5" s="8" customFormat="1" x14ac:dyDescent="0.3">
      <c r="D73" s="98"/>
      <c r="E73" s="98"/>
    </row>
    <row r="74" spans="4:5" s="8" customFormat="1" x14ac:dyDescent="0.3">
      <c r="D74" s="98"/>
      <c r="E74" s="98"/>
    </row>
    <row r="75" spans="4:5" s="8" customFormat="1" x14ac:dyDescent="0.3">
      <c r="D75" s="98"/>
      <c r="E75" s="98"/>
    </row>
    <row r="76" spans="4:5" s="40" customFormat="1" ht="13.8" x14ac:dyDescent="0.3">
      <c r="D76" s="5"/>
      <c r="E76" s="5"/>
    </row>
    <row r="77" spans="4:5" s="40" customFormat="1" ht="13.8" x14ac:dyDescent="0.3">
      <c r="D77" s="5"/>
      <c r="E77" s="5"/>
    </row>
    <row r="78" spans="4:5" s="8" customFormat="1" x14ac:dyDescent="0.3">
      <c r="D78" s="98"/>
      <c r="E78" s="98"/>
    </row>
    <row r="79" spans="4:5" s="8" customFormat="1" x14ac:dyDescent="0.3">
      <c r="D79" s="98"/>
      <c r="E79" s="98"/>
    </row>
    <row r="80" spans="4:5" s="8" customFormat="1" x14ac:dyDescent="0.3">
      <c r="D80" s="98"/>
      <c r="E80" s="98"/>
    </row>
    <row r="81" spans="4:5" s="40" customFormat="1" ht="13.8" x14ac:dyDescent="0.3">
      <c r="D81" s="5"/>
      <c r="E81" s="5"/>
    </row>
    <row r="82" spans="4:5" s="8" customFormat="1" x14ac:dyDescent="0.3">
      <c r="D82" s="98"/>
      <c r="E82" s="98"/>
    </row>
    <row r="83" spans="4:5" s="8" customFormat="1" x14ac:dyDescent="0.3">
      <c r="D83" s="98"/>
      <c r="E83" s="98"/>
    </row>
    <row r="84" spans="4:5" s="40" customFormat="1" ht="13.8" x14ac:dyDescent="0.3">
      <c r="D84" s="5"/>
      <c r="E84" s="5"/>
    </row>
    <row r="85" spans="4:5" s="8" customFormat="1" x14ac:dyDescent="0.3">
      <c r="D85" s="98"/>
      <c r="E85" s="98"/>
    </row>
    <row r="86" spans="4:5" s="8" customFormat="1" x14ac:dyDescent="0.3">
      <c r="D86" s="98"/>
      <c r="E86" s="98"/>
    </row>
    <row r="87" spans="4:5" s="8" customFormat="1" x14ac:dyDescent="0.3">
      <c r="D87" s="98"/>
      <c r="E87" s="98"/>
    </row>
    <row r="88" spans="4:5" s="8" customFormat="1" x14ac:dyDescent="0.3">
      <c r="D88" s="98"/>
      <c r="E88" s="98"/>
    </row>
    <row r="89" spans="4:5" s="8" customFormat="1" x14ac:dyDescent="0.3">
      <c r="D89" s="98"/>
      <c r="E89" s="98"/>
    </row>
    <row r="90" spans="4:5" s="8" customFormat="1" x14ac:dyDescent="0.3">
      <c r="D90" s="98"/>
      <c r="E90" s="98"/>
    </row>
    <row r="91" spans="4:5" s="8" customFormat="1" x14ac:dyDescent="0.3">
      <c r="D91" s="98"/>
      <c r="E91" s="98"/>
    </row>
    <row r="92" spans="4:5" s="8" customFormat="1" x14ac:dyDescent="0.3">
      <c r="D92" s="98"/>
      <c r="E92" s="98"/>
    </row>
    <row r="93" spans="4:5" s="8" customFormat="1" x14ac:dyDescent="0.3">
      <c r="D93" s="98"/>
      <c r="E93" s="98"/>
    </row>
    <row r="94" spans="4:5" s="8" customFormat="1" x14ac:dyDescent="0.3">
      <c r="D94" s="98"/>
      <c r="E94" s="98"/>
    </row>
    <row r="95" spans="4:5" s="8" customFormat="1" x14ac:dyDescent="0.3">
      <c r="D95" s="98"/>
      <c r="E95" s="98"/>
    </row>
    <row r="96" spans="4:5" s="8" customFormat="1" x14ac:dyDescent="0.3">
      <c r="D96" s="98"/>
      <c r="E96" s="98"/>
    </row>
    <row r="97" spans="4:5" s="8" customFormat="1" x14ac:dyDescent="0.3">
      <c r="D97" s="98"/>
      <c r="E97" s="98"/>
    </row>
    <row r="98" spans="4:5" s="8" customFormat="1" x14ac:dyDescent="0.3">
      <c r="D98" s="98"/>
      <c r="E98" s="98"/>
    </row>
    <row r="99" spans="4:5" s="8" customFormat="1" x14ac:dyDescent="0.3">
      <c r="D99" s="98"/>
      <c r="E99" s="98"/>
    </row>
    <row r="100" spans="4:5" s="8" customFormat="1" x14ac:dyDescent="0.3">
      <c r="D100" s="98"/>
      <c r="E100" s="98"/>
    </row>
    <row r="101" spans="4:5" s="8" customFormat="1" x14ac:dyDescent="0.3">
      <c r="D101" s="98"/>
      <c r="E101" s="98"/>
    </row>
    <row r="102" spans="4:5" s="8" customFormat="1" x14ac:dyDescent="0.3">
      <c r="D102" s="98"/>
      <c r="E102" s="98"/>
    </row>
    <row r="103" spans="4:5" s="8" customFormat="1" x14ac:dyDescent="0.3">
      <c r="D103" s="98"/>
      <c r="E103" s="98"/>
    </row>
    <row r="104" spans="4:5" s="8" customFormat="1" x14ac:dyDescent="0.3">
      <c r="D104" s="98"/>
      <c r="E104" s="98"/>
    </row>
    <row r="105" spans="4:5" s="8" customFormat="1" x14ac:dyDescent="0.3">
      <c r="D105" s="98"/>
      <c r="E105" s="98"/>
    </row>
    <row r="106" spans="4:5" s="8" customFormat="1" x14ac:dyDescent="0.3">
      <c r="D106" s="98"/>
      <c r="E106" s="98"/>
    </row>
    <row r="107" spans="4:5" s="8" customFormat="1" x14ac:dyDescent="0.3">
      <c r="D107" s="98"/>
      <c r="E107" s="98"/>
    </row>
    <row r="108" spans="4:5" s="8" customFormat="1" x14ac:dyDescent="0.3">
      <c r="D108" s="98"/>
      <c r="E108" s="98"/>
    </row>
    <row r="109" spans="4:5" s="8" customFormat="1" x14ac:dyDescent="0.3">
      <c r="D109" s="98"/>
      <c r="E109" s="98"/>
    </row>
    <row r="110" spans="4:5" s="8" customFormat="1" x14ac:dyDescent="0.3">
      <c r="D110" s="98"/>
      <c r="E110" s="98"/>
    </row>
    <row r="111" spans="4:5" s="8" customFormat="1" x14ac:dyDescent="0.3">
      <c r="D111" s="98"/>
      <c r="E111" s="98"/>
    </row>
    <row r="112" spans="4:5" s="8" customFormat="1" x14ac:dyDescent="0.3">
      <c r="D112" s="98"/>
      <c r="E112" s="98"/>
    </row>
    <row r="113" spans="4:5" s="8" customFormat="1" x14ac:dyDescent="0.3">
      <c r="D113" s="98"/>
      <c r="E113" s="98"/>
    </row>
    <row r="114" spans="4:5" s="8" customFormat="1" x14ac:dyDescent="0.3">
      <c r="D114" s="98"/>
      <c r="E114" s="98"/>
    </row>
    <row r="115" spans="4:5" s="8" customFormat="1" x14ac:dyDescent="0.3">
      <c r="D115" s="98"/>
      <c r="E115" s="98"/>
    </row>
    <row r="116" spans="4:5" s="8" customFormat="1" x14ac:dyDescent="0.3">
      <c r="D116" s="98"/>
      <c r="E116" s="98"/>
    </row>
    <row r="117" spans="4:5" s="8" customFormat="1" x14ac:dyDescent="0.3">
      <c r="D117" s="98"/>
      <c r="E117" s="98"/>
    </row>
    <row r="118" spans="4:5" s="8" customFormat="1" x14ac:dyDescent="0.3">
      <c r="D118" s="98"/>
      <c r="E118" s="98"/>
    </row>
    <row r="119" spans="4:5" s="8" customFormat="1" x14ac:dyDescent="0.3">
      <c r="D119" s="98"/>
      <c r="E119" s="98"/>
    </row>
    <row r="120" spans="4:5" s="8" customFormat="1" x14ac:dyDescent="0.3">
      <c r="D120" s="98"/>
      <c r="E120" s="98"/>
    </row>
    <row r="121" spans="4:5" s="8" customFormat="1" x14ac:dyDescent="0.3">
      <c r="D121" s="98"/>
      <c r="E121" s="98"/>
    </row>
    <row r="122" spans="4:5" s="8" customFormat="1" x14ac:dyDescent="0.3">
      <c r="D122" s="98"/>
      <c r="E122" s="98"/>
    </row>
    <row r="123" spans="4:5" s="8" customFormat="1" x14ac:dyDescent="0.3">
      <c r="D123" s="98"/>
      <c r="E123" s="98"/>
    </row>
    <row r="124" spans="4:5" s="8" customFormat="1" x14ac:dyDescent="0.3">
      <c r="D124" s="98"/>
      <c r="E124" s="98"/>
    </row>
    <row r="125" spans="4:5" s="8" customFormat="1" x14ac:dyDescent="0.3">
      <c r="D125" s="98"/>
      <c r="E125" s="98"/>
    </row>
    <row r="126" spans="4:5" s="8" customFormat="1" x14ac:dyDescent="0.3">
      <c r="D126" s="98"/>
      <c r="E126" s="98"/>
    </row>
    <row r="127" spans="4:5" s="8" customFormat="1" x14ac:dyDescent="0.3">
      <c r="D127" s="98"/>
      <c r="E127" s="98"/>
    </row>
    <row r="128" spans="4:5" s="8" customFormat="1" x14ac:dyDescent="0.3">
      <c r="D128" s="98"/>
      <c r="E128" s="98"/>
    </row>
    <row r="129" spans="4:5" s="8" customFormat="1" x14ac:dyDescent="0.3">
      <c r="D129" s="98"/>
      <c r="E129" s="98"/>
    </row>
    <row r="130" spans="4:5" s="8" customFormat="1" x14ac:dyDescent="0.3">
      <c r="D130" s="98"/>
      <c r="E130" s="98"/>
    </row>
    <row r="131" spans="4:5" s="8" customFormat="1" x14ac:dyDescent="0.3">
      <c r="D131" s="98"/>
      <c r="E131" s="98"/>
    </row>
    <row r="132" spans="4:5" s="8" customFormat="1" x14ac:dyDescent="0.3">
      <c r="D132" s="98"/>
      <c r="E132" s="98"/>
    </row>
    <row r="133" spans="4:5" s="8" customFormat="1" x14ac:dyDescent="0.3">
      <c r="D133" s="98"/>
      <c r="E133" s="98"/>
    </row>
    <row r="134" spans="4:5" s="8" customFormat="1" x14ac:dyDescent="0.3">
      <c r="D134" s="98"/>
      <c r="E134" s="98"/>
    </row>
    <row r="135" spans="4:5" s="8" customFormat="1" x14ac:dyDescent="0.3">
      <c r="D135" s="98"/>
      <c r="E135" s="98"/>
    </row>
    <row r="136" spans="4:5" s="8" customFormat="1" x14ac:dyDescent="0.3">
      <c r="D136" s="98"/>
      <c r="E136" s="98"/>
    </row>
    <row r="137" spans="4:5" s="8" customFormat="1" x14ac:dyDescent="0.3">
      <c r="D137" s="98"/>
      <c r="E137" s="98"/>
    </row>
    <row r="138" spans="4:5" s="8" customFormat="1" x14ac:dyDescent="0.3">
      <c r="D138" s="98"/>
      <c r="E138" s="98"/>
    </row>
    <row r="139" spans="4:5" s="8" customFormat="1" x14ac:dyDescent="0.3">
      <c r="D139" s="98"/>
      <c r="E139" s="98"/>
    </row>
    <row r="140" spans="4:5" s="8" customFormat="1" x14ac:dyDescent="0.3">
      <c r="D140" s="98"/>
      <c r="E140" s="98"/>
    </row>
    <row r="141" spans="4:5" s="8" customFormat="1" x14ac:dyDescent="0.3">
      <c r="D141" s="98"/>
      <c r="E141" s="98"/>
    </row>
    <row r="142" spans="4:5" s="8" customFormat="1" x14ac:dyDescent="0.3">
      <c r="D142" s="98"/>
      <c r="E142" s="98"/>
    </row>
    <row r="143" spans="4:5" s="8" customFormat="1" x14ac:dyDescent="0.3">
      <c r="D143" s="98"/>
      <c r="E143" s="98"/>
    </row>
    <row r="144" spans="4:5" s="8" customFormat="1" x14ac:dyDescent="0.3">
      <c r="D144" s="98"/>
      <c r="E144" s="98"/>
    </row>
    <row r="145" spans="4:5" s="8" customFormat="1" x14ac:dyDescent="0.3">
      <c r="D145" s="98"/>
      <c r="E145" s="98"/>
    </row>
    <row r="146" spans="4:5" s="8" customFormat="1" x14ac:dyDescent="0.3">
      <c r="D146" s="98"/>
      <c r="E146" s="98"/>
    </row>
    <row r="147" spans="4:5" s="8" customFormat="1" x14ac:dyDescent="0.3">
      <c r="D147" s="98"/>
      <c r="E147" s="98"/>
    </row>
    <row r="148" spans="4:5" s="8" customFormat="1" x14ac:dyDescent="0.3">
      <c r="D148" s="98"/>
      <c r="E148" s="98"/>
    </row>
    <row r="149" spans="4:5" s="8" customFormat="1" x14ac:dyDescent="0.3">
      <c r="D149" s="98"/>
      <c r="E149" s="98"/>
    </row>
    <row r="150" spans="4:5" s="8" customFormat="1" x14ac:dyDescent="0.3">
      <c r="D150" s="98"/>
      <c r="E150" s="98"/>
    </row>
    <row r="151" spans="4:5" s="8" customFormat="1" x14ac:dyDescent="0.3">
      <c r="D151" s="98"/>
      <c r="E151" s="98"/>
    </row>
    <row r="152" spans="4:5" s="8" customFormat="1" x14ac:dyDescent="0.3">
      <c r="D152" s="98"/>
      <c r="E152" s="98"/>
    </row>
    <row r="153" spans="4:5" s="8" customFormat="1" x14ac:dyDescent="0.3">
      <c r="D153" s="98"/>
      <c r="E153" s="98"/>
    </row>
    <row r="154" spans="4:5" s="8" customFormat="1" x14ac:dyDescent="0.3">
      <c r="D154" s="98"/>
      <c r="E154" s="98"/>
    </row>
    <row r="155" spans="4:5" s="8" customFormat="1" x14ac:dyDescent="0.3">
      <c r="D155" s="98"/>
      <c r="E155" s="98"/>
    </row>
    <row r="156" spans="4:5" s="8" customFormat="1" x14ac:dyDescent="0.3">
      <c r="D156" s="98"/>
      <c r="E156" s="98"/>
    </row>
    <row r="157" spans="4:5" s="8" customFormat="1" x14ac:dyDescent="0.3">
      <c r="D157" s="98"/>
      <c r="E157" s="98"/>
    </row>
    <row r="158" spans="4:5" s="8" customFormat="1" x14ac:dyDescent="0.3">
      <c r="D158" s="98"/>
      <c r="E158" s="98"/>
    </row>
    <row r="159" spans="4:5" s="8" customFormat="1" x14ac:dyDescent="0.3">
      <c r="D159" s="98"/>
      <c r="E159" s="98"/>
    </row>
    <row r="160" spans="4:5" s="8" customFormat="1" x14ac:dyDescent="0.3">
      <c r="D160" s="98"/>
      <c r="E160" s="98"/>
    </row>
    <row r="161" spans="4:5" s="8" customFormat="1" x14ac:dyDescent="0.3">
      <c r="D161" s="98"/>
      <c r="E161" s="98"/>
    </row>
    <row r="162" spans="4:5" s="8" customFormat="1" x14ac:dyDescent="0.3">
      <c r="D162" s="98"/>
      <c r="E162" s="98"/>
    </row>
    <row r="163" spans="4:5" s="8" customFormat="1" x14ac:dyDescent="0.3">
      <c r="D163" s="98"/>
      <c r="E163" s="98"/>
    </row>
    <row r="164" spans="4:5" s="8" customFormat="1" x14ac:dyDescent="0.3">
      <c r="D164" s="98"/>
      <c r="E164" s="98"/>
    </row>
    <row r="165" spans="4:5" s="8" customFormat="1" x14ac:dyDescent="0.3">
      <c r="D165" s="98"/>
      <c r="E165" s="98"/>
    </row>
    <row r="166" spans="4:5" s="8" customFormat="1" x14ac:dyDescent="0.3">
      <c r="D166" s="98"/>
      <c r="E166" s="98"/>
    </row>
    <row r="167" spans="4:5" s="8" customFormat="1" x14ac:dyDescent="0.3">
      <c r="D167" s="98"/>
      <c r="E167" s="98"/>
    </row>
    <row r="168" spans="4:5" s="8" customFormat="1" x14ac:dyDescent="0.3">
      <c r="D168" s="98"/>
      <c r="E168" s="98"/>
    </row>
    <row r="169" spans="4:5" s="8" customFormat="1" x14ac:dyDescent="0.3">
      <c r="D169" s="98"/>
      <c r="E169" s="98"/>
    </row>
    <row r="170" spans="4:5" s="8" customFormat="1" x14ac:dyDescent="0.3">
      <c r="D170" s="98"/>
      <c r="E170" s="98"/>
    </row>
    <row r="171" spans="4:5" s="8" customFormat="1" x14ac:dyDescent="0.3">
      <c r="D171" s="98"/>
      <c r="E171" s="98"/>
    </row>
    <row r="172" spans="4:5" s="8" customFormat="1" x14ac:dyDescent="0.3">
      <c r="D172" s="98"/>
      <c r="E172" s="98"/>
    </row>
    <row r="173" spans="4:5" s="8" customFormat="1" x14ac:dyDescent="0.3">
      <c r="D173" s="98"/>
      <c r="E173" s="98"/>
    </row>
    <row r="174" spans="4:5" s="8" customFormat="1" x14ac:dyDescent="0.3">
      <c r="D174" s="98"/>
      <c r="E174" s="98"/>
    </row>
    <row r="175" spans="4:5" s="8" customFormat="1" x14ac:dyDescent="0.3">
      <c r="D175" s="98"/>
      <c r="E175" s="98"/>
    </row>
    <row r="176" spans="4:5" s="8" customFormat="1" x14ac:dyDescent="0.3">
      <c r="D176" s="98"/>
      <c r="E176" s="98"/>
    </row>
    <row r="177" spans="4:5" s="8" customFormat="1" x14ac:dyDescent="0.3">
      <c r="D177" s="98"/>
      <c r="E177" s="98"/>
    </row>
    <row r="178" spans="4:5" s="8" customFormat="1" x14ac:dyDescent="0.3">
      <c r="D178" s="98"/>
      <c r="E178" s="98"/>
    </row>
    <row r="179" spans="4:5" s="8" customFormat="1" x14ac:dyDescent="0.3">
      <c r="D179" s="98"/>
      <c r="E179" s="98"/>
    </row>
    <row r="180" spans="4:5" s="8" customFormat="1" x14ac:dyDescent="0.3">
      <c r="D180" s="98"/>
      <c r="E180" s="98"/>
    </row>
    <row r="181" spans="4:5" s="8" customFormat="1" x14ac:dyDescent="0.3">
      <c r="D181" s="98"/>
      <c r="E181" s="98"/>
    </row>
    <row r="182" spans="4:5" s="8" customFormat="1" x14ac:dyDescent="0.3">
      <c r="D182" s="98"/>
      <c r="E182" s="98"/>
    </row>
    <row r="183" spans="4:5" s="8" customFormat="1" x14ac:dyDescent="0.3">
      <c r="D183" s="98"/>
      <c r="E183" s="98"/>
    </row>
    <row r="184" spans="4:5" s="8" customFormat="1" x14ac:dyDescent="0.3">
      <c r="D184" s="98"/>
      <c r="E184" s="98"/>
    </row>
    <row r="185" spans="4:5" s="8" customFormat="1" x14ac:dyDescent="0.3">
      <c r="D185" s="98"/>
      <c r="E185" s="98"/>
    </row>
    <row r="186" spans="4:5" s="8" customFormat="1" x14ac:dyDescent="0.3">
      <c r="D186" s="98"/>
      <c r="E186" s="98"/>
    </row>
    <row r="187" spans="4:5" s="8" customFormat="1" x14ac:dyDescent="0.3">
      <c r="D187" s="98"/>
      <c r="E187" s="98"/>
    </row>
    <row r="188" spans="4:5" s="8" customFormat="1" x14ac:dyDescent="0.3">
      <c r="D188" s="98"/>
      <c r="E188" s="98"/>
    </row>
    <row r="189" spans="4:5" s="8" customFormat="1" x14ac:dyDescent="0.3">
      <c r="D189" s="98"/>
      <c r="E189" s="98"/>
    </row>
    <row r="190" spans="4:5" s="8" customFormat="1" x14ac:dyDescent="0.3">
      <c r="D190" s="98"/>
      <c r="E190" s="98"/>
    </row>
    <row r="191" spans="4:5" s="8" customFormat="1" x14ac:dyDescent="0.3">
      <c r="D191" s="98"/>
      <c r="E191" s="98"/>
    </row>
    <row r="192" spans="4:5" s="8" customFormat="1" x14ac:dyDescent="0.3">
      <c r="D192" s="98"/>
      <c r="E192" s="98"/>
    </row>
    <row r="193" spans="4:5" s="8" customFormat="1" x14ac:dyDescent="0.3">
      <c r="D193" s="98"/>
      <c r="E193" s="98"/>
    </row>
    <row r="194" spans="4:5" s="8" customFormat="1" x14ac:dyDescent="0.3">
      <c r="D194" s="98"/>
      <c r="E194" s="98"/>
    </row>
    <row r="195" spans="4:5" s="8" customFormat="1" x14ac:dyDescent="0.3">
      <c r="D195" s="98"/>
      <c r="E195" s="98"/>
    </row>
    <row r="196" spans="4:5" s="8" customFormat="1" x14ac:dyDescent="0.3">
      <c r="D196" s="98"/>
      <c r="E196" s="98"/>
    </row>
    <row r="197" spans="4:5" s="8" customFormat="1" x14ac:dyDescent="0.3">
      <c r="D197" s="98"/>
      <c r="E197" s="98"/>
    </row>
    <row r="198" spans="4:5" s="8" customFormat="1" x14ac:dyDescent="0.3">
      <c r="D198" s="98"/>
      <c r="E198" s="98"/>
    </row>
    <row r="199" spans="4:5" s="8" customFormat="1" x14ac:dyDescent="0.3">
      <c r="D199" s="98"/>
      <c r="E199" s="98"/>
    </row>
    <row r="200" spans="4:5" s="8" customFormat="1" x14ac:dyDescent="0.3">
      <c r="D200" s="98"/>
      <c r="E200" s="98"/>
    </row>
    <row r="201" spans="4:5" s="8" customFormat="1" x14ac:dyDescent="0.3">
      <c r="D201" s="98"/>
      <c r="E201" s="98"/>
    </row>
    <row r="202" spans="4:5" s="8" customFormat="1" x14ac:dyDescent="0.3">
      <c r="D202" s="98"/>
      <c r="E202" s="98"/>
    </row>
    <row r="203" spans="4:5" s="8" customFormat="1" x14ac:dyDescent="0.3">
      <c r="D203" s="98"/>
      <c r="E203" s="98"/>
    </row>
    <row r="204" spans="4:5" s="8" customFormat="1" x14ac:dyDescent="0.3">
      <c r="D204" s="98"/>
      <c r="E204" s="98"/>
    </row>
    <row r="205" spans="4:5" s="8" customFormat="1" x14ac:dyDescent="0.3">
      <c r="D205" s="98"/>
      <c r="E205" s="98"/>
    </row>
    <row r="206" spans="4:5" s="8" customFormat="1" x14ac:dyDescent="0.3">
      <c r="D206" s="98"/>
      <c r="E206" s="98"/>
    </row>
    <row r="207" spans="4:5" s="8" customFormat="1" x14ac:dyDescent="0.3">
      <c r="D207" s="98"/>
      <c r="E207" s="98"/>
    </row>
    <row r="208" spans="4:5" s="8" customFormat="1" x14ac:dyDescent="0.3">
      <c r="D208" s="98"/>
      <c r="E208" s="98"/>
    </row>
    <row r="209" spans="4:5" s="8" customFormat="1" x14ac:dyDescent="0.3">
      <c r="D209" s="98"/>
      <c r="E209" s="98"/>
    </row>
    <row r="210" spans="4:5" s="8" customFormat="1" x14ac:dyDescent="0.3">
      <c r="D210" s="98"/>
      <c r="E210" s="98"/>
    </row>
    <row r="211" spans="4:5" s="8" customFormat="1" x14ac:dyDescent="0.3">
      <c r="D211" s="98"/>
      <c r="E211" s="98"/>
    </row>
    <row r="212" spans="4:5" s="8" customFormat="1" x14ac:dyDescent="0.3">
      <c r="D212" s="98"/>
      <c r="E212" s="98"/>
    </row>
    <row r="213" spans="4:5" s="8" customFormat="1" x14ac:dyDescent="0.3">
      <c r="D213" s="98"/>
      <c r="E213" s="98"/>
    </row>
    <row r="214" spans="4:5" s="8" customFormat="1" x14ac:dyDescent="0.3">
      <c r="D214" s="98"/>
      <c r="E214" s="98"/>
    </row>
    <row r="215" spans="4:5" s="8" customFormat="1" x14ac:dyDescent="0.3">
      <c r="D215" s="98"/>
      <c r="E215" s="98"/>
    </row>
    <row r="216" spans="4:5" s="8" customFormat="1" x14ac:dyDescent="0.3">
      <c r="D216" s="98"/>
      <c r="E216" s="98"/>
    </row>
    <row r="217" spans="4:5" s="8" customFormat="1" x14ac:dyDescent="0.3">
      <c r="D217" s="98"/>
      <c r="E217" s="98"/>
    </row>
    <row r="218" spans="4:5" s="8" customFormat="1" x14ac:dyDescent="0.3">
      <c r="D218" s="98"/>
      <c r="E218" s="98"/>
    </row>
  </sheetData>
  <mergeCells count="17">
    <mergeCell ref="C11:J11"/>
    <mergeCell ref="F1:J1"/>
    <mergeCell ref="F2:J2"/>
    <mergeCell ref="F4:J4"/>
    <mergeCell ref="A5:J5"/>
    <mergeCell ref="A6:J6"/>
    <mergeCell ref="A7:J7"/>
    <mergeCell ref="C8:I8"/>
    <mergeCell ref="C9:D9"/>
    <mergeCell ref="F9:G9"/>
    <mergeCell ref="H9:I9"/>
    <mergeCell ref="C10:J10"/>
    <mergeCell ref="B44:J44"/>
    <mergeCell ref="B45:J45"/>
    <mergeCell ref="C47:E47"/>
    <mergeCell ref="F47:J47"/>
    <mergeCell ref="C53:E53"/>
  </mergeCells>
  <printOptions horizontalCentered="1"/>
  <pageMargins left="0.11811023622047245" right="0.11811023622047245" top="0.19685039370078741" bottom="0.19685039370078741" header="0.19685039370078741" footer="0.19685039370078741"/>
  <pageSetup paperSize="9" scale="89" orientation="landscape" r:id="rId1"/>
  <headerFooter alignWithMargins="0">
    <oddFooter>Page &amp;P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EA1BF-585C-4BE8-970D-E76A2464D2BE}">
  <sheetPr codeName="Sheet1">
    <tabColor rgb="FFFFFF00"/>
  </sheetPr>
  <dimension ref="A1:K216"/>
  <sheetViews>
    <sheetView view="pageBreakPreview" topLeftCell="A19" zoomScaleSheetLayoutView="100" workbookViewId="0">
      <selection activeCell="D41" sqref="D14:D41"/>
    </sheetView>
  </sheetViews>
  <sheetFormatPr defaultColWidth="9.109375" defaultRowHeight="15.6" x14ac:dyDescent="0.3"/>
  <cols>
    <col min="1" max="1" width="7.109375" style="4" customWidth="1"/>
    <col min="2" max="2" width="68.33203125" style="8" customWidth="1"/>
    <col min="3" max="3" width="6.88671875" style="6" customWidth="1"/>
    <col min="4" max="4" width="9.109375" style="7"/>
    <col min="5" max="5" width="14.44140625" style="6" bestFit="1" customWidth="1"/>
    <col min="6" max="6" width="11.33203125" style="108" customWidth="1"/>
    <col min="7" max="7" width="7" style="109" customWidth="1"/>
    <col min="8" max="8" width="6.109375" style="98" bestFit="1" customWidth="1"/>
    <col min="9" max="9" width="16.88671875" style="108" bestFit="1" customWidth="1"/>
    <col min="10" max="10" width="14.5546875" style="6" bestFit="1" customWidth="1"/>
    <col min="11" max="11" width="19.5546875" style="8" customWidth="1"/>
    <col min="12" max="16384" width="9.109375" style="8"/>
  </cols>
  <sheetData>
    <row r="1" spans="1:11" x14ac:dyDescent="0.3">
      <c r="B1" s="5" t="s">
        <v>4884</v>
      </c>
      <c r="F1" s="497" t="s">
        <v>4723</v>
      </c>
      <c r="G1" s="497"/>
      <c r="H1" s="497"/>
      <c r="I1" s="497"/>
      <c r="J1" s="497"/>
    </row>
    <row r="2" spans="1:11" x14ac:dyDescent="0.3">
      <c r="B2" s="9" t="s">
        <v>4885</v>
      </c>
      <c r="F2" s="498" t="s">
        <v>4724</v>
      </c>
      <c r="G2" s="498"/>
      <c r="H2" s="498"/>
      <c r="I2" s="498"/>
      <c r="J2" s="498"/>
    </row>
    <row r="4" spans="1:11" x14ac:dyDescent="0.3">
      <c r="A4" s="11"/>
      <c r="B4" s="12"/>
      <c r="C4" s="13"/>
      <c r="D4" s="14"/>
      <c r="E4" s="15"/>
      <c r="F4" s="499" t="s">
        <v>4933</v>
      </c>
      <c r="G4" s="499"/>
      <c r="H4" s="499"/>
      <c r="I4" s="499"/>
      <c r="J4" s="499"/>
    </row>
    <row r="5" spans="1:11" x14ac:dyDescent="0.3">
      <c r="A5" s="498" t="s">
        <v>4729</v>
      </c>
      <c r="B5" s="498"/>
      <c r="C5" s="498"/>
      <c r="D5" s="498"/>
      <c r="E5" s="498"/>
      <c r="F5" s="498"/>
      <c r="G5" s="498"/>
      <c r="H5" s="498"/>
      <c r="I5" s="498"/>
      <c r="J5" s="498"/>
    </row>
    <row r="6" spans="1:11" ht="15.75" customHeight="1" x14ac:dyDescent="0.3">
      <c r="A6" s="500" t="s">
        <v>4931</v>
      </c>
      <c r="B6" s="498"/>
      <c r="C6" s="498"/>
      <c r="D6" s="498"/>
      <c r="E6" s="498"/>
      <c r="F6" s="498"/>
      <c r="G6" s="498"/>
      <c r="H6" s="498"/>
      <c r="I6" s="498"/>
      <c r="J6" s="498"/>
    </row>
    <row r="7" spans="1:11" ht="15.75" customHeight="1" x14ac:dyDescent="0.3">
      <c r="A7" s="498" t="s">
        <v>4932</v>
      </c>
      <c r="B7" s="498"/>
      <c r="C7" s="498"/>
      <c r="D7" s="498"/>
      <c r="E7" s="498"/>
      <c r="F7" s="498"/>
      <c r="G7" s="498"/>
      <c r="H7" s="498"/>
      <c r="I7" s="498"/>
      <c r="J7" s="498"/>
    </row>
    <row r="8" spans="1:11" ht="16.8" x14ac:dyDescent="0.3">
      <c r="A8" s="16"/>
      <c r="B8" s="17" t="s">
        <v>4730</v>
      </c>
      <c r="C8" s="507"/>
      <c r="D8" s="507"/>
      <c r="E8" s="507"/>
      <c r="F8" s="507"/>
      <c r="G8" s="507"/>
      <c r="H8" s="507"/>
      <c r="I8" s="507"/>
      <c r="J8" s="18"/>
    </row>
    <row r="9" spans="1:11" ht="15" customHeight="1" x14ac:dyDescent="0.3">
      <c r="A9" s="19"/>
      <c r="B9" s="17" t="s">
        <v>4731</v>
      </c>
      <c r="C9" s="508"/>
      <c r="D9" s="508"/>
      <c r="E9" s="20" t="s">
        <v>4732</v>
      </c>
      <c r="F9" s="509"/>
      <c r="G9" s="509"/>
      <c r="H9" s="511" t="s">
        <v>4733</v>
      </c>
      <c r="I9" s="511"/>
      <c r="J9" s="162"/>
    </row>
    <row r="10" spans="1:11" x14ac:dyDescent="0.3">
      <c r="A10" s="21"/>
      <c r="B10" s="17" t="s">
        <v>4734</v>
      </c>
      <c r="C10" s="510"/>
      <c r="D10" s="510"/>
      <c r="E10" s="510"/>
      <c r="F10" s="510"/>
      <c r="G10" s="510"/>
      <c r="H10" s="510"/>
      <c r="I10" s="510"/>
      <c r="J10" s="510"/>
    </row>
    <row r="11" spans="1:11" x14ac:dyDescent="0.3">
      <c r="A11" s="22"/>
      <c r="B11" s="17" t="s">
        <v>4735</v>
      </c>
      <c r="C11" s="512"/>
      <c r="D11" s="512"/>
      <c r="E11" s="512"/>
      <c r="F11" s="512"/>
      <c r="G11" s="512"/>
      <c r="H11" s="512"/>
      <c r="I11" s="512"/>
      <c r="J11" s="512"/>
    </row>
    <row r="12" spans="1:11" ht="30.6" x14ac:dyDescent="0.3">
      <c r="A12" s="23" t="s">
        <v>0</v>
      </c>
      <c r="B12" s="24" t="s">
        <v>4736</v>
      </c>
      <c r="C12" s="24" t="s">
        <v>4737</v>
      </c>
      <c r="D12" s="25" t="s">
        <v>4738</v>
      </c>
      <c r="E12" s="24" t="s">
        <v>4739</v>
      </c>
      <c r="F12" s="26" t="s">
        <v>4740</v>
      </c>
      <c r="G12" s="27" t="s">
        <v>4741</v>
      </c>
      <c r="H12" s="28" t="s">
        <v>4742</v>
      </c>
      <c r="I12" s="26" t="s">
        <v>4743</v>
      </c>
      <c r="J12" s="29" t="s">
        <v>4726</v>
      </c>
      <c r="K12" s="269" t="str">
        <f ca="1">HYPERLINK("#" &amp; CELL("address",TH!A9),"Link tới sheet: " &amp; REPLACE(CELL("filename",TH!A9),1,FIND("]",CELL("filename",TH!A9)),""))</f>
        <v>Link tới sheet: TH</v>
      </c>
    </row>
    <row r="13" spans="1:11" s="34" customFormat="1" ht="13.8" x14ac:dyDescent="0.3">
      <c r="A13" s="30">
        <v>1</v>
      </c>
      <c r="B13" s="31" t="s">
        <v>4744</v>
      </c>
      <c r="C13" s="32"/>
      <c r="D13" s="32"/>
      <c r="E13" s="32"/>
      <c r="F13" s="32"/>
      <c r="G13" s="32"/>
      <c r="H13" s="174"/>
      <c r="I13" s="32"/>
      <c r="J13" s="33"/>
    </row>
    <row r="14" spans="1:11" s="40" customFormat="1" ht="13.8" x14ac:dyDescent="0.3">
      <c r="A14" s="35"/>
      <c r="B14" s="36" t="s">
        <v>4745</v>
      </c>
      <c r="C14" s="37" t="s">
        <v>1726</v>
      </c>
      <c r="D14" s="317">
        <f>SUBTOTAL(9,D15:D23)</f>
        <v>0</v>
      </c>
      <c r="E14" s="37"/>
      <c r="F14" s="38"/>
      <c r="G14" s="39"/>
      <c r="H14" s="175"/>
      <c r="I14" s="110">
        <f>SUBTOTAL(9,I15:I23)</f>
        <v>0</v>
      </c>
      <c r="J14" s="37"/>
    </row>
    <row r="15" spans="1:11" s="40" customFormat="1" ht="13.8" x14ac:dyDescent="0.3">
      <c r="A15" s="41" t="s">
        <v>4746</v>
      </c>
      <c r="B15" s="42" t="s">
        <v>4785</v>
      </c>
      <c r="C15" s="43"/>
      <c r="D15" s="318"/>
      <c r="E15" s="43"/>
      <c r="F15" s="44"/>
      <c r="G15" s="45"/>
      <c r="H15" s="176"/>
      <c r="I15" s="44"/>
      <c r="J15" s="43"/>
    </row>
    <row r="16" spans="1:11" s="40" customFormat="1" ht="13.8" x14ac:dyDescent="0.3">
      <c r="A16" s="41"/>
      <c r="B16" s="46" t="s">
        <v>4786</v>
      </c>
      <c r="C16" s="43"/>
      <c r="D16" s="318"/>
      <c r="E16" s="43"/>
      <c r="F16" s="44"/>
      <c r="G16" s="45"/>
      <c r="H16" s="176"/>
      <c r="I16" s="44"/>
      <c r="J16" s="47"/>
    </row>
    <row r="17" spans="1:10" s="40" customFormat="1" ht="40.5" customHeight="1" x14ac:dyDescent="0.3">
      <c r="A17" s="41" t="s">
        <v>4747</v>
      </c>
      <c r="B17" s="163" t="s">
        <v>4887</v>
      </c>
      <c r="C17" s="43" t="s">
        <v>1726</v>
      </c>
      <c r="D17" s="318"/>
      <c r="E17" s="43"/>
      <c r="F17" s="44"/>
      <c r="G17" s="45"/>
      <c r="H17" s="176">
        <v>1</v>
      </c>
      <c r="I17" s="44">
        <f>ROUND(D17*H17*F17,0)</f>
        <v>0</v>
      </c>
      <c r="J17" s="48"/>
    </row>
    <row r="18" spans="1:10" s="40" customFormat="1" ht="41.4" x14ac:dyDescent="0.3">
      <c r="A18" s="49" t="s">
        <v>4748</v>
      </c>
      <c r="B18" s="157" t="s">
        <v>4888</v>
      </c>
      <c r="C18" s="50" t="s">
        <v>1726</v>
      </c>
      <c r="D18" s="319"/>
      <c r="E18" s="50"/>
      <c r="F18" s="3"/>
      <c r="G18" s="51"/>
      <c r="H18" s="177">
        <v>1</v>
      </c>
      <c r="I18" s="3">
        <f t="shared" ref="I18:I23" si="0">ROUND(D18*H18*F18,0)</f>
        <v>0</v>
      </c>
      <c r="J18" s="52"/>
    </row>
    <row r="19" spans="1:10" s="40" customFormat="1" ht="41.4" x14ac:dyDescent="0.3">
      <c r="A19" s="49" t="s">
        <v>4749</v>
      </c>
      <c r="B19" s="158" t="s">
        <v>4889</v>
      </c>
      <c r="C19" s="50" t="s">
        <v>1726</v>
      </c>
      <c r="D19" s="319"/>
      <c r="E19" s="50"/>
      <c r="F19" s="3"/>
      <c r="G19" s="51"/>
      <c r="H19" s="177">
        <v>1</v>
      </c>
      <c r="I19" s="3">
        <f t="shared" si="0"/>
        <v>0</v>
      </c>
      <c r="J19" s="52"/>
    </row>
    <row r="20" spans="1:10" s="40" customFormat="1" ht="41.4" x14ac:dyDescent="0.3">
      <c r="A20" s="49" t="s">
        <v>4750</v>
      </c>
      <c r="B20" s="158" t="s">
        <v>4890</v>
      </c>
      <c r="C20" s="50" t="s">
        <v>1726</v>
      </c>
      <c r="D20" s="319"/>
      <c r="E20" s="50"/>
      <c r="F20" s="3"/>
      <c r="G20" s="51"/>
      <c r="H20" s="177">
        <v>1</v>
      </c>
      <c r="I20" s="3">
        <f t="shared" si="0"/>
        <v>0</v>
      </c>
      <c r="J20" s="52"/>
    </row>
    <row r="21" spans="1:10" s="40" customFormat="1" ht="35.1" customHeight="1" x14ac:dyDescent="0.3">
      <c r="A21" s="49" t="s">
        <v>4751</v>
      </c>
      <c r="B21" s="159" t="s">
        <v>4787</v>
      </c>
      <c r="C21" s="43" t="s">
        <v>1726</v>
      </c>
      <c r="D21" s="318"/>
      <c r="E21" s="43"/>
      <c r="F21" s="44"/>
      <c r="G21" s="45"/>
      <c r="H21" s="176">
        <v>1</v>
      </c>
      <c r="I21" s="44">
        <f t="shared" si="0"/>
        <v>0</v>
      </c>
      <c r="J21" s="47"/>
    </row>
    <row r="22" spans="1:10" s="40" customFormat="1" ht="35.1" customHeight="1" x14ac:dyDescent="0.3">
      <c r="A22" s="49" t="s">
        <v>4752</v>
      </c>
      <c r="B22" s="159" t="s">
        <v>4788</v>
      </c>
      <c r="C22" s="43" t="s">
        <v>1726</v>
      </c>
      <c r="D22" s="319"/>
      <c r="E22" s="50"/>
      <c r="F22" s="3"/>
      <c r="G22" s="51"/>
      <c r="H22" s="177">
        <v>1</v>
      </c>
      <c r="I22" s="3">
        <f t="shared" si="0"/>
        <v>0</v>
      </c>
      <c r="J22" s="52"/>
    </row>
    <row r="23" spans="1:10" s="40" customFormat="1" ht="13.8" x14ac:dyDescent="0.3">
      <c r="A23" s="49" t="s">
        <v>4753</v>
      </c>
      <c r="B23" s="160" t="s">
        <v>4754</v>
      </c>
      <c r="C23" s="53" t="s">
        <v>1726</v>
      </c>
      <c r="D23" s="320"/>
      <c r="E23" s="53"/>
      <c r="F23" s="54"/>
      <c r="G23" s="55"/>
      <c r="H23" s="178">
        <v>0</v>
      </c>
      <c r="I23" s="54">
        <f t="shared" si="0"/>
        <v>0</v>
      </c>
      <c r="J23" s="56"/>
    </row>
    <row r="24" spans="1:10" s="117" customFormat="1" ht="13.8" x14ac:dyDescent="0.3">
      <c r="A24" s="111" t="s">
        <v>2304</v>
      </c>
      <c r="B24" s="112" t="s">
        <v>4755</v>
      </c>
      <c r="C24" s="113"/>
      <c r="D24" s="321"/>
      <c r="E24" s="113"/>
      <c r="F24" s="114"/>
      <c r="G24" s="115"/>
      <c r="H24" s="179"/>
      <c r="I24" s="116">
        <f>SUBTOTAL(9,I27)</f>
        <v>0</v>
      </c>
      <c r="J24" s="113"/>
    </row>
    <row r="25" spans="1:10" s="117" customFormat="1" ht="13.8" x14ac:dyDescent="0.3">
      <c r="A25" s="118" t="s">
        <v>4756</v>
      </c>
      <c r="B25" s="119" t="s">
        <v>4757</v>
      </c>
      <c r="C25" s="120"/>
      <c r="D25" s="322"/>
      <c r="E25" s="120"/>
      <c r="F25" s="121"/>
      <c r="G25" s="122"/>
      <c r="H25" s="180"/>
      <c r="I25" s="123">
        <f>SUBTOTAL(9,I26:I26)</f>
        <v>0</v>
      </c>
      <c r="J25" s="120"/>
    </row>
    <row r="26" spans="1:10" s="127" customFormat="1" ht="13.8" x14ac:dyDescent="0.3">
      <c r="A26" s="128"/>
      <c r="B26" s="171"/>
      <c r="C26" s="125"/>
      <c r="D26" s="323"/>
      <c r="E26" s="125"/>
      <c r="F26" s="172"/>
      <c r="G26" s="173"/>
      <c r="H26" s="181"/>
      <c r="I26" s="126"/>
      <c r="J26" s="125"/>
    </row>
    <row r="27" spans="1:10" s="40" customFormat="1" ht="13.8" x14ac:dyDescent="0.3">
      <c r="A27" s="61" t="s">
        <v>4758</v>
      </c>
      <c r="B27" s="62" t="s">
        <v>4759</v>
      </c>
      <c r="C27" s="63"/>
      <c r="D27" s="324"/>
      <c r="E27" s="63"/>
      <c r="F27" s="64"/>
      <c r="G27" s="65"/>
      <c r="H27" s="182"/>
      <c r="I27" s="66">
        <f>(I28)</f>
        <v>0</v>
      </c>
      <c r="J27" s="63"/>
    </row>
    <row r="28" spans="1:10" s="67" customFormat="1" ht="13.8" x14ac:dyDescent="0.3">
      <c r="A28" s="49"/>
      <c r="B28" s="68"/>
      <c r="C28" s="69"/>
      <c r="D28" s="325"/>
      <c r="E28" s="69"/>
      <c r="F28" s="70"/>
      <c r="G28" s="71"/>
      <c r="H28" s="183"/>
      <c r="I28" s="70"/>
      <c r="J28" s="69"/>
    </row>
    <row r="29" spans="1:10" s="117" customFormat="1" ht="13.8" x14ac:dyDescent="0.3">
      <c r="A29" s="111" t="s">
        <v>2307</v>
      </c>
      <c r="B29" s="132" t="s">
        <v>4760</v>
      </c>
      <c r="C29" s="113"/>
      <c r="D29" s="326"/>
      <c r="E29" s="113"/>
      <c r="F29" s="133"/>
      <c r="G29" s="134"/>
      <c r="H29" s="184"/>
      <c r="I29" s="116">
        <f>SUBTOTAL(9,I30:I39)</f>
        <v>0</v>
      </c>
      <c r="J29" s="161"/>
    </row>
    <row r="30" spans="1:10" s="40" customFormat="1" ht="41.4" x14ac:dyDescent="0.3">
      <c r="A30" s="124" t="s">
        <v>4762</v>
      </c>
      <c r="B30" s="135" t="s">
        <v>4761</v>
      </c>
      <c r="C30" s="124"/>
      <c r="D30" s="327"/>
      <c r="E30" s="129"/>
      <c r="F30" s="137"/>
      <c r="G30" s="136"/>
      <c r="H30" s="185"/>
      <c r="I30" s="130">
        <f>SUBTOTAL(9,I31:I35)</f>
        <v>0</v>
      </c>
      <c r="J30" s="43"/>
    </row>
    <row r="31" spans="1:10" s="40" customFormat="1" ht="13.8" x14ac:dyDescent="0.3">
      <c r="A31" s="72" t="s">
        <v>4790</v>
      </c>
      <c r="B31" s="73" t="s">
        <v>4763</v>
      </c>
      <c r="C31" s="43" t="s">
        <v>4764</v>
      </c>
      <c r="D31" s="328"/>
      <c r="E31" s="43"/>
      <c r="F31" s="74"/>
      <c r="G31" s="75"/>
      <c r="H31" s="186">
        <v>1</v>
      </c>
      <c r="I31" s="2">
        <f>ROUND(D31*F31*H31,0)</f>
        <v>0</v>
      </c>
      <c r="J31" s="43"/>
    </row>
    <row r="32" spans="1:10" s="131" customFormat="1" ht="13.8" x14ac:dyDescent="0.3">
      <c r="A32" s="76"/>
      <c r="B32" s="138" t="s">
        <v>4794</v>
      </c>
      <c r="C32" s="43"/>
      <c r="D32" s="328"/>
      <c r="E32" s="43"/>
      <c r="F32" s="74"/>
      <c r="G32" s="75"/>
      <c r="H32" s="186"/>
      <c r="I32" s="2"/>
      <c r="J32" s="129"/>
    </row>
    <row r="33" spans="1:10" s="96" customFormat="1" ht="27.6" x14ac:dyDescent="0.3">
      <c r="A33" s="164" t="s">
        <v>4791</v>
      </c>
      <c r="B33" s="165" t="s">
        <v>4789</v>
      </c>
      <c r="C33" s="166" t="s">
        <v>1726</v>
      </c>
      <c r="D33" s="329"/>
      <c r="E33" s="166"/>
      <c r="F33" s="167">
        <v>130000</v>
      </c>
      <c r="G33" s="168"/>
      <c r="H33" s="187">
        <v>0.3</v>
      </c>
      <c r="I33" s="169">
        <f t="shared" ref="I33" si="1">ROUND(D33*H33*F33,0)</f>
        <v>0</v>
      </c>
      <c r="J33" s="170"/>
    </row>
    <row r="34" spans="1:10" s="40" customFormat="1" ht="27.6" x14ac:dyDescent="0.3">
      <c r="A34" s="76" t="s">
        <v>4792</v>
      </c>
      <c r="B34" s="77" t="s">
        <v>4768</v>
      </c>
      <c r="C34" s="76" t="s">
        <v>1726</v>
      </c>
      <c r="D34" s="328"/>
      <c r="E34" s="43"/>
      <c r="F34" s="74">
        <v>130000</v>
      </c>
      <c r="G34" s="75"/>
      <c r="H34" s="332">
        <v>5</v>
      </c>
      <c r="I34" s="2">
        <f>D34*F34*H34</f>
        <v>0</v>
      </c>
      <c r="J34" s="43"/>
    </row>
    <row r="35" spans="1:10" s="40" customFormat="1" ht="55.2" x14ac:dyDescent="0.3">
      <c r="A35" s="76"/>
      <c r="B35" s="191" t="s">
        <v>4793</v>
      </c>
      <c r="C35" s="76"/>
      <c r="D35" s="328"/>
      <c r="E35" s="43"/>
      <c r="F35" s="74"/>
      <c r="G35" s="75"/>
      <c r="H35" s="186"/>
      <c r="I35" s="2"/>
      <c r="J35" s="43"/>
    </row>
    <row r="36" spans="1:10" s="145" customFormat="1" ht="41.4" x14ac:dyDescent="0.3">
      <c r="A36" s="139" t="s">
        <v>4765</v>
      </c>
      <c r="B36" s="140" t="s">
        <v>4769</v>
      </c>
      <c r="C36" s="139"/>
      <c r="D36" s="330"/>
      <c r="E36" s="142"/>
      <c r="F36" s="143"/>
      <c r="G36" s="141"/>
      <c r="H36" s="188"/>
      <c r="I36" s="144">
        <f>SUBTOTAL(9,I37:I39)</f>
        <v>0</v>
      </c>
      <c r="J36" s="142"/>
    </row>
    <row r="37" spans="1:10" s="40" customFormat="1" ht="27.6" x14ac:dyDescent="0.3">
      <c r="A37" s="76" t="s">
        <v>4766</v>
      </c>
      <c r="B37" s="79" t="s">
        <v>4789</v>
      </c>
      <c r="C37" s="76" t="s">
        <v>1726</v>
      </c>
      <c r="D37" s="328"/>
      <c r="E37" s="43"/>
      <c r="F37" s="74">
        <v>130000</v>
      </c>
      <c r="G37" s="75"/>
      <c r="H37" s="186">
        <v>0.3</v>
      </c>
      <c r="I37" s="2">
        <f t="shared" ref="I37:I38" si="2">ROUND(D37*H37*F37,0)</f>
        <v>0</v>
      </c>
      <c r="J37" s="78"/>
    </row>
    <row r="38" spans="1:10" s="40" customFormat="1" ht="27.6" x14ac:dyDescent="0.3">
      <c r="A38" s="76" t="s">
        <v>4767</v>
      </c>
      <c r="B38" s="77" t="s">
        <v>4768</v>
      </c>
      <c r="C38" s="76" t="s">
        <v>1726</v>
      </c>
      <c r="D38" s="328"/>
      <c r="E38" s="43"/>
      <c r="F38" s="74">
        <v>130000</v>
      </c>
      <c r="G38" s="75"/>
      <c r="H38" s="332">
        <v>5</v>
      </c>
      <c r="I38" s="2">
        <f t="shared" si="2"/>
        <v>0</v>
      </c>
      <c r="J38" s="43"/>
    </row>
    <row r="39" spans="1:10" s="40" customFormat="1" ht="55.2" x14ac:dyDescent="0.3">
      <c r="A39" s="80"/>
      <c r="B39" s="192" t="s">
        <v>4793</v>
      </c>
      <c r="C39" s="80"/>
      <c r="D39" s="331"/>
      <c r="E39" s="50"/>
      <c r="F39" s="81"/>
      <c r="G39" s="82"/>
      <c r="H39" s="189"/>
      <c r="I39" s="83"/>
      <c r="J39" s="50"/>
    </row>
    <row r="40" spans="1:10" s="40" customFormat="1" ht="13.8" x14ac:dyDescent="0.3">
      <c r="A40" s="57" t="s">
        <v>2310</v>
      </c>
      <c r="B40" s="58" t="s">
        <v>4770</v>
      </c>
      <c r="C40" s="59"/>
      <c r="D40" s="333"/>
      <c r="E40" s="59"/>
      <c r="F40" s="60"/>
      <c r="G40" s="59"/>
      <c r="H40" s="190"/>
      <c r="I40" s="59"/>
      <c r="J40" s="84"/>
    </row>
    <row r="41" spans="1:10" s="117" customFormat="1" ht="13.8" x14ac:dyDescent="0.3">
      <c r="A41" s="146"/>
      <c r="B41" s="147" t="s">
        <v>4771</v>
      </c>
      <c r="C41" s="148"/>
      <c r="D41" s="334"/>
      <c r="E41" s="148"/>
      <c r="F41" s="149"/>
      <c r="G41" s="150"/>
      <c r="H41" s="148"/>
      <c r="I41" s="110">
        <f>SUBTOTAL(9,I14:I39)</f>
        <v>0</v>
      </c>
      <c r="J41" s="148"/>
    </row>
    <row r="42" spans="1:10" s="40" customFormat="1" ht="14.4" x14ac:dyDescent="0.3">
      <c r="A42" s="85"/>
      <c r="B42" s="501" t="s">
        <v>4772</v>
      </c>
      <c r="C42" s="502"/>
      <c r="D42" s="502"/>
      <c r="E42" s="502"/>
      <c r="F42" s="502"/>
      <c r="G42" s="502"/>
      <c r="H42" s="502"/>
      <c r="I42" s="502"/>
      <c r="J42" s="503"/>
    </row>
    <row r="43" spans="1:10" s="40" customFormat="1" ht="14.4" x14ac:dyDescent="0.3">
      <c r="A43" s="86"/>
      <c r="B43" s="506"/>
      <c r="C43" s="506"/>
      <c r="D43" s="506"/>
      <c r="E43" s="506"/>
      <c r="F43" s="506"/>
      <c r="G43" s="506"/>
      <c r="H43" s="506"/>
      <c r="I43" s="506"/>
      <c r="J43" s="506"/>
    </row>
    <row r="44" spans="1:10" s="89" customFormat="1" x14ac:dyDescent="0.3">
      <c r="A44" s="87"/>
      <c r="B44" s="88"/>
      <c r="C44" s="88"/>
      <c r="D44" s="88"/>
      <c r="E44" s="88"/>
      <c r="F44" s="88"/>
      <c r="G44" s="88"/>
      <c r="H44" s="88"/>
      <c r="I44" s="88"/>
      <c r="J44" s="88"/>
    </row>
    <row r="45" spans="1:10" s="89" customFormat="1" x14ac:dyDescent="0.3">
      <c r="A45" s="90"/>
      <c r="B45" s="90"/>
      <c r="C45" s="504" t="s">
        <v>4773</v>
      </c>
      <c r="D45" s="504"/>
      <c r="E45" s="504"/>
      <c r="F45" s="504" t="s">
        <v>4885</v>
      </c>
      <c r="G45" s="504"/>
      <c r="H45" s="504"/>
      <c r="I45" s="504"/>
      <c r="J45" s="504"/>
    </row>
    <row r="46" spans="1:10" s="96" customFormat="1" x14ac:dyDescent="0.3">
      <c r="A46" s="91"/>
      <c r="B46" s="93"/>
      <c r="C46" s="94"/>
      <c r="D46" s="92"/>
      <c r="E46" s="91"/>
      <c r="F46" s="95"/>
      <c r="G46" s="91"/>
      <c r="H46" s="91"/>
      <c r="I46" s="95"/>
    </row>
    <row r="47" spans="1:10" s="96" customFormat="1" x14ac:dyDescent="0.3">
      <c r="A47" s="91"/>
      <c r="B47" s="93"/>
      <c r="C47" s="94"/>
      <c r="D47" s="92"/>
      <c r="E47" s="91"/>
      <c r="F47" s="95"/>
      <c r="G47" s="91"/>
      <c r="H47" s="91"/>
      <c r="I47" s="91"/>
    </row>
    <row r="48" spans="1:10" s="96" customFormat="1" x14ac:dyDescent="0.3">
      <c r="A48" s="91"/>
      <c r="B48" s="93"/>
      <c r="C48" s="94"/>
      <c r="D48" s="92"/>
      <c r="E48" s="91"/>
      <c r="F48" s="95"/>
      <c r="G48" s="91"/>
      <c r="H48" s="91"/>
      <c r="I48" s="95"/>
    </row>
    <row r="49" spans="1:10" s="96" customFormat="1" x14ac:dyDescent="0.3">
      <c r="A49" s="91"/>
      <c r="B49" s="93"/>
      <c r="C49" s="94"/>
      <c r="D49" s="92"/>
      <c r="E49" s="91"/>
      <c r="F49" s="95"/>
      <c r="G49" s="91"/>
      <c r="H49" s="91"/>
      <c r="I49" s="91"/>
    </row>
    <row r="50" spans="1:10" s="96" customFormat="1" x14ac:dyDescent="0.3">
      <c r="A50" s="91"/>
      <c r="B50" s="93"/>
      <c r="C50" s="94"/>
      <c r="D50" s="92"/>
      <c r="E50" s="91"/>
      <c r="F50" s="95"/>
      <c r="G50" s="91"/>
      <c r="H50" s="91"/>
      <c r="I50" s="91"/>
    </row>
    <row r="51" spans="1:10" s="89" customFormat="1" x14ac:dyDescent="0.3">
      <c r="A51" s="91"/>
      <c r="C51" s="505" t="s">
        <v>4886</v>
      </c>
      <c r="D51" s="505"/>
      <c r="E51" s="505"/>
      <c r="F51" s="316"/>
      <c r="G51" s="91"/>
      <c r="H51" s="91"/>
      <c r="I51" s="91"/>
    </row>
    <row r="52" spans="1:10" x14ac:dyDescent="0.3">
      <c r="A52" s="97"/>
      <c r="C52" s="98"/>
      <c r="D52" s="99"/>
      <c r="E52" s="10"/>
      <c r="F52" s="100"/>
      <c r="G52" s="97"/>
      <c r="H52" s="10"/>
      <c r="I52" s="100"/>
      <c r="J52" s="97"/>
    </row>
    <row r="53" spans="1:10" ht="47.1" customHeight="1" x14ac:dyDescent="0.3">
      <c r="A53" s="101"/>
      <c r="B53" s="102" t="s">
        <v>4703</v>
      </c>
      <c r="D53" s="103"/>
      <c r="F53" s="104"/>
      <c r="G53" s="105"/>
      <c r="H53" s="106"/>
      <c r="I53" s="107"/>
    </row>
    <row r="54" spans="1:10" ht="47.1" customHeight="1" x14ac:dyDescent="0.3">
      <c r="A54" s="101"/>
      <c r="B54" s="102" t="s">
        <v>4704</v>
      </c>
      <c r="D54" s="103"/>
      <c r="F54" s="104"/>
      <c r="G54" s="105"/>
      <c r="H54" s="106"/>
      <c r="I54" s="107"/>
    </row>
    <row r="55" spans="1:10" ht="61.5" customHeight="1" x14ac:dyDescent="0.3">
      <c r="A55" s="101"/>
      <c r="B55" s="102" t="s">
        <v>4705</v>
      </c>
      <c r="D55" s="103"/>
      <c r="F55" s="104"/>
      <c r="G55" s="105"/>
      <c r="H55" s="106"/>
      <c r="I55" s="107"/>
    </row>
    <row r="56" spans="1:10" x14ac:dyDescent="0.3">
      <c r="A56" s="97"/>
      <c r="C56" s="98"/>
      <c r="D56" s="99"/>
      <c r="E56" s="10"/>
      <c r="F56" s="100"/>
      <c r="G56" s="97"/>
      <c r="H56" s="10"/>
      <c r="I56" s="100"/>
      <c r="J56" s="97"/>
    </row>
    <row r="57" spans="1:10" x14ac:dyDescent="0.3">
      <c r="A57" s="97"/>
      <c r="C57" s="98"/>
      <c r="D57" s="99"/>
      <c r="E57" s="10"/>
      <c r="F57" s="100"/>
      <c r="G57" s="97"/>
      <c r="H57" s="10"/>
      <c r="I57" s="100"/>
      <c r="J57" s="97"/>
    </row>
    <row r="60" spans="1:10" x14ac:dyDescent="0.3">
      <c r="A60" s="8"/>
      <c r="C60" s="8"/>
      <c r="D60" s="98"/>
      <c r="E60" s="98"/>
      <c r="F60" s="8"/>
      <c r="G60" s="8"/>
      <c r="H60" s="8"/>
      <c r="I60" s="8"/>
      <c r="J60" s="8"/>
    </row>
    <row r="61" spans="1:10" x14ac:dyDescent="0.3">
      <c r="A61" s="8"/>
      <c r="C61" s="8"/>
      <c r="D61" s="98"/>
      <c r="E61" s="98"/>
      <c r="F61" s="8"/>
      <c r="G61" s="8"/>
      <c r="H61" s="8"/>
      <c r="I61" s="8"/>
      <c r="J61" s="8"/>
    </row>
    <row r="62" spans="1:10" x14ac:dyDescent="0.3">
      <c r="A62" s="8"/>
      <c r="C62" s="8"/>
      <c r="D62" s="98"/>
      <c r="E62" s="98"/>
      <c r="F62" s="8"/>
      <c r="G62" s="8"/>
      <c r="H62" s="8"/>
      <c r="I62" s="8"/>
      <c r="J62" s="8"/>
    </row>
    <row r="63" spans="1:10" x14ac:dyDescent="0.3">
      <c r="A63" s="8"/>
      <c r="C63" s="8"/>
      <c r="D63" s="98"/>
      <c r="E63" s="98"/>
      <c r="F63" s="8"/>
      <c r="G63" s="8"/>
      <c r="H63" s="8"/>
      <c r="I63" s="8"/>
      <c r="J63" s="8"/>
    </row>
    <row r="64" spans="1:10" x14ac:dyDescent="0.3">
      <c r="A64" s="8"/>
      <c r="C64" s="8"/>
      <c r="D64" s="98"/>
      <c r="E64" s="98"/>
      <c r="F64" s="8"/>
      <c r="G64" s="8"/>
      <c r="H64" s="8"/>
      <c r="I64" s="8"/>
      <c r="J64" s="8"/>
    </row>
    <row r="65" spans="4:5" s="8" customFormat="1" x14ac:dyDescent="0.3">
      <c r="D65" s="98"/>
      <c r="E65" s="98"/>
    </row>
    <row r="66" spans="4:5" s="8" customFormat="1" x14ac:dyDescent="0.3">
      <c r="D66" s="98"/>
      <c r="E66" s="98"/>
    </row>
    <row r="67" spans="4:5" s="8" customFormat="1" x14ac:dyDescent="0.3">
      <c r="D67" s="98"/>
      <c r="E67" s="98"/>
    </row>
    <row r="68" spans="4:5" s="8" customFormat="1" x14ac:dyDescent="0.3">
      <c r="D68" s="98"/>
      <c r="E68" s="98"/>
    </row>
    <row r="69" spans="4:5" s="8" customFormat="1" x14ac:dyDescent="0.3">
      <c r="D69" s="98"/>
      <c r="E69" s="98"/>
    </row>
    <row r="70" spans="4:5" s="8" customFormat="1" x14ac:dyDescent="0.3">
      <c r="D70" s="98"/>
      <c r="E70" s="98"/>
    </row>
    <row r="71" spans="4:5" s="8" customFormat="1" x14ac:dyDescent="0.3">
      <c r="D71" s="98"/>
      <c r="E71" s="98"/>
    </row>
    <row r="72" spans="4:5" s="8" customFormat="1" x14ac:dyDescent="0.3">
      <c r="D72" s="98"/>
      <c r="E72" s="98"/>
    </row>
    <row r="73" spans="4:5" s="8" customFormat="1" x14ac:dyDescent="0.3">
      <c r="D73" s="98"/>
      <c r="E73" s="98"/>
    </row>
    <row r="74" spans="4:5" s="40" customFormat="1" ht="13.8" x14ac:dyDescent="0.3">
      <c r="D74" s="5"/>
      <c r="E74" s="5"/>
    </row>
    <row r="75" spans="4:5" s="40" customFormat="1" ht="13.8" x14ac:dyDescent="0.3">
      <c r="D75" s="5"/>
      <c r="E75" s="5"/>
    </row>
    <row r="76" spans="4:5" s="8" customFormat="1" x14ac:dyDescent="0.3">
      <c r="D76" s="98"/>
      <c r="E76" s="98"/>
    </row>
    <row r="77" spans="4:5" s="8" customFormat="1" x14ac:dyDescent="0.3">
      <c r="D77" s="98"/>
      <c r="E77" s="98"/>
    </row>
    <row r="78" spans="4:5" s="8" customFormat="1" x14ac:dyDescent="0.3">
      <c r="D78" s="98"/>
      <c r="E78" s="98"/>
    </row>
    <row r="79" spans="4:5" s="40" customFormat="1" ht="13.8" x14ac:dyDescent="0.3">
      <c r="D79" s="5"/>
      <c r="E79" s="5"/>
    </row>
    <row r="80" spans="4:5" s="8" customFormat="1" x14ac:dyDescent="0.3">
      <c r="D80" s="98"/>
      <c r="E80" s="98"/>
    </row>
    <row r="81" spans="4:5" s="8" customFormat="1" x14ac:dyDescent="0.3">
      <c r="D81" s="98"/>
      <c r="E81" s="98"/>
    </row>
    <row r="82" spans="4:5" s="40" customFormat="1" ht="13.8" x14ac:dyDescent="0.3">
      <c r="D82" s="5"/>
      <c r="E82" s="5"/>
    </row>
    <row r="83" spans="4:5" s="8" customFormat="1" x14ac:dyDescent="0.3">
      <c r="D83" s="98"/>
      <c r="E83" s="98"/>
    </row>
    <row r="84" spans="4:5" s="8" customFormat="1" x14ac:dyDescent="0.3">
      <c r="D84" s="98"/>
      <c r="E84" s="98"/>
    </row>
    <row r="85" spans="4:5" s="8" customFormat="1" x14ac:dyDescent="0.3">
      <c r="D85" s="98"/>
      <c r="E85" s="98"/>
    </row>
    <row r="86" spans="4:5" s="8" customFormat="1" x14ac:dyDescent="0.3">
      <c r="D86" s="98"/>
      <c r="E86" s="98"/>
    </row>
    <row r="87" spans="4:5" s="8" customFormat="1" x14ac:dyDescent="0.3">
      <c r="D87" s="98"/>
      <c r="E87" s="98"/>
    </row>
    <row r="88" spans="4:5" s="8" customFormat="1" x14ac:dyDescent="0.3">
      <c r="D88" s="98"/>
      <c r="E88" s="98"/>
    </row>
    <row r="89" spans="4:5" s="8" customFormat="1" x14ac:dyDescent="0.3">
      <c r="D89" s="98"/>
      <c r="E89" s="98"/>
    </row>
    <row r="90" spans="4:5" s="8" customFormat="1" x14ac:dyDescent="0.3">
      <c r="D90" s="98"/>
      <c r="E90" s="98"/>
    </row>
    <row r="91" spans="4:5" s="8" customFormat="1" x14ac:dyDescent="0.3">
      <c r="D91" s="98"/>
      <c r="E91" s="98"/>
    </row>
    <row r="92" spans="4:5" s="8" customFormat="1" x14ac:dyDescent="0.3">
      <c r="D92" s="98"/>
      <c r="E92" s="98"/>
    </row>
    <row r="93" spans="4:5" s="8" customFormat="1" x14ac:dyDescent="0.3">
      <c r="D93" s="98"/>
      <c r="E93" s="98"/>
    </row>
    <row r="94" spans="4:5" s="8" customFormat="1" x14ac:dyDescent="0.3">
      <c r="D94" s="98"/>
      <c r="E94" s="98"/>
    </row>
    <row r="95" spans="4:5" s="8" customFormat="1" x14ac:dyDescent="0.3">
      <c r="D95" s="98"/>
      <c r="E95" s="98"/>
    </row>
    <row r="96" spans="4:5" s="8" customFormat="1" x14ac:dyDescent="0.3">
      <c r="D96" s="98"/>
      <c r="E96" s="98"/>
    </row>
    <row r="97" spans="4:5" s="8" customFormat="1" x14ac:dyDescent="0.3">
      <c r="D97" s="98"/>
      <c r="E97" s="98"/>
    </row>
    <row r="98" spans="4:5" s="8" customFormat="1" x14ac:dyDescent="0.3">
      <c r="D98" s="98"/>
      <c r="E98" s="98"/>
    </row>
    <row r="99" spans="4:5" s="8" customFormat="1" x14ac:dyDescent="0.3">
      <c r="D99" s="98"/>
      <c r="E99" s="98"/>
    </row>
    <row r="100" spans="4:5" s="8" customFormat="1" x14ac:dyDescent="0.3">
      <c r="D100" s="98"/>
      <c r="E100" s="98"/>
    </row>
    <row r="101" spans="4:5" s="8" customFormat="1" x14ac:dyDescent="0.3">
      <c r="D101" s="98"/>
      <c r="E101" s="98"/>
    </row>
    <row r="102" spans="4:5" s="8" customFormat="1" x14ac:dyDescent="0.3">
      <c r="D102" s="98"/>
      <c r="E102" s="98"/>
    </row>
    <row r="103" spans="4:5" s="8" customFormat="1" x14ac:dyDescent="0.3">
      <c r="D103" s="98"/>
      <c r="E103" s="98"/>
    </row>
    <row r="104" spans="4:5" s="8" customFormat="1" x14ac:dyDescent="0.3">
      <c r="D104" s="98"/>
      <c r="E104" s="98"/>
    </row>
    <row r="105" spans="4:5" s="8" customFormat="1" x14ac:dyDescent="0.3">
      <c r="D105" s="98"/>
      <c r="E105" s="98"/>
    </row>
    <row r="106" spans="4:5" s="8" customFormat="1" x14ac:dyDescent="0.3">
      <c r="D106" s="98"/>
      <c r="E106" s="98"/>
    </row>
    <row r="107" spans="4:5" s="8" customFormat="1" x14ac:dyDescent="0.3">
      <c r="D107" s="98"/>
      <c r="E107" s="98"/>
    </row>
    <row r="108" spans="4:5" s="8" customFormat="1" x14ac:dyDescent="0.3">
      <c r="D108" s="98"/>
      <c r="E108" s="98"/>
    </row>
    <row r="109" spans="4:5" s="8" customFormat="1" x14ac:dyDescent="0.3">
      <c r="D109" s="98"/>
      <c r="E109" s="98"/>
    </row>
    <row r="110" spans="4:5" s="8" customFormat="1" x14ac:dyDescent="0.3">
      <c r="D110" s="98"/>
      <c r="E110" s="98"/>
    </row>
    <row r="111" spans="4:5" s="8" customFormat="1" x14ac:dyDescent="0.3">
      <c r="D111" s="98"/>
      <c r="E111" s="98"/>
    </row>
    <row r="112" spans="4:5" s="8" customFormat="1" x14ac:dyDescent="0.3">
      <c r="D112" s="98"/>
      <c r="E112" s="98"/>
    </row>
    <row r="113" spans="4:5" s="8" customFormat="1" x14ac:dyDescent="0.3">
      <c r="D113" s="98"/>
      <c r="E113" s="98"/>
    </row>
    <row r="114" spans="4:5" s="8" customFormat="1" x14ac:dyDescent="0.3">
      <c r="D114" s="98"/>
      <c r="E114" s="98"/>
    </row>
    <row r="115" spans="4:5" s="8" customFormat="1" x14ac:dyDescent="0.3">
      <c r="D115" s="98"/>
      <c r="E115" s="98"/>
    </row>
    <row r="116" spans="4:5" s="8" customFormat="1" x14ac:dyDescent="0.3">
      <c r="D116" s="98"/>
      <c r="E116" s="98"/>
    </row>
    <row r="117" spans="4:5" s="8" customFormat="1" x14ac:dyDescent="0.3">
      <c r="D117" s="98"/>
      <c r="E117" s="98"/>
    </row>
    <row r="118" spans="4:5" s="8" customFormat="1" x14ac:dyDescent="0.3">
      <c r="D118" s="98"/>
      <c r="E118" s="98"/>
    </row>
    <row r="119" spans="4:5" s="8" customFormat="1" x14ac:dyDescent="0.3">
      <c r="D119" s="98"/>
      <c r="E119" s="98"/>
    </row>
    <row r="120" spans="4:5" s="8" customFormat="1" x14ac:dyDescent="0.3">
      <c r="D120" s="98"/>
      <c r="E120" s="98"/>
    </row>
    <row r="121" spans="4:5" s="8" customFormat="1" x14ac:dyDescent="0.3">
      <c r="D121" s="98"/>
      <c r="E121" s="98"/>
    </row>
    <row r="122" spans="4:5" s="8" customFormat="1" x14ac:dyDescent="0.3">
      <c r="D122" s="98"/>
      <c r="E122" s="98"/>
    </row>
    <row r="123" spans="4:5" s="8" customFormat="1" x14ac:dyDescent="0.3">
      <c r="D123" s="98"/>
      <c r="E123" s="98"/>
    </row>
    <row r="124" spans="4:5" s="8" customFormat="1" x14ac:dyDescent="0.3">
      <c r="D124" s="98"/>
      <c r="E124" s="98"/>
    </row>
    <row r="125" spans="4:5" s="8" customFormat="1" x14ac:dyDescent="0.3">
      <c r="D125" s="98"/>
      <c r="E125" s="98"/>
    </row>
    <row r="126" spans="4:5" s="8" customFormat="1" x14ac:dyDescent="0.3">
      <c r="D126" s="98"/>
      <c r="E126" s="98"/>
    </row>
    <row r="127" spans="4:5" s="8" customFormat="1" x14ac:dyDescent="0.3">
      <c r="D127" s="98"/>
      <c r="E127" s="98"/>
    </row>
    <row r="128" spans="4:5" s="8" customFormat="1" x14ac:dyDescent="0.3">
      <c r="D128" s="98"/>
      <c r="E128" s="98"/>
    </row>
    <row r="129" spans="4:5" s="8" customFormat="1" x14ac:dyDescent="0.3">
      <c r="D129" s="98"/>
      <c r="E129" s="98"/>
    </row>
    <row r="130" spans="4:5" s="8" customFormat="1" x14ac:dyDescent="0.3">
      <c r="D130" s="98"/>
      <c r="E130" s="98"/>
    </row>
    <row r="131" spans="4:5" s="8" customFormat="1" x14ac:dyDescent="0.3">
      <c r="D131" s="98"/>
      <c r="E131" s="98"/>
    </row>
    <row r="132" spans="4:5" s="8" customFormat="1" x14ac:dyDescent="0.3">
      <c r="D132" s="98"/>
      <c r="E132" s="98"/>
    </row>
    <row r="133" spans="4:5" s="8" customFormat="1" x14ac:dyDescent="0.3">
      <c r="D133" s="98"/>
      <c r="E133" s="98"/>
    </row>
    <row r="134" spans="4:5" s="8" customFormat="1" x14ac:dyDescent="0.3">
      <c r="D134" s="98"/>
      <c r="E134" s="98"/>
    </row>
    <row r="135" spans="4:5" s="8" customFormat="1" x14ac:dyDescent="0.3">
      <c r="D135" s="98"/>
      <c r="E135" s="98"/>
    </row>
    <row r="136" spans="4:5" s="8" customFormat="1" x14ac:dyDescent="0.3">
      <c r="D136" s="98"/>
      <c r="E136" s="98"/>
    </row>
    <row r="137" spans="4:5" s="8" customFormat="1" x14ac:dyDescent="0.3">
      <c r="D137" s="98"/>
      <c r="E137" s="98"/>
    </row>
    <row r="138" spans="4:5" s="8" customFormat="1" x14ac:dyDescent="0.3">
      <c r="D138" s="98"/>
      <c r="E138" s="98"/>
    </row>
    <row r="139" spans="4:5" s="8" customFormat="1" x14ac:dyDescent="0.3">
      <c r="D139" s="98"/>
      <c r="E139" s="98"/>
    </row>
    <row r="140" spans="4:5" s="8" customFormat="1" x14ac:dyDescent="0.3">
      <c r="D140" s="98"/>
      <c r="E140" s="98"/>
    </row>
    <row r="141" spans="4:5" s="8" customFormat="1" x14ac:dyDescent="0.3">
      <c r="D141" s="98"/>
      <c r="E141" s="98"/>
    </row>
    <row r="142" spans="4:5" s="8" customFormat="1" x14ac:dyDescent="0.3">
      <c r="D142" s="98"/>
      <c r="E142" s="98"/>
    </row>
    <row r="143" spans="4:5" s="8" customFormat="1" x14ac:dyDescent="0.3">
      <c r="D143" s="98"/>
      <c r="E143" s="98"/>
    </row>
    <row r="144" spans="4:5" s="8" customFormat="1" x14ac:dyDescent="0.3">
      <c r="D144" s="98"/>
      <c r="E144" s="98"/>
    </row>
    <row r="145" spans="4:5" s="8" customFormat="1" x14ac:dyDescent="0.3">
      <c r="D145" s="98"/>
      <c r="E145" s="98"/>
    </row>
    <row r="146" spans="4:5" s="8" customFormat="1" x14ac:dyDescent="0.3">
      <c r="D146" s="98"/>
      <c r="E146" s="98"/>
    </row>
    <row r="147" spans="4:5" s="8" customFormat="1" x14ac:dyDescent="0.3">
      <c r="D147" s="98"/>
      <c r="E147" s="98"/>
    </row>
    <row r="148" spans="4:5" s="8" customFormat="1" x14ac:dyDescent="0.3">
      <c r="D148" s="98"/>
      <c r="E148" s="98"/>
    </row>
    <row r="149" spans="4:5" s="8" customFormat="1" x14ac:dyDescent="0.3">
      <c r="D149" s="98"/>
      <c r="E149" s="98"/>
    </row>
    <row r="150" spans="4:5" s="8" customFormat="1" x14ac:dyDescent="0.3">
      <c r="D150" s="98"/>
      <c r="E150" s="98"/>
    </row>
    <row r="151" spans="4:5" s="8" customFormat="1" x14ac:dyDescent="0.3">
      <c r="D151" s="98"/>
      <c r="E151" s="98"/>
    </row>
    <row r="152" spans="4:5" s="8" customFormat="1" x14ac:dyDescent="0.3">
      <c r="D152" s="98"/>
      <c r="E152" s="98"/>
    </row>
    <row r="153" spans="4:5" s="8" customFormat="1" x14ac:dyDescent="0.3">
      <c r="D153" s="98"/>
      <c r="E153" s="98"/>
    </row>
    <row r="154" spans="4:5" s="8" customFormat="1" x14ac:dyDescent="0.3">
      <c r="D154" s="98"/>
      <c r="E154" s="98"/>
    </row>
    <row r="155" spans="4:5" s="8" customFormat="1" x14ac:dyDescent="0.3">
      <c r="D155" s="98"/>
      <c r="E155" s="98"/>
    </row>
    <row r="156" spans="4:5" s="8" customFormat="1" x14ac:dyDescent="0.3">
      <c r="D156" s="98"/>
      <c r="E156" s="98"/>
    </row>
    <row r="157" spans="4:5" s="8" customFormat="1" x14ac:dyDescent="0.3">
      <c r="D157" s="98"/>
      <c r="E157" s="98"/>
    </row>
    <row r="158" spans="4:5" s="8" customFormat="1" x14ac:dyDescent="0.3">
      <c r="D158" s="98"/>
      <c r="E158" s="98"/>
    </row>
    <row r="159" spans="4:5" s="8" customFormat="1" x14ac:dyDescent="0.3">
      <c r="D159" s="98"/>
      <c r="E159" s="98"/>
    </row>
    <row r="160" spans="4:5" s="8" customFormat="1" x14ac:dyDescent="0.3">
      <c r="D160" s="98"/>
      <c r="E160" s="98"/>
    </row>
    <row r="161" spans="4:5" s="8" customFormat="1" x14ac:dyDescent="0.3">
      <c r="D161" s="98"/>
      <c r="E161" s="98"/>
    </row>
    <row r="162" spans="4:5" s="8" customFormat="1" x14ac:dyDescent="0.3">
      <c r="D162" s="98"/>
      <c r="E162" s="98"/>
    </row>
    <row r="163" spans="4:5" s="8" customFormat="1" x14ac:dyDescent="0.3">
      <c r="D163" s="98"/>
      <c r="E163" s="98"/>
    </row>
    <row r="164" spans="4:5" s="8" customFormat="1" x14ac:dyDescent="0.3">
      <c r="D164" s="98"/>
      <c r="E164" s="98"/>
    </row>
    <row r="165" spans="4:5" s="8" customFormat="1" x14ac:dyDescent="0.3">
      <c r="D165" s="98"/>
      <c r="E165" s="98"/>
    </row>
    <row r="166" spans="4:5" s="8" customFormat="1" x14ac:dyDescent="0.3">
      <c r="D166" s="98"/>
      <c r="E166" s="98"/>
    </row>
    <row r="167" spans="4:5" s="8" customFormat="1" x14ac:dyDescent="0.3">
      <c r="D167" s="98"/>
      <c r="E167" s="98"/>
    </row>
    <row r="168" spans="4:5" s="8" customFormat="1" x14ac:dyDescent="0.3">
      <c r="D168" s="98"/>
      <c r="E168" s="98"/>
    </row>
    <row r="169" spans="4:5" s="8" customFormat="1" x14ac:dyDescent="0.3">
      <c r="D169" s="98"/>
      <c r="E169" s="98"/>
    </row>
    <row r="170" spans="4:5" s="8" customFormat="1" x14ac:dyDescent="0.3">
      <c r="D170" s="98"/>
      <c r="E170" s="98"/>
    </row>
    <row r="171" spans="4:5" s="8" customFormat="1" x14ac:dyDescent="0.3">
      <c r="D171" s="98"/>
      <c r="E171" s="98"/>
    </row>
    <row r="172" spans="4:5" s="8" customFormat="1" x14ac:dyDescent="0.3">
      <c r="D172" s="98"/>
      <c r="E172" s="98"/>
    </row>
    <row r="173" spans="4:5" s="8" customFormat="1" x14ac:dyDescent="0.3">
      <c r="D173" s="98"/>
      <c r="E173" s="98"/>
    </row>
    <row r="174" spans="4:5" s="8" customFormat="1" x14ac:dyDescent="0.3">
      <c r="D174" s="98"/>
      <c r="E174" s="98"/>
    </row>
    <row r="175" spans="4:5" s="8" customFormat="1" x14ac:dyDescent="0.3">
      <c r="D175" s="98"/>
      <c r="E175" s="98"/>
    </row>
    <row r="176" spans="4:5" s="8" customFormat="1" x14ac:dyDescent="0.3">
      <c r="D176" s="98"/>
      <c r="E176" s="98"/>
    </row>
    <row r="177" spans="4:5" s="8" customFormat="1" x14ac:dyDescent="0.3">
      <c r="D177" s="98"/>
      <c r="E177" s="98"/>
    </row>
    <row r="178" spans="4:5" s="8" customFormat="1" x14ac:dyDescent="0.3">
      <c r="D178" s="98"/>
      <c r="E178" s="98"/>
    </row>
    <row r="179" spans="4:5" s="8" customFormat="1" x14ac:dyDescent="0.3">
      <c r="D179" s="98"/>
      <c r="E179" s="98"/>
    </row>
    <row r="180" spans="4:5" s="8" customFormat="1" x14ac:dyDescent="0.3">
      <c r="D180" s="98"/>
      <c r="E180" s="98"/>
    </row>
    <row r="181" spans="4:5" s="8" customFormat="1" x14ac:dyDescent="0.3">
      <c r="D181" s="98"/>
      <c r="E181" s="98"/>
    </row>
    <row r="182" spans="4:5" s="8" customFormat="1" x14ac:dyDescent="0.3">
      <c r="D182" s="98"/>
      <c r="E182" s="98"/>
    </row>
    <row r="183" spans="4:5" s="8" customFormat="1" x14ac:dyDescent="0.3">
      <c r="D183" s="98"/>
      <c r="E183" s="98"/>
    </row>
    <row r="184" spans="4:5" s="8" customFormat="1" x14ac:dyDescent="0.3">
      <c r="D184" s="98"/>
      <c r="E184" s="98"/>
    </row>
    <row r="185" spans="4:5" s="8" customFormat="1" x14ac:dyDescent="0.3">
      <c r="D185" s="98"/>
      <c r="E185" s="98"/>
    </row>
    <row r="186" spans="4:5" s="8" customFormat="1" x14ac:dyDescent="0.3">
      <c r="D186" s="98"/>
      <c r="E186" s="98"/>
    </row>
    <row r="187" spans="4:5" s="8" customFormat="1" x14ac:dyDescent="0.3">
      <c r="D187" s="98"/>
      <c r="E187" s="98"/>
    </row>
    <row r="188" spans="4:5" s="8" customFormat="1" x14ac:dyDescent="0.3">
      <c r="D188" s="98"/>
      <c r="E188" s="98"/>
    </row>
    <row r="189" spans="4:5" s="8" customFormat="1" x14ac:dyDescent="0.3">
      <c r="D189" s="98"/>
      <c r="E189" s="98"/>
    </row>
    <row r="190" spans="4:5" s="8" customFormat="1" x14ac:dyDescent="0.3">
      <c r="D190" s="98"/>
      <c r="E190" s="98"/>
    </row>
    <row r="191" spans="4:5" s="8" customFormat="1" x14ac:dyDescent="0.3">
      <c r="D191" s="98"/>
      <c r="E191" s="98"/>
    </row>
    <row r="192" spans="4:5" s="8" customFormat="1" x14ac:dyDescent="0.3">
      <c r="D192" s="98"/>
      <c r="E192" s="98"/>
    </row>
    <row r="193" spans="4:5" s="8" customFormat="1" x14ac:dyDescent="0.3">
      <c r="D193" s="98"/>
      <c r="E193" s="98"/>
    </row>
    <row r="194" spans="4:5" s="8" customFormat="1" x14ac:dyDescent="0.3">
      <c r="D194" s="98"/>
      <c r="E194" s="98"/>
    </row>
    <row r="195" spans="4:5" s="8" customFormat="1" x14ac:dyDescent="0.3">
      <c r="D195" s="98"/>
      <c r="E195" s="98"/>
    </row>
    <row r="196" spans="4:5" s="8" customFormat="1" x14ac:dyDescent="0.3">
      <c r="D196" s="98"/>
      <c r="E196" s="98"/>
    </row>
    <row r="197" spans="4:5" s="8" customFormat="1" x14ac:dyDescent="0.3">
      <c r="D197" s="98"/>
      <c r="E197" s="98"/>
    </row>
    <row r="198" spans="4:5" s="8" customFormat="1" x14ac:dyDescent="0.3">
      <c r="D198" s="98"/>
      <c r="E198" s="98"/>
    </row>
    <row r="199" spans="4:5" s="8" customFormat="1" x14ac:dyDescent="0.3">
      <c r="D199" s="98"/>
      <c r="E199" s="98"/>
    </row>
    <row r="200" spans="4:5" s="8" customFormat="1" x14ac:dyDescent="0.3">
      <c r="D200" s="98"/>
      <c r="E200" s="98"/>
    </row>
    <row r="201" spans="4:5" s="8" customFormat="1" x14ac:dyDescent="0.3">
      <c r="D201" s="98"/>
      <c r="E201" s="98"/>
    </row>
    <row r="202" spans="4:5" s="8" customFormat="1" x14ac:dyDescent="0.3">
      <c r="D202" s="98"/>
      <c r="E202" s="98"/>
    </row>
    <row r="203" spans="4:5" s="8" customFormat="1" x14ac:dyDescent="0.3">
      <c r="D203" s="98"/>
      <c r="E203" s="98"/>
    </row>
    <row r="204" spans="4:5" s="8" customFormat="1" x14ac:dyDescent="0.3">
      <c r="D204" s="98"/>
      <c r="E204" s="98"/>
    </row>
    <row r="205" spans="4:5" s="8" customFormat="1" x14ac:dyDescent="0.3">
      <c r="D205" s="98"/>
      <c r="E205" s="98"/>
    </row>
    <row r="206" spans="4:5" s="8" customFormat="1" x14ac:dyDescent="0.3">
      <c r="D206" s="98"/>
      <c r="E206" s="98"/>
    </row>
    <row r="207" spans="4:5" s="8" customFormat="1" x14ac:dyDescent="0.3">
      <c r="D207" s="98"/>
      <c r="E207" s="98"/>
    </row>
    <row r="208" spans="4:5" s="8" customFormat="1" x14ac:dyDescent="0.3">
      <c r="D208" s="98"/>
      <c r="E208" s="98"/>
    </row>
    <row r="209" spans="4:5" s="8" customFormat="1" x14ac:dyDescent="0.3">
      <c r="D209" s="98"/>
      <c r="E209" s="98"/>
    </row>
    <row r="210" spans="4:5" s="8" customFormat="1" x14ac:dyDescent="0.3">
      <c r="D210" s="98"/>
      <c r="E210" s="98"/>
    </row>
    <row r="211" spans="4:5" s="8" customFormat="1" x14ac:dyDescent="0.3">
      <c r="D211" s="98"/>
      <c r="E211" s="98"/>
    </row>
    <row r="212" spans="4:5" s="8" customFormat="1" x14ac:dyDescent="0.3">
      <c r="D212" s="98"/>
      <c r="E212" s="98"/>
    </row>
    <row r="213" spans="4:5" s="8" customFormat="1" x14ac:dyDescent="0.3">
      <c r="D213" s="98"/>
      <c r="E213" s="98"/>
    </row>
    <row r="214" spans="4:5" s="8" customFormat="1" x14ac:dyDescent="0.3">
      <c r="D214" s="98"/>
      <c r="E214" s="98"/>
    </row>
    <row r="215" spans="4:5" s="8" customFormat="1" x14ac:dyDescent="0.3">
      <c r="D215" s="98"/>
      <c r="E215" s="98"/>
    </row>
    <row r="216" spans="4:5" s="8" customFormat="1" x14ac:dyDescent="0.3">
      <c r="D216" s="98"/>
      <c r="E216" s="98"/>
    </row>
  </sheetData>
  <mergeCells count="17">
    <mergeCell ref="B42:J42"/>
    <mergeCell ref="C45:E45"/>
    <mergeCell ref="C51:E51"/>
    <mergeCell ref="F45:J45"/>
    <mergeCell ref="A7:J7"/>
    <mergeCell ref="B43:J43"/>
    <mergeCell ref="C8:I8"/>
    <mergeCell ref="C9:D9"/>
    <mergeCell ref="F9:G9"/>
    <mergeCell ref="C10:J10"/>
    <mergeCell ref="H9:I9"/>
    <mergeCell ref="C11:J11"/>
    <mergeCell ref="F1:J1"/>
    <mergeCell ref="F2:J2"/>
    <mergeCell ref="F4:J4"/>
    <mergeCell ref="A5:J5"/>
    <mergeCell ref="A6:J6"/>
  </mergeCells>
  <phoneticPr fontId="36" type="noConversion"/>
  <printOptions horizontalCentered="1"/>
  <pageMargins left="0.11811023622047245" right="0.11811023622047245" top="0.19685039370078741" bottom="0.19685039370078741" header="0.19685039370078741" footer="0.19685039370078741"/>
  <pageSetup paperSize="9" scale="89" orientation="landscape" r:id="rId1"/>
  <headerFooter alignWithMargins="0">
    <oddFooter>Page &amp;P</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B3C93-7400-4495-A71A-CACC16FA3D9D}">
  <sheetPr>
    <tabColor rgb="FFFFFF00"/>
  </sheetPr>
  <dimension ref="A1:K218"/>
  <sheetViews>
    <sheetView view="pageBreakPreview" topLeftCell="A10" zoomScaleSheetLayoutView="100" workbookViewId="0">
      <selection activeCell="D14" sqref="D14:D41"/>
    </sheetView>
  </sheetViews>
  <sheetFormatPr defaultColWidth="9.109375" defaultRowHeight="15.6" x14ac:dyDescent="0.3"/>
  <cols>
    <col min="1" max="1" width="7.109375" style="4" customWidth="1"/>
    <col min="2" max="2" width="68.33203125" style="8" customWidth="1"/>
    <col min="3" max="3" width="6.88671875" style="6" customWidth="1"/>
    <col min="4" max="4" width="9.109375" style="7"/>
    <col min="5" max="5" width="14.44140625" style="6" bestFit="1" customWidth="1"/>
    <col min="6" max="6" width="11.33203125" style="108" customWidth="1"/>
    <col min="7" max="7" width="7" style="109" customWidth="1"/>
    <col min="8" max="8" width="6.109375" style="98" bestFit="1" customWidth="1"/>
    <col min="9" max="9" width="16.88671875" style="108" bestFit="1" customWidth="1"/>
    <col min="10" max="10" width="14.5546875" style="6" bestFit="1" customWidth="1"/>
    <col min="11" max="11" width="19.5546875" style="8" customWidth="1"/>
    <col min="12" max="16384" width="9.109375" style="8"/>
  </cols>
  <sheetData>
    <row r="1" spans="1:11" x14ac:dyDescent="0.3">
      <c r="B1" s="5" t="s">
        <v>4884</v>
      </c>
      <c r="F1" s="497" t="s">
        <v>4723</v>
      </c>
      <c r="G1" s="497"/>
      <c r="H1" s="497"/>
      <c r="I1" s="497"/>
      <c r="J1" s="497"/>
    </row>
    <row r="2" spans="1:11" x14ac:dyDescent="0.3">
      <c r="B2" s="9" t="s">
        <v>4885</v>
      </c>
      <c r="F2" s="498" t="s">
        <v>4724</v>
      </c>
      <c r="G2" s="498"/>
      <c r="H2" s="498"/>
      <c r="I2" s="498"/>
      <c r="J2" s="498"/>
    </row>
    <row r="4" spans="1:11" x14ac:dyDescent="0.3">
      <c r="A4" s="11"/>
      <c r="B4" s="12"/>
      <c r="C4" s="13"/>
      <c r="D4" s="14"/>
      <c r="E4" s="15"/>
      <c r="F4" s="499" t="s">
        <v>4933</v>
      </c>
      <c r="G4" s="499"/>
      <c r="H4" s="499"/>
      <c r="I4" s="499"/>
      <c r="J4" s="499"/>
    </row>
    <row r="5" spans="1:11" x14ac:dyDescent="0.3">
      <c r="A5" s="498" t="s">
        <v>4729</v>
      </c>
      <c r="B5" s="498"/>
      <c r="C5" s="498"/>
      <c r="D5" s="498"/>
      <c r="E5" s="498"/>
      <c r="F5" s="498"/>
      <c r="G5" s="498"/>
      <c r="H5" s="498"/>
      <c r="I5" s="498"/>
      <c r="J5" s="498"/>
    </row>
    <row r="6" spans="1:11" ht="15.75" customHeight="1" x14ac:dyDescent="0.3">
      <c r="A6" s="500" t="s">
        <v>4931</v>
      </c>
      <c r="B6" s="498"/>
      <c r="C6" s="498"/>
      <c r="D6" s="498"/>
      <c r="E6" s="498"/>
      <c r="F6" s="498"/>
      <c r="G6" s="498"/>
      <c r="H6" s="498"/>
      <c r="I6" s="498"/>
      <c r="J6" s="498"/>
    </row>
    <row r="7" spans="1:11" ht="15.75" customHeight="1" x14ac:dyDescent="0.3">
      <c r="A7" s="498" t="s">
        <v>4932</v>
      </c>
      <c r="B7" s="498"/>
      <c r="C7" s="498"/>
      <c r="D7" s="498"/>
      <c r="E7" s="498"/>
      <c r="F7" s="498"/>
      <c r="G7" s="498"/>
      <c r="H7" s="498"/>
      <c r="I7" s="498"/>
      <c r="J7" s="498"/>
    </row>
    <row r="8" spans="1:11" ht="16.8" x14ac:dyDescent="0.3">
      <c r="A8" s="16"/>
      <c r="B8" s="17" t="s">
        <v>4730</v>
      </c>
      <c r="C8" s="507" t="s">
        <v>5205</v>
      </c>
      <c r="D8" s="507"/>
      <c r="E8" s="507"/>
      <c r="F8" s="507"/>
      <c r="G8" s="507"/>
      <c r="H8" s="507"/>
      <c r="I8" s="507"/>
      <c r="J8" s="18"/>
    </row>
    <row r="9" spans="1:11" ht="15" customHeight="1" x14ac:dyDescent="0.3">
      <c r="A9" s="19"/>
      <c r="B9" s="17" t="s">
        <v>4731</v>
      </c>
      <c r="C9" s="548" t="s">
        <v>11</v>
      </c>
      <c r="D9" s="508"/>
      <c r="E9" s="20" t="s">
        <v>4732</v>
      </c>
      <c r="F9" s="549" t="s">
        <v>11</v>
      </c>
      <c r="G9" s="509"/>
      <c r="H9" s="511" t="s">
        <v>4733</v>
      </c>
      <c r="I9" s="511"/>
      <c r="J9" s="162" t="s">
        <v>11</v>
      </c>
    </row>
    <row r="10" spans="1:11" x14ac:dyDescent="0.3">
      <c r="A10" s="21"/>
      <c r="B10" s="17" t="s">
        <v>4734</v>
      </c>
      <c r="C10" s="510" t="s">
        <v>4897</v>
      </c>
      <c r="D10" s="510"/>
      <c r="E10" s="510"/>
      <c r="F10" s="510"/>
      <c r="G10" s="510"/>
      <c r="H10" s="510"/>
      <c r="I10" s="510"/>
      <c r="J10" s="510"/>
    </row>
    <row r="11" spans="1:11" x14ac:dyDescent="0.3">
      <c r="A11" s="22"/>
      <c r="B11" s="17" t="s">
        <v>4735</v>
      </c>
      <c r="C11" s="547" t="s">
        <v>11</v>
      </c>
      <c r="D11" s="512"/>
      <c r="E11" s="512"/>
      <c r="F11" s="512"/>
      <c r="G11" s="512"/>
      <c r="H11" s="512"/>
      <c r="I11" s="512"/>
      <c r="J11" s="512"/>
    </row>
    <row r="12" spans="1:11" ht="30.6" x14ac:dyDescent="0.3">
      <c r="A12" s="23" t="s">
        <v>0</v>
      </c>
      <c r="B12" s="24" t="s">
        <v>4736</v>
      </c>
      <c r="C12" s="24" t="s">
        <v>4737</v>
      </c>
      <c r="D12" s="25" t="s">
        <v>4738</v>
      </c>
      <c r="E12" s="24" t="s">
        <v>4739</v>
      </c>
      <c r="F12" s="26" t="s">
        <v>4740</v>
      </c>
      <c r="G12" s="27" t="s">
        <v>4741</v>
      </c>
      <c r="H12" s="28" t="s">
        <v>4742</v>
      </c>
      <c r="I12" s="26" t="s">
        <v>4743</v>
      </c>
      <c r="J12" s="29" t="s">
        <v>4726</v>
      </c>
      <c r="K12" s="269" t="str">
        <f ca="1">HYPERLINK("#" &amp; CELL("address",TH!A9),"Link tới sheet: " &amp; REPLACE(CELL("filename",TH!A9),1,FIND("]",CELL("filename",TH!A9)),""))</f>
        <v>Link tới sheet: TH</v>
      </c>
    </row>
    <row r="13" spans="1:11" s="34" customFormat="1" ht="13.8" x14ac:dyDescent="0.3">
      <c r="A13" s="30">
        <v>1</v>
      </c>
      <c r="B13" s="31" t="s">
        <v>4744</v>
      </c>
      <c r="C13" s="32"/>
      <c r="D13" s="32"/>
      <c r="E13" s="32"/>
      <c r="F13" s="32"/>
      <c r="G13" s="32"/>
      <c r="H13" s="174"/>
      <c r="I13" s="32"/>
      <c r="J13" s="33"/>
    </row>
    <row r="14" spans="1:11" s="40" customFormat="1" ht="13.8" x14ac:dyDescent="0.3">
      <c r="A14" s="35"/>
      <c r="B14" s="36" t="s">
        <v>4745</v>
      </c>
      <c r="C14" s="37" t="s">
        <v>1726</v>
      </c>
      <c r="D14" s="317">
        <f>SUBTOTAL(9,D15:D23)</f>
        <v>960</v>
      </c>
      <c r="E14" s="37"/>
      <c r="F14" s="38"/>
      <c r="G14" s="39"/>
      <c r="H14" s="175"/>
      <c r="I14" s="110">
        <f>SUBTOTAL(9,I15:I23)</f>
        <v>124800000</v>
      </c>
      <c r="J14" s="37"/>
    </row>
    <row r="15" spans="1:11" s="40" customFormat="1" ht="13.8" x14ac:dyDescent="0.3">
      <c r="A15" s="41" t="s">
        <v>4746</v>
      </c>
      <c r="B15" s="42" t="s">
        <v>5522</v>
      </c>
      <c r="C15" s="43"/>
      <c r="D15" s="318"/>
      <c r="E15" s="43"/>
      <c r="F15" s="44"/>
      <c r="G15" s="45"/>
      <c r="H15" s="176"/>
      <c r="I15" s="44"/>
      <c r="J15" s="43"/>
    </row>
    <row r="16" spans="1:11" s="40" customFormat="1" ht="69" x14ac:dyDescent="0.3">
      <c r="A16" s="41"/>
      <c r="B16" s="46" t="s">
        <v>5207</v>
      </c>
      <c r="C16" s="43"/>
      <c r="D16" s="318"/>
      <c r="E16" s="43"/>
      <c r="F16" s="44"/>
      <c r="G16" s="45"/>
      <c r="H16" s="176"/>
      <c r="I16" s="44"/>
      <c r="J16" s="47"/>
    </row>
    <row r="17" spans="1:10" s="40" customFormat="1" ht="40.5" customHeight="1" x14ac:dyDescent="0.3">
      <c r="A17" s="41" t="s">
        <v>4747</v>
      </c>
      <c r="B17" s="163" t="s">
        <v>4887</v>
      </c>
      <c r="C17" s="43" t="s">
        <v>1726</v>
      </c>
      <c r="D17" s="318">
        <v>960</v>
      </c>
      <c r="E17" s="43"/>
      <c r="F17" s="44">
        <v>130000</v>
      </c>
      <c r="G17" s="45"/>
      <c r="H17" s="176">
        <v>1</v>
      </c>
      <c r="I17" s="44">
        <f>ROUND(D17*H17*F17,0)</f>
        <v>124800000</v>
      </c>
      <c r="J17" s="48"/>
    </row>
    <row r="18" spans="1:10" s="40" customFormat="1" ht="41.4" x14ac:dyDescent="0.3">
      <c r="A18" s="49" t="s">
        <v>4748</v>
      </c>
      <c r="B18" s="157" t="s">
        <v>4888</v>
      </c>
      <c r="C18" s="50" t="s">
        <v>1726</v>
      </c>
      <c r="D18" s="319"/>
      <c r="E18" s="50"/>
      <c r="F18" s="3"/>
      <c r="G18" s="51"/>
      <c r="H18" s="177">
        <v>1</v>
      </c>
      <c r="I18" s="3">
        <f t="shared" ref="I18:I23" si="0">ROUND(D18*H18*F18,0)</f>
        <v>0</v>
      </c>
      <c r="J18" s="52"/>
    </row>
    <row r="19" spans="1:10" s="40" customFormat="1" ht="41.4" x14ac:dyDescent="0.3">
      <c r="A19" s="49" t="s">
        <v>4749</v>
      </c>
      <c r="B19" s="158" t="s">
        <v>4889</v>
      </c>
      <c r="C19" s="50" t="s">
        <v>1726</v>
      </c>
      <c r="D19" s="319"/>
      <c r="E19" s="50"/>
      <c r="F19" s="3"/>
      <c r="G19" s="51"/>
      <c r="H19" s="177">
        <v>1</v>
      </c>
      <c r="I19" s="3">
        <f t="shared" si="0"/>
        <v>0</v>
      </c>
      <c r="J19" s="52"/>
    </row>
    <row r="20" spans="1:10" s="40" customFormat="1" ht="41.4" x14ac:dyDescent="0.3">
      <c r="A20" s="49" t="s">
        <v>4750</v>
      </c>
      <c r="B20" s="158" t="s">
        <v>4890</v>
      </c>
      <c r="C20" s="50" t="s">
        <v>1726</v>
      </c>
      <c r="D20" s="319"/>
      <c r="E20" s="50"/>
      <c r="F20" s="3"/>
      <c r="G20" s="51"/>
      <c r="H20" s="177">
        <v>1</v>
      </c>
      <c r="I20" s="3">
        <f t="shared" si="0"/>
        <v>0</v>
      </c>
      <c r="J20" s="52"/>
    </row>
    <row r="21" spans="1:10" s="40" customFormat="1" ht="35.1" customHeight="1" x14ac:dyDescent="0.3">
      <c r="A21" s="49" t="s">
        <v>4751</v>
      </c>
      <c r="B21" s="159" t="s">
        <v>4787</v>
      </c>
      <c r="C21" s="43" t="s">
        <v>1726</v>
      </c>
      <c r="D21" s="318"/>
      <c r="E21" s="43"/>
      <c r="F21" s="44"/>
      <c r="G21" s="45"/>
      <c r="H21" s="176">
        <v>1</v>
      </c>
      <c r="I21" s="44">
        <f t="shared" si="0"/>
        <v>0</v>
      </c>
      <c r="J21" s="47"/>
    </row>
    <row r="22" spans="1:10" s="40" customFormat="1" ht="35.1" customHeight="1" x14ac:dyDescent="0.3">
      <c r="A22" s="49" t="s">
        <v>4752</v>
      </c>
      <c r="B22" s="159" t="s">
        <v>4788</v>
      </c>
      <c r="C22" s="43" t="s">
        <v>1726</v>
      </c>
      <c r="D22" s="319"/>
      <c r="E22" s="50"/>
      <c r="F22" s="3"/>
      <c r="G22" s="51"/>
      <c r="H22" s="177">
        <v>1</v>
      </c>
      <c r="I22" s="3">
        <f t="shared" si="0"/>
        <v>0</v>
      </c>
      <c r="J22" s="52"/>
    </row>
    <row r="23" spans="1:10" s="40" customFormat="1" ht="13.8" x14ac:dyDescent="0.3">
      <c r="A23" s="49" t="s">
        <v>4753</v>
      </c>
      <c r="B23" s="160" t="s">
        <v>4754</v>
      </c>
      <c r="C23" s="53" t="s">
        <v>1726</v>
      </c>
      <c r="D23" s="320"/>
      <c r="E23" s="53"/>
      <c r="F23" s="54"/>
      <c r="G23" s="55"/>
      <c r="H23" s="178">
        <v>0</v>
      </c>
      <c r="I23" s="54">
        <f t="shared" si="0"/>
        <v>0</v>
      </c>
      <c r="J23" s="56"/>
    </row>
    <row r="24" spans="1:10" s="117" customFormat="1" ht="13.8" x14ac:dyDescent="0.3">
      <c r="A24" s="111" t="s">
        <v>2304</v>
      </c>
      <c r="B24" s="112" t="s">
        <v>4755</v>
      </c>
      <c r="C24" s="113"/>
      <c r="D24" s="321"/>
      <c r="E24" s="113"/>
      <c r="F24" s="114"/>
      <c r="G24" s="115"/>
      <c r="H24" s="179"/>
      <c r="I24" s="116">
        <f>SUBTOTAL(9, I25:I28)</f>
        <v>0</v>
      </c>
      <c r="J24" s="113"/>
    </row>
    <row r="25" spans="1:10" s="117" customFormat="1" ht="13.8" x14ac:dyDescent="0.3">
      <c r="A25" s="118" t="s">
        <v>4756</v>
      </c>
      <c r="B25" s="119" t="s">
        <v>4757</v>
      </c>
      <c r="C25" s="120"/>
      <c r="D25" s="322"/>
      <c r="E25" s="120"/>
      <c r="F25" s="121"/>
      <c r="G25" s="122"/>
      <c r="H25" s="180"/>
      <c r="I25" s="123">
        <f>SUBTOTAL(9, I26:I28)</f>
        <v>0</v>
      </c>
      <c r="J25" s="120"/>
    </row>
    <row r="26" spans="1:10" s="117" customFormat="1" ht="13.8" x14ac:dyDescent="0.3">
      <c r="A26" s="118"/>
      <c r="B26" s="335" t="s">
        <v>5523</v>
      </c>
      <c r="C26" s="120"/>
      <c r="D26" s="322"/>
      <c r="E26" s="120"/>
      <c r="F26" s="121"/>
      <c r="G26" s="122"/>
      <c r="H26" s="180"/>
      <c r="I26" s="336">
        <f>SUBTOTAL(9, I27:I27)</f>
        <v>0</v>
      </c>
      <c r="J26" s="120"/>
    </row>
    <row r="27" spans="1:10" s="117" customFormat="1" ht="13.8" x14ac:dyDescent="0.3">
      <c r="A27" s="118"/>
      <c r="B27" s="342" t="s">
        <v>5311</v>
      </c>
      <c r="C27" s="337"/>
      <c r="D27" s="338">
        <v>0</v>
      </c>
      <c r="E27" s="337"/>
      <c r="F27" s="339">
        <v>0</v>
      </c>
      <c r="G27" s="340"/>
      <c r="H27" s="341">
        <v>0</v>
      </c>
      <c r="I27" s="343">
        <f>ROUND(D27*H27*F27,0)</f>
        <v>0</v>
      </c>
      <c r="J27" s="120"/>
    </row>
    <row r="28" spans="1:10" s="127" customFormat="1" ht="13.8" x14ac:dyDescent="0.3">
      <c r="A28" s="128"/>
      <c r="B28" s="171"/>
      <c r="C28" s="125"/>
      <c r="D28" s="323"/>
      <c r="E28" s="125"/>
      <c r="F28" s="172"/>
      <c r="G28" s="173"/>
      <c r="H28" s="181"/>
      <c r="I28" s="126"/>
      <c r="J28" s="125"/>
    </row>
    <row r="29" spans="1:10" s="40" customFormat="1" ht="13.8" x14ac:dyDescent="0.3">
      <c r="A29" s="61" t="s">
        <v>4758</v>
      </c>
      <c r="B29" s="62" t="s">
        <v>4759</v>
      </c>
      <c r="C29" s="63"/>
      <c r="D29" s="324"/>
      <c r="E29" s="63"/>
      <c r="F29" s="64"/>
      <c r="G29" s="65"/>
      <c r="H29" s="182"/>
      <c r="I29" s="66">
        <f>(I30)</f>
        <v>0</v>
      </c>
      <c r="J29" s="63"/>
    </row>
    <row r="30" spans="1:10" s="67" customFormat="1" ht="13.8" x14ac:dyDescent="0.3">
      <c r="A30" s="49"/>
      <c r="B30" s="68"/>
      <c r="C30" s="69"/>
      <c r="D30" s="325"/>
      <c r="E30" s="69"/>
      <c r="F30" s="70"/>
      <c r="G30" s="71"/>
      <c r="H30" s="183"/>
      <c r="I30" s="70"/>
      <c r="J30" s="69"/>
    </row>
    <row r="31" spans="1:10" s="117" customFormat="1" ht="13.8" x14ac:dyDescent="0.3">
      <c r="A31" s="111" t="s">
        <v>2307</v>
      </c>
      <c r="B31" s="132" t="s">
        <v>4760</v>
      </c>
      <c r="C31" s="113"/>
      <c r="D31" s="326"/>
      <c r="E31" s="113"/>
      <c r="F31" s="133"/>
      <c r="G31" s="134"/>
      <c r="H31" s="184"/>
      <c r="I31" s="116">
        <f>SUBTOTAL(9,I32:I41)</f>
        <v>665490000</v>
      </c>
      <c r="J31" s="161"/>
    </row>
    <row r="32" spans="1:10" s="40" customFormat="1" ht="41.4" x14ac:dyDescent="0.3">
      <c r="A32" s="124" t="s">
        <v>4762</v>
      </c>
      <c r="B32" s="135" t="s">
        <v>4761</v>
      </c>
      <c r="C32" s="124"/>
      <c r="D32" s="327"/>
      <c r="E32" s="129"/>
      <c r="F32" s="137"/>
      <c r="G32" s="136"/>
      <c r="H32" s="185"/>
      <c r="I32" s="130">
        <f>SUBTOTAL(9,I33:I37)</f>
        <v>665490000</v>
      </c>
      <c r="J32" s="43"/>
    </row>
    <row r="33" spans="1:10" s="40" customFormat="1" ht="13.8" x14ac:dyDescent="0.3">
      <c r="A33" s="72" t="s">
        <v>4790</v>
      </c>
      <c r="B33" s="73" t="s">
        <v>4763</v>
      </c>
      <c r="C33" s="43" t="s">
        <v>4764</v>
      </c>
      <c r="D33" s="328">
        <v>1</v>
      </c>
      <c r="E33" s="43"/>
      <c r="F33" s="74">
        <v>4050000</v>
      </c>
      <c r="G33" s="75"/>
      <c r="H33" s="186">
        <v>1</v>
      </c>
      <c r="I33" s="2">
        <f>ROUND(D33*F33*H33,0)</f>
        <v>4050000</v>
      </c>
      <c r="J33" s="43"/>
    </row>
    <row r="34" spans="1:10" s="131" customFormat="1" ht="13.8" x14ac:dyDescent="0.3">
      <c r="A34" s="76"/>
      <c r="B34" s="138" t="s">
        <v>11</v>
      </c>
      <c r="C34" s="43"/>
      <c r="D34" s="328"/>
      <c r="E34" s="43"/>
      <c r="F34" s="74"/>
      <c r="G34" s="75"/>
      <c r="H34" s="186"/>
      <c r="I34" s="2"/>
      <c r="J34" s="129"/>
    </row>
    <row r="35" spans="1:10" s="96" customFormat="1" ht="27.6" x14ac:dyDescent="0.3">
      <c r="A35" s="164" t="s">
        <v>4791</v>
      </c>
      <c r="B35" s="165" t="s">
        <v>4789</v>
      </c>
      <c r="C35" s="166" t="s">
        <v>1726</v>
      </c>
      <c r="D35" s="329">
        <v>960</v>
      </c>
      <c r="E35" s="166"/>
      <c r="F35" s="167">
        <v>130000</v>
      </c>
      <c r="G35" s="168"/>
      <c r="H35" s="187">
        <v>0.3</v>
      </c>
      <c r="I35" s="169">
        <f t="shared" ref="I35" si="1">ROUND(D35*H35*F35,0)</f>
        <v>37440000</v>
      </c>
      <c r="J35" s="170"/>
    </row>
    <row r="36" spans="1:10" s="40" customFormat="1" ht="27.6" x14ac:dyDescent="0.3">
      <c r="A36" s="76" t="s">
        <v>4792</v>
      </c>
      <c r="B36" s="77" t="s">
        <v>4768</v>
      </c>
      <c r="C36" s="76" t="s">
        <v>1726</v>
      </c>
      <c r="D36" s="328">
        <v>960</v>
      </c>
      <c r="E36" s="43"/>
      <c r="F36" s="74">
        <v>130000</v>
      </c>
      <c r="G36" s="75"/>
      <c r="H36" s="332">
        <v>5</v>
      </c>
      <c r="I36" s="2">
        <f>D36*F36*H36</f>
        <v>624000000</v>
      </c>
      <c r="J36" s="43"/>
    </row>
    <row r="37" spans="1:10" s="40" customFormat="1" ht="55.2" x14ac:dyDescent="0.3">
      <c r="A37" s="76"/>
      <c r="B37" s="191" t="s">
        <v>4793</v>
      </c>
      <c r="C37" s="76"/>
      <c r="D37" s="328"/>
      <c r="E37" s="43"/>
      <c r="F37" s="74"/>
      <c r="G37" s="75"/>
      <c r="H37" s="186"/>
      <c r="I37" s="2"/>
      <c r="J37" s="43"/>
    </row>
    <row r="38" spans="1:10" s="145" customFormat="1" ht="41.4" x14ac:dyDescent="0.3">
      <c r="A38" s="139" t="s">
        <v>4765</v>
      </c>
      <c r="B38" s="140" t="s">
        <v>4769</v>
      </c>
      <c r="C38" s="139"/>
      <c r="D38" s="330"/>
      <c r="E38" s="142"/>
      <c r="F38" s="143"/>
      <c r="G38" s="141"/>
      <c r="H38" s="188"/>
      <c r="I38" s="144">
        <f>SUBTOTAL(9,I39:I41)</f>
        <v>0</v>
      </c>
      <c r="J38" s="142"/>
    </row>
    <row r="39" spans="1:10" s="40" customFormat="1" ht="27.6" x14ac:dyDescent="0.3">
      <c r="A39" s="76" t="s">
        <v>4766</v>
      </c>
      <c r="B39" s="79" t="s">
        <v>4789</v>
      </c>
      <c r="C39" s="76" t="s">
        <v>1726</v>
      </c>
      <c r="D39" s="328">
        <v>0</v>
      </c>
      <c r="E39" s="43"/>
      <c r="F39" s="74">
        <v>130000</v>
      </c>
      <c r="G39" s="75"/>
      <c r="H39" s="186">
        <v>0.3</v>
      </c>
      <c r="I39" s="2">
        <f t="shared" ref="I39:I40" si="2">ROUND(D39*H39*F39,0)</f>
        <v>0</v>
      </c>
      <c r="J39" s="78"/>
    </row>
    <row r="40" spans="1:10" s="40" customFormat="1" ht="27.6" x14ac:dyDescent="0.3">
      <c r="A40" s="76" t="s">
        <v>4767</v>
      </c>
      <c r="B40" s="77" t="s">
        <v>4768</v>
      </c>
      <c r="C40" s="76" t="s">
        <v>1726</v>
      </c>
      <c r="D40" s="328">
        <v>0</v>
      </c>
      <c r="E40" s="43"/>
      <c r="F40" s="74">
        <v>130000</v>
      </c>
      <c r="G40" s="75"/>
      <c r="H40" s="332">
        <v>5</v>
      </c>
      <c r="I40" s="2">
        <f t="shared" si="2"/>
        <v>0</v>
      </c>
      <c r="J40" s="43"/>
    </row>
    <row r="41" spans="1:10" s="40" customFormat="1" ht="55.2" x14ac:dyDescent="0.3">
      <c r="A41" s="80"/>
      <c r="B41" s="192" t="s">
        <v>4793</v>
      </c>
      <c r="C41" s="80"/>
      <c r="D41" s="331"/>
      <c r="E41" s="50"/>
      <c r="F41" s="81"/>
      <c r="G41" s="82"/>
      <c r="H41" s="189"/>
      <c r="I41" s="83"/>
      <c r="J41" s="50"/>
    </row>
    <row r="42" spans="1:10" s="40" customFormat="1" ht="13.8" x14ac:dyDescent="0.3">
      <c r="A42" s="57" t="s">
        <v>2310</v>
      </c>
      <c r="B42" s="58" t="s">
        <v>4770</v>
      </c>
      <c r="C42" s="59"/>
      <c r="D42" s="333"/>
      <c r="E42" s="59"/>
      <c r="F42" s="60"/>
      <c r="G42" s="59"/>
      <c r="H42" s="190"/>
      <c r="I42" s="59"/>
      <c r="J42" s="84"/>
    </row>
    <row r="43" spans="1:10" s="117" customFormat="1" ht="13.8" x14ac:dyDescent="0.3">
      <c r="A43" s="146"/>
      <c r="B43" s="147" t="s">
        <v>4771</v>
      </c>
      <c r="C43" s="148"/>
      <c r="D43" s="334"/>
      <c r="E43" s="148"/>
      <c r="F43" s="149"/>
      <c r="G43" s="150"/>
      <c r="H43" s="148"/>
      <c r="I43" s="110">
        <f>SUBTOTAL(9,I14:I41)</f>
        <v>790290000</v>
      </c>
      <c r="J43" s="148"/>
    </row>
    <row r="44" spans="1:10" s="40" customFormat="1" ht="14.4" x14ac:dyDescent="0.3">
      <c r="A44" s="85"/>
      <c r="B44" s="501" t="s">
        <v>5524</v>
      </c>
      <c r="C44" s="502"/>
      <c r="D44" s="502"/>
      <c r="E44" s="502"/>
      <c r="F44" s="502"/>
      <c r="G44" s="502"/>
      <c r="H44" s="502"/>
      <c r="I44" s="502"/>
      <c r="J44" s="503"/>
    </row>
    <row r="45" spans="1:10" s="40" customFormat="1" ht="14.4" x14ac:dyDescent="0.3">
      <c r="A45" s="86"/>
      <c r="B45" s="506"/>
      <c r="C45" s="506"/>
      <c r="D45" s="506"/>
      <c r="E45" s="506"/>
      <c r="F45" s="506"/>
      <c r="G45" s="506"/>
      <c r="H45" s="506"/>
      <c r="I45" s="506"/>
      <c r="J45" s="506"/>
    </row>
    <row r="46" spans="1:10" s="89" customFormat="1" x14ac:dyDescent="0.3">
      <c r="A46" s="87"/>
      <c r="B46" s="88"/>
      <c r="C46" s="88"/>
      <c r="D46" s="88"/>
      <c r="E46" s="88"/>
      <c r="F46" s="88"/>
      <c r="G46" s="88"/>
      <c r="H46" s="88"/>
      <c r="I46" s="88"/>
      <c r="J46" s="88"/>
    </row>
    <row r="47" spans="1:10" s="89" customFormat="1" x14ac:dyDescent="0.3">
      <c r="A47" s="90"/>
      <c r="B47" s="90"/>
      <c r="C47" s="504" t="s">
        <v>4773</v>
      </c>
      <c r="D47" s="504"/>
      <c r="E47" s="504"/>
      <c r="F47" s="504" t="s">
        <v>4885</v>
      </c>
      <c r="G47" s="504"/>
      <c r="H47" s="504"/>
      <c r="I47" s="504"/>
      <c r="J47" s="504"/>
    </row>
    <row r="48" spans="1:10" s="96" customFormat="1" x14ac:dyDescent="0.3">
      <c r="A48" s="91"/>
      <c r="B48" s="93"/>
      <c r="C48" s="94"/>
      <c r="D48" s="92"/>
      <c r="E48" s="91"/>
      <c r="F48" s="95"/>
      <c r="G48" s="91"/>
      <c r="H48" s="91"/>
      <c r="I48" s="95"/>
    </row>
    <row r="49" spans="1:10" s="96" customFormat="1" x14ac:dyDescent="0.3">
      <c r="A49" s="91"/>
      <c r="B49" s="93"/>
      <c r="C49" s="94"/>
      <c r="D49" s="92"/>
      <c r="E49" s="91"/>
      <c r="F49" s="95"/>
      <c r="G49" s="91"/>
      <c r="H49" s="91"/>
      <c r="I49" s="91"/>
    </row>
    <row r="50" spans="1:10" s="96" customFormat="1" x14ac:dyDescent="0.3">
      <c r="A50" s="91"/>
      <c r="B50" s="93"/>
      <c r="C50" s="94"/>
      <c r="D50" s="92"/>
      <c r="E50" s="91"/>
      <c r="F50" s="95"/>
      <c r="G50" s="91"/>
      <c r="H50" s="91"/>
      <c r="I50" s="95"/>
    </row>
    <row r="51" spans="1:10" s="96" customFormat="1" x14ac:dyDescent="0.3">
      <c r="A51" s="91"/>
      <c r="B51" s="93"/>
      <c r="C51" s="94"/>
      <c r="D51" s="92"/>
      <c r="E51" s="91"/>
      <c r="F51" s="95"/>
      <c r="G51" s="91"/>
      <c r="H51" s="91"/>
      <c r="I51" s="91"/>
    </row>
    <row r="52" spans="1:10" s="96" customFormat="1" x14ac:dyDescent="0.3">
      <c r="A52" s="91"/>
      <c r="B52" s="93"/>
      <c r="C52" s="94"/>
      <c r="D52" s="92"/>
      <c r="E52" s="91"/>
      <c r="F52" s="95"/>
      <c r="G52" s="91"/>
      <c r="H52" s="91"/>
      <c r="I52" s="91"/>
    </row>
    <row r="53" spans="1:10" s="89" customFormat="1" x14ac:dyDescent="0.3">
      <c r="A53" s="91"/>
      <c r="C53" s="505" t="s">
        <v>4886</v>
      </c>
      <c r="D53" s="505"/>
      <c r="E53" s="505"/>
      <c r="F53" s="316"/>
      <c r="G53" s="91"/>
      <c r="H53" s="91"/>
      <c r="I53" s="91"/>
    </row>
    <row r="54" spans="1:10" x14ac:dyDescent="0.3">
      <c r="A54" s="97"/>
      <c r="C54" s="98"/>
      <c r="D54" s="99"/>
      <c r="E54" s="10"/>
      <c r="F54" s="100"/>
      <c r="G54" s="97"/>
      <c r="H54" s="10"/>
      <c r="I54" s="100"/>
      <c r="J54" s="97"/>
    </row>
    <row r="55" spans="1:10" ht="47.1" customHeight="1" x14ac:dyDescent="0.3">
      <c r="A55" s="101"/>
      <c r="B55" s="102" t="s">
        <v>4703</v>
      </c>
      <c r="D55" s="103"/>
      <c r="F55" s="104"/>
      <c r="G55" s="105"/>
      <c r="H55" s="106"/>
      <c r="I55" s="107"/>
    </row>
    <row r="56" spans="1:10" ht="47.1" customHeight="1" x14ac:dyDescent="0.3">
      <c r="A56" s="101"/>
      <c r="B56" s="102" t="s">
        <v>4704</v>
      </c>
      <c r="D56" s="103"/>
      <c r="F56" s="104"/>
      <c r="G56" s="105"/>
      <c r="H56" s="106"/>
      <c r="I56" s="107"/>
    </row>
    <row r="57" spans="1:10" ht="61.5" customHeight="1" x14ac:dyDescent="0.3">
      <c r="A57" s="101"/>
      <c r="B57" s="102" t="s">
        <v>4705</v>
      </c>
      <c r="D57" s="103"/>
      <c r="F57" s="104"/>
      <c r="G57" s="105"/>
      <c r="H57" s="106"/>
      <c r="I57" s="107"/>
    </row>
    <row r="58" spans="1:10" x14ac:dyDescent="0.3">
      <c r="A58" s="97"/>
      <c r="C58" s="98"/>
      <c r="D58" s="99"/>
      <c r="E58" s="10"/>
      <c r="F58" s="100"/>
      <c r="G58" s="97"/>
      <c r="H58" s="10"/>
      <c r="I58" s="100"/>
      <c r="J58" s="97"/>
    </row>
    <row r="59" spans="1:10" x14ac:dyDescent="0.3">
      <c r="A59" s="97"/>
      <c r="C59" s="98"/>
      <c r="D59" s="99"/>
      <c r="E59" s="10"/>
      <c r="F59" s="100"/>
      <c r="G59" s="97"/>
      <c r="H59" s="10"/>
      <c r="I59" s="100"/>
      <c r="J59" s="97"/>
    </row>
    <row r="62" spans="1:10" x14ac:dyDescent="0.3">
      <c r="A62" s="8"/>
      <c r="C62" s="8"/>
      <c r="D62" s="98"/>
      <c r="E62" s="98"/>
      <c r="F62" s="8"/>
      <c r="G62" s="8"/>
      <c r="H62" s="8"/>
      <c r="I62" s="8"/>
      <c r="J62" s="8"/>
    </row>
    <row r="63" spans="1:10" x14ac:dyDescent="0.3">
      <c r="A63" s="8"/>
      <c r="C63" s="8"/>
      <c r="D63" s="98"/>
      <c r="E63" s="98"/>
      <c r="F63" s="8"/>
      <c r="G63" s="8"/>
      <c r="H63" s="8"/>
      <c r="I63" s="8"/>
      <c r="J63" s="8"/>
    </row>
    <row r="64" spans="1:10" x14ac:dyDescent="0.3">
      <c r="A64" s="8"/>
      <c r="C64" s="8"/>
      <c r="D64" s="98"/>
      <c r="E64" s="98"/>
      <c r="F64" s="8"/>
      <c r="G64" s="8"/>
      <c r="H64" s="8"/>
      <c r="I64" s="8"/>
      <c r="J64" s="8"/>
    </row>
    <row r="65" spans="4:5" s="8" customFormat="1" x14ac:dyDescent="0.3">
      <c r="D65" s="98"/>
      <c r="E65" s="98"/>
    </row>
    <row r="66" spans="4:5" s="8" customFormat="1" x14ac:dyDescent="0.3">
      <c r="D66" s="98"/>
      <c r="E66" s="98"/>
    </row>
    <row r="67" spans="4:5" s="8" customFormat="1" x14ac:dyDescent="0.3">
      <c r="D67" s="98"/>
      <c r="E67" s="98"/>
    </row>
    <row r="68" spans="4:5" s="8" customFormat="1" x14ac:dyDescent="0.3">
      <c r="D68" s="98"/>
      <c r="E68" s="98"/>
    </row>
    <row r="69" spans="4:5" s="8" customFormat="1" x14ac:dyDescent="0.3">
      <c r="D69" s="98"/>
      <c r="E69" s="98"/>
    </row>
    <row r="70" spans="4:5" s="8" customFormat="1" x14ac:dyDescent="0.3">
      <c r="D70" s="98"/>
      <c r="E70" s="98"/>
    </row>
    <row r="71" spans="4:5" s="8" customFormat="1" x14ac:dyDescent="0.3">
      <c r="D71" s="98"/>
      <c r="E71" s="98"/>
    </row>
    <row r="72" spans="4:5" s="8" customFormat="1" x14ac:dyDescent="0.3">
      <c r="D72" s="98"/>
      <c r="E72" s="98"/>
    </row>
    <row r="73" spans="4:5" s="8" customFormat="1" x14ac:dyDescent="0.3">
      <c r="D73" s="98"/>
      <c r="E73" s="98"/>
    </row>
    <row r="74" spans="4:5" s="8" customFormat="1" x14ac:dyDescent="0.3">
      <c r="D74" s="98"/>
      <c r="E74" s="98"/>
    </row>
    <row r="75" spans="4:5" s="8" customFormat="1" x14ac:dyDescent="0.3">
      <c r="D75" s="98"/>
      <c r="E75" s="98"/>
    </row>
    <row r="76" spans="4:5" s="40" customFormat="1" ht="13.8" x14ac:dyDescent="0.3">
      <c r="D76" s="5"/>
      <c r="E76" s="5"/>
    </row>
    <row r="77" spans="4:5" s="40" customFormat="1" ht="13.8" x14ac:dyDescent="0.3">
      <c r="D77" s="5"/>
      <c r="E77" s="5"/>
    </row>
    <row r="78" spans="4:5" s="8" customFormat="1" x14ac:dyDescent="0.3">
      <c r="D78" s="98"/>
      <c r="E78" s="98"/>
    </row>
    <row r="79" spans="4:5" s="8" customFormat="1" x14ac:dyDescent="0.3">
      <c r="D79" s="98"/>
      <c r="E79" s="98"/>
    </row>
    <row r="80" spans="4:5" s="8" customFormat="1" x14ac:dyDescent="0.3">
      <c r="D80" s="98"/>
      <c r="E80" s="98"/>
    </row>
    <row r="81" spans="4:5" s="40" customFormat="1" ht="13.8" x14ac:dyDescent="0.3">
      <c r="D81" s="5"/>
      <c r="E81" s="5"/>
    </row>
    <row r="82" spans="4:5" s="8" customFormat="1" x14ac:dyDescent="0.3">
      <c r="D82" s="98"/>
      <c r="E82" s="98"/>
    </row>
    <row r="83" spans="4:5" s="8" customFormat="1" x14ac:dyDescent="0.3">
      <c r="D83" s="98"/>
      <c r="E83" s="98"/>
    </row>
    <row r="84" spans="4:5" s="40" customFormat="1" ht="13.8" x14ac:dyDescent="0.3">
      <c r="D84" s="5"/>
      <c r="E84" s="5"/>
    </row>
    <row r="85" spans="4:5" s="8" customFormat="1" x14ac:dyDescent="0.3">
      <c r="D85" s="98"/>
      <c r="E85" s="98"/>
    </row>
    <row r="86" spans="4:5" s="8" customFormat="1" x14ac:dyDescent="0.3">
      <c r="D86" s="98"/>
      <c r="E86" s="98"/>
    </row>
    <row r="87" spans="4:5" s="8" customFormat="1" x14ac:dyDescent="0.3">
      <c r="D87" s="98"/>
      <c r="E87" s="98"/>
    </row>
    <row r="88" spans="4:5" s="8" customFormat="1" x14ac:dyDescent="0.3">
      <c r="D88" s="98"/>
      <c r="E88" s="98"/>
    </row>
    <row r="89" spans="4:5" s="8" customFormat="1" x14ac:dyDescent="0.3">
      <c r="D89" s="98"/>
      <c r="E89" s="98"/>
    </row>
    <row r="90" spans="4:5" s="8" customFormat="1" x14ac:dyDescent="0.3">
      <c r="D90" s="98"/>
      <c r="E90" s="98"/>
    </row>
    <row r="91" spans="4:5" s="8" customFormat="1" x14ac:dyDescent="0.3">
      <c r="D91" s="98"/>
      <c r="E91" s="98"/>
    </row>
    <row r="92" spans="4:5" s="8" customFormat="1" x14ac:dyDescent="0.3">
      <c r="D92" s="98"/>
      <c r="E92" s="98"/>
    </row>
    <row r="93" spans="4:5" s="8" customFormat="1" x14ac:dyDescent="0.3">
      <c r="D93" s="98"/>
      <c r="E93" s="98"/>
    </row>
    <row r="94" spans="4:5" s="8" customFormat="1" x14ac:dyDescent="0.3">
      <c r="D94" s="98"/>
      <c r="E94" s="98"/>
    </row>
    <row r="95" spans="4:5" s="8" customFormat="1" x14ac:dyDescent="0.3">
      <c r="D95" s="98"/>
      <c r="E95" s="98"/>
    </row>
    <row r="96" spans="4:5" s="8" customFormat="1" x14ac:dyDescent="0.3">
      <c r="D96" s="98"/>
      <c r="E96" s="98"/>
    </row>
    <row r="97" spans="4:5" s="8" customFormat="1" x14ac:dyDescent="0.3">
      <c r="D97" s="98"/>
      <c r="E97" s="98"/>
    </row>
    <row r="98" spans="4:5" s="8" customFormat="1" x14ac:dyDescent="0.3">
      <c r="D98" s="98"/>
      <c r="E98" s="98"/>
    </row>
    <row r="99" spans="4:5" s="8" customFormat="1" x14ac:dyDescent="0.3">
      <c r="D99" s="98"/>
      <c r="E99" s="98"/>
    </row>
    <row r="100" spans="4:5" s="8" customFormat="1" x14ac:dyDescent="0.3">
      <c r="D100" s="98"/>
      <c r="E100" s="98"/>
    </row>
    <row r="101" spans="4:5" s="8" customFormat="1" x14ac:dyDescent="0.3">
      <c r="D101" s="98"/>
      <c r="E101" s="98"/>
    </row>
    <row r="102" spans="4:5" s="8" customFormat="1" x14ac:dyDescent="0.3">
      <c r="D102" s="98"/>
      <c r="E102" s="98"/>
    </row>
    <row r="103" spans="4:5" s="8" customFormat="1" x14ac:dyDescent="0.3">
      <c r="D103" s="98"/>
      <c r="E103" s="98"/>
    </row>
    <row r="104" spans="4:5" s="8" customFormat="1" x14ac:dyDescent="0.3">
      <c r="D104" s="98"/>
      <c r="E104" s="98"/>
    </row>
    <row r="105" spans="4:5" s="8" customFormat="1" x14ac:dyDescent="0.3">
      <c r="D105" s="98"/>
      <c r="E105" s="98"/>
    </row>
    <row r="106" spans="4:5" s="8" customFormat="1" x14ac:dyDescent="0.3">
      <c r="D106" s="98"/>
      <c r="E106" s="98"/>
    </row>
    <row r="107" spans="4:5" s="8" customFormat="1" x14ac:dyDescent="0.3">
      <c r="D107" s="98"/>
      <c r="E107" s="98"/>
    </row>
    <row r="108" spans="4:5" s="8" customFormat="1" x14ac:dyDescent="0.3">
      <c r="D108" s="98"/>
      <c r="E108" s="98"/>
    </row>
    <row r="109" spans="4:5" s="8" customFormat="1" x14ac:dyDescent="0.3">
      <c r="D109" s="98"/>
      <c r="E109" s="98"/>
    </row>
    <row r="110" spans="4:5" s="8" customFormat="1" x14ac:dyDescent="0.3">
      <c r="D110" s="98"/>
      <c r="E110" s="98"/>
    </row>
    <row r="111" spans="4:5" s="8" customFormat="1" x14ac:dyDescent="0.3">
      <c r="D111" s="98"/>
      <c r="E111" s="98"/>
    </row>
    <row r="112" spans="4:5" s="8" customFormat="1" x14ac:dyDescent="0.3">
      <c r="D112" s="98"/>
      <c r="E112" s="98"/>
    </row>
    <row r="113" spans="4:5" s="8" customFormat="1" x14ac:dyDescent="0.3">
      <c r="D113" s="98"/>
      <c r="E113" s="98"/>
    </row>
    <row r="114" spans="4:5" s="8" customFormat="1" x14ac:dyDescent="0.3">
      <c r="D114" s="98"/>
      <c r="E114" s="98"/>
    </row>
    <row r="115" spans="4:5" s="8" customFormat="1" x14ac:dyDescent="0.3">
      <c r="D115" s="98"/>
      <c r="E115" s="98"/>
    </row>
    <row r="116" spans="4:5" s="8" customFormat="1" x14ac:dyDescent="0.3">
      <c r="D116" s="98"/>
      <c r="E116" s="98"/>
    </row>
    <row r="117" spans="4:5" s="8" customFormat="1" x14ac:dyDescent="0.3">
      <c r="D117" s="98"/>
      <c r="E117" s="98"/>
    </row>
    <row r="118" spans="4:5" s="8" customFormat="1" x14ac:dyDescent="0.3">
      <c r="D118" s="98"/>
      <c r="E118" s="98"/>
    </row>
    <row r="119" spans="4:5" s="8" customFormat="1" x14ac:dyDescent="0.3">
      <c r="D119" s="98"/>
      <c r="E119" s="98"/>
    </row>
    <row r="120" spans="4:5" s="8" customFormat="1" x14ac:dyDescent="0.3">
      <c r="D120" s="98"/>
      <c r="E120" s="98"/>
    </row>
    <row r="121" spans="4:5" s="8" customFormat="1" x14ac:dyDescent="0.3">
      <c r="D121" s="98"/>
      <c r="E121" s="98"/>
    </row>
    <row r="122" spans="4:5" s="8" customFormat="1" x14ac:dyDescent="0.3">
      <c r="D122" s="98"/>
      <c r="E122" s="98"/>
    </row>
    <row r="123" spans="4:5" s="8" customFormat="1" x14ac:dyDescent="0.3">
      <c r="D123" s="98"/>
      <c r="E123" s="98"/>
    </row>
    <row r="124" spans="4:5" s="8" customFormat="1" x14ac:dyDescent="0.3">
      <c r="D124" s="98"/>
      <c r="E124" s="98"/>
    </row>
    <row r="125" spans="4:5" s="8" customFormat="1" x14ac:dyDescent="0.3">
      <c r="D125" s="98"/>
      <c r="E125" s="98"/>
    </row>
    <row r="126" spans="4:5" s="8" customFormat="1" x14ac:dyDescent="0.3">
      <c r="D126" s="98"/>
      <c r="E126" s="98"/>
    </row>
    <row r="127" spans="4:5" s="8" customFormat="1" x14ac:dyDescent="0.3">
      <c r="D127" s="98"/>
      <c r="E127" s="98"/>
    </row>
    <row r="128" spans="4:5" s="8" customFormat="1" x14ac:dyDescent="0.3">
      <c r="D128" s="98"/>
      <c r="E128" s="98"/>
    </row>
    <row r="129" spans="4:5" s="8" customFormat="1" x14ac:dyDescent="0.3">
      <c r="D129" s="98"/>
      <c r="E129" s="98"/>
    </row>
    <row r="130" spans="4:5" s="8" customFormat="1" x14ac:dyDescent="0.3">
      <c r="D130" s="98"/>
      <c r="E130" s="98"/>
    </row>
    <row r="131" spans="4:5" s="8" customFormat="1" x14ac:dyDescent="0.3">
      <c r="D131" s="98"/>
      <c r="E131" s="98"/>
    </row>
    <row r="132" spans="4:5" s="8" customFormat="1" x14ac:dyDescent="0.3">
      <c r="D132" s="98"/>
      <c r="E132" s="98"/>
    </row>
    <row r="133" spans="4:5" s="8" customFormat="1" x14ac:dyDescent="0.3">
      <c r="D133" s="98"/>
      <c r="E133" s="98"/>
    </row>
    <row r="134" spans="4:5" s="8" customFormat="1" x14ac:dyDescent="0.3">
      <c r="D134" s="98"/>
      <c r="E134" s="98"/>
    </row>
    <row r="135" spans="4:5" s="8" customFormat="1" x14ac:dyDescent="0.3">
      <c r="D135" s="98"/>
      <c r="E135" s="98"/>
    </row>
    <row r="136" spans="4:5" s="8" customFormat="1" x14ac:dyDescent="0.3">
      <c r="D136" s="98"/>
      <c r="E136" s="98"/>
    </row>
    <row r="137" spans="4:5" s="8" customFormat="1" x14ac:dyDescent="0.3">
      <c r="D137" s="98"/>
      <c r="E137" s="98"/>
    </row>
    <row r="138" spans="4:5" s="8" customFormat="1" x14ac:dyDescent="0.3">
      <c r="D138" s="98"/>
      <c r="E138" s="98"/>
    </row>
    <row r="139" spans="4:5" s="8" customFormat="1" x14ac:dyDescent="0.3">
      <c r="D139" s="98"/>
      <c r="E139" s="98"/>
    </row>
    <row r="140" spans="4:5" s="8" customFormat="1" x14ac:dyDescent="0.3">
      <c r="D140" s="98"/>
      <c r="E140" s="98"/>
    </row>
    <row r="141" spans="4:5" s="8" customFormat="1" x14ac:dyDescent="0.3">
      <c r="D141" s="98"/>
      <c r="E141" s="98"/>
    </row>
    <row r="142" spans="4:5" s="8" customFormat="1" x14ac:dyDescent="0.3">
      <c r="D142" s="98"/>
      <c r="E142" s="98"/>
    </row>
    <row r="143" spans="4:5" s="8" customFormat="1" x14ac:dyDescent="0.3">
      <c r="D143" s="98"/>
      <c r="E143" s="98"/>
    </row>
    <row r="144" spans="4:5" s="8" customFormat="1" x14ac:dyDescent="0.3">
      <c r="D144" s="98"/>
      <c r="E144" s="98"/>
    </row>
    <row r="145" spans="4:5" s="8" customFormat="1" x14ac:dyDescent="0.3">
      <c r="D145" s="98"/>
      <c r="E145" s="98"/>
    </row>
    <row r="146" spans="4:5" s="8" customFormat="1" x14ac:dyDescent="0.3">
      <c r="D146" s="98"/>
      <c r="E146" s="98"/>
    </row>
    <row r="147" spans="4:5" s="8" customFormat="1" x14ac:dyDescent="0.3">
      <c r="D147" s="98"/>
      <c r="E147" s="98"/>
    </row>
    <row r="148" spans="4:5" s="8" customFormat="1" x14ac:dyDescent="0.3">
      <c r="D148" s="98"/>
      <c r="E148" s="98"/>
    </row>
    <row r="149" spans="4:5" s="8" customFormat="1" x14ac:dyDescent="0.3">
      <c r="D149" s="98"/>
      <c r="E149" s="98"/>
    </row>
    <row r="150" spans="4:5" s="8" customFormat="1" x14ac:dyDescent="0.3">
      <c r="D150" s="98"/>
      <c r="E150" s="98"/>
    </row>
    <row r="151" spans="4:5" s="8" customFormat="1" x14ac:dyDescent="0.3">
      <c r="D151" s="98"/>
      <c r="E151" s="98"/>
    </row>
    <row r="152" spans="4:5" s="8" customFormat="1" x14ac:dyDescent="0.3">
      <c r="D152" s="98"/>
      <c r="E152" s="98"/>
    </row>
    <row r="153" spans="4:5" s="8" customFormat="1" x14ac:dyDescent="0.3">
      <c r="D153" s="98"/>
      <c r="E153" s="98"/>
    </row>
    <row r="154" spans="4:5" s="8" customFormat="1" x14ac:dyDescent="0.3">
      <c r="D154" s="98"/>
      <c r="E154" s="98"/>
    </row>
    <row r="155" spans="4:5" s="8" customFormat="1" x14ac:dyDescent="0.3">
      <c r="D155" s="98"/>
      <c r="E155" s="98"/>
    </row>
    <row r="156" spans="4:5" s="8" customFormat="1" x14ac:dyDescent="0.3">
      <c r="D156" s="98"/>
      <c r="E156" s="98"/>
    </row>
    <row r="157" spans="4:5" s="8" customFormat="1" x14ac:dyDescent="0.3">
      <c r="D157" s="98"/>
      <c r="E157" s="98"/>
    </row>
    <row r="158" spans="4:5" s="8" customFormat="1" x14ac:dyDescent="0.3">
      <c r="D158" s="98"/>
      <c r="E158" s="98"/>
    </row>
    <row r="159" spans="4:5" s="8" customFormat="1" x14ac:dyDescent="0.3">
      <c r="D159" s="98"/>
      <c r="E159" s="98"/>
    </row>
    <row r="160" spans="4:5" s="8" customFormat="1" x14ac:dyDescent="0.3">
      <c r="D160" s="98"/>
      <c r="E160" s="98"/>
    </row>
    <row r="161" spans="4:5" s="8" customFormat="1" x14ac:dyDescent="0.3">
      <c r="D161" s="98"/>
      <c r="E161" s="98"/>
    </row>
    <row r="162" spans="4:5" s="8" customFormat="1" x14ac:dyDescent="0.3">
      <c r="D162" s="98"/>
      <c r="E162" s="98"/>
    </row>
    <row r="163" spans="4:5" s="8" customFormat="1" x14ac:dyDescent="0.3">
      <c r="D163" s="98"/>
      <c r="E163" s="98"/>
    </row>
    <row r="164" spans="4:5" s="8" customFormat="1" x14ac:dyDescent="0.3">
      <c r="D164" s="98"/>
      <c r="E164" s="98"/>
    </row>
    <row r="165" spans="4:5" s="8" customFormat="1" x14ac:dyDescent="0.3">
      <c r="D165" s="98"/>
      <c r="E165" s="98"/>
    </row>
    <row r="166" spans="4:5" s="8" customFormat="1" x14ac:dyDescent="0.3">
      <c r="D166" s="98"/>
      <c r="E166" s="98"/>
    </row>
    <row r="167" spans="4:5" s="8" customFormat="1" x14ac:dyDescent="0.3">
      <c r="D167" s="98"/>
      <c r="E167" s="98"/>
    </row>
    <row r="168" spans="4:5" s="8" customFormat="1" x14ac:dyDescent="0.3">
      <c r="D168" s="98"/>
      <c r="E168" s="98"/>
    </row>
    <row r="169" spans="4:5" s="8" customFormat="1" x14ac:dyDescent="0.3">
      <c r="D169" s="98"/>
      <c r="E169" s="98"/>
    </row>
    <row r="170" spans="4:5" s="8" customFormat="1" x14ac:dyDescent="0.3">
      <c r="D170" s="98"/>
      <c r="E170" s="98"/>
    </row>
    <row r="171" spans="4:5" s="8" customFormat="1" x14ac:dyDescent="0.3">
      <c r="D171" s="98"/>
      <c r="E171" s="98"/>
    </row>
    <row r="172" spans="4:5" s="8" customFormat="1" x14ac:dyDescent="0.3">
      <c r="D172" s="98"/>
      <c r="E172" s="98"/>
    </row>
    <row r="173" spans="4:5" s="8" customFormat="1" x14ac:dyDescent="0.3">
      <c r="D173" s="98"/>
      <c r="E173" s="98"/>
    </row>
    <row r="174" spans="4:5" s="8" customFormat="1" x14ac:dyDescent="0.3">
      <c r="D174" s="98"/>
      <c r="E174" s="98"/>
    </row>
    <row r="175" spans="4:5" s="8" customFormat="1" x14ac:dyDescent="0.3">
      <c r="D175" s="98"/>
      <c r="E175" s="98"/>
    </row>
    <row r="176" spans="4:5" s="8" customFormat="1" x14ac:dyDescent="0.3">
      <c r="D176" s="98"/>
      <c r="E176" s="98"/>
    </row>
    <row r="177" spans="4:5" s="8" customFormat="1" x14ac:dyDescent="0.3">
      <c r="D177" s="98"/>
      <c r="E177" s="98"/>
    </row>
    <row r="178" spans="4:5" s="8" customFormat="1" x14ac:dyDescent="0.3">
      <c r="D178" s="98"/>
      <c r="E178" s="98"/>
    </row>
    <row r="179" spans="4:5" s="8" customFormat="1" x14ac:dyDescent="0.3">
      <c r="D179" s="98"/>
      <c r="E179" s="98"/>
    </row>
    <row r="180" spans="4:5" s="8" customFormat="1" x14ac:dyDescent="0.3">
      <c r="D180" s="98"/>
      <c r="E180" s="98"/>
    </row>
    <row r="181" spans="4:5" s="8" customFormat="1" x14ac:dyDescent="0.3">
      <c r="D181" s="98"/>
      <c r="E181" s="98"/>
    </row>
    <row r="182" spans="4:5" s="8" customFormat="1" x14ac:dyDescent="0.3">
      <c r="D182" s="98"/>
      <c r="E182" s="98"/>
    </row>
    <row r="183" spans="4:5" s="8" customFormat="1" x14ac:dyDescent="0.3">
      <c r="D183" s="98"/>
      <c r="E183" s="98"/>
    </row>
    <row r="184" spans="4:5" s="8" customFormat="1" x14ac:dyDescent="0.3">
      <c r="D184" s="98"/>
      <c r="E184" s="98"/>
    </row>
    <row r="185" spans="4:5" s="8" customFormat="1" x14ac:dyDescent="0.3">
      <c r="D185" s="98"/>
      <c r="E185" s="98"/>
    </row>
    <row r="186" spans="4:5" s="8" customFormat="1" x14ac:dyDescent="0.3">
      <c r="D186" s="98"/>
      <c r="E186" s="98"/>
    </row>
    <row r="187" spans="4:5" s="8" customFormat="1" x14ac:dyDescent="0.3">
      <c r="D187" s="98"/>
      <c r="E187" s="98"/>
    </row>
    <row r="188" spans="4:5" s="8" customFormat="1" x14ac:dyDescent="0.3">
      <c r="D188" s="98"/>
      <c r="E188" s="98"/>
    </row>
    <row r="189" spans="4:5" s="8" customFormat="1" x14ac:dyDescent="0.3">
      <c r="D189" s="98"/>
      <c r="E189" s="98"/>
    </row>
    <row r="190" spans="4:5" s="8" customFormat="1" x14ac:dyDescent="0.3">
      <c r="D190" s="98"/>
      <c r="E190" s="98"/>
    </row>
    <row r="191" spans="4:5" s="8" customFormat="1" x14ac:dyDescent="0.3">
      <c r="D191" s="98"/>
      <c r="E191" s="98"/>
    </row>
    <row r="192" spans="4:5" s="8" customFormat="1" x14ac:dyDescent="0.3">
      <c r="D192" s="98"/>
      <c r="E192" s="98"/>
    </row>
    <row r="193" spans="4:5" s="8" customFormat="1" x14ac:dyDescent="0.3">
      <c r="D193" s="98"/>
      <c r="E193" s="98"/>
    </row>
    <row r="194" spans="4:5" s="8" customFormat="1" x14ac:dyDescent="0.3">
      <c r="D194" s="98"/>
      <c r="E194" s="98"/>
    </row>
    <row r="195" spans="4:5" s="8" customFormat="1" x14ac:dyDescent="0.3">
      <c r="D195" s="98"/>
      <c r="E195" s="98"/>
    </row>
    <row r="196" spans="4:5" s="8" customFormat="1" x14ac:dyDescent="0.3">
      <c r="D196" s="98"/>
      <c r="E196" s="98"/>
    </row>
    <row r="197" spans="4:5" s="8" customFormat="1" x14ac:dyDescent="0.3">
      <c r="D197" s="98"/>
      <c r="E197" s="98"/>
    </row>
    <row r="198" spans="4:5" s="8" customFormat="1" x14ac:dyDescent="0.3">
      <c r="D198" s="98"/>
      <c r="E198" s="98"/>
    </row>
    <row r="199" spans="4:5" s="8" customFormat="1" x14ac:dyDescent="0.3">
      <c r="D199" s="98"/>
      <c r="E199" s="98"/>
    </row>
    <row r="200" spans="4:5" s="8" customFormat="1" x14ac:dyDescent="0.3">
      <c r="D200" s="98"/>
      <c r="E200" s="98"/>
    </row>
    <row r="201" spans="4:5" s="8" customFormat="1" x14ac:dyDescent="0.3">
      <c r="D201" s="98"/>
      <c r="E201" s="98"/>
    </row>
    <row r="202" spans="4:5" s="8" customFormat="1" x14ac:dyDescent="0.3">
      <c r="D202" s="98"/>
      <c r="E202" s="98"/>
    </row>
    <row r="203" spans="4:5" s="8" customFormat="1" x14ac:dyDescent="0.3">
      <c r="D203" s="98"/>
      <c r="E203" s="98"/>
    </row>
    <row r="204" spans="4:5" s="8" customFormat="1" x14ac:dyDescent="0.3">
      <c r="D204" s="98"/>
      <c r="E204" s="98"/>
    </row>
    <row r="205" spans="4:5" s="8" customFormat="1" x14ac:dyDescent="0.3">
      <c r="D205" s="98"/>
      <c r="E205" s="98"/>
    </row>
    <row r="206" spans="4:5" s="8" customFormat="1" x14ac:dyDescent="0.3">
      <c r="D206" s="98"/>
      <c r="E206" s="98"/>
    </row>
    <row r="207" spans="4:5" s="8" customFormat="1" x14ac:dyDescent="0.3">
      <c r="D207" s="98"/>
      <c r="E207" s="98"/>
    </row>
    <row r="208" spans="4:5" s="8" customFormat="1" x14ac:dyDescent="0.3">
      <c r="D208" s="98"/>
      <c r="E208" s="98"/>
    </row>
    <row r="209" spans="4:5" s="8" customFormat="1" x14ac:dyDescent="0.3">
      <c r="D209" s="98"/>
      <c r="E209" s="98"/>
    </row>
    <row r="210" spans="4:5" s="8" customFormat="1" x14ac:dyDescent="0.3">
      <c r="D210" s="98"/>
      <c r="E210" s="98"/>
    </row>
    <row r="211" spans="4:5" s="8" customFormat="1" x14ac:dyDescent="0.3">
      <c r="D211" s="98"/>
      <c r="E211" s="98"/>
    </row>
    <row r="212" spans="4:5" s="8" customFormat="1" x14ac:dyDescent="0.3">
      <c r="D212" s="98"/>
      <c r="E212" s="98"/>
    </row>
    <row r="213" spans="4:5" s="8" customFormat="1" x14ac:dyDescent="0.3">
      <c r="D213" s="98"/>
      <c r="E213" s="98"/>
    </row>
    <row r="214" spans="4:5" s="8" customFormat="1" x14ac:dyDescent="0.3">
      <c r="D214" s="98"/>
      <c r="E214" s="98"/>
    </row>
    <row r="215" spans="4:5" s="8" customFormat="1" x14ac:dyDescent="0.3">
      <c r="D215" s="98"/>
      <c r="E215" s="98"/>
    </row>
    <row r="216" spans="4:5" s="8" customFormat="1" x14ac:dyDescent="0.3">
      <c r="D216" s="98"/>
      <c r="E216" s="98"/>
    </row>
    <row r="217" spans="4:5" s="8" customFormat="1" x14ac:dyDescent="0.3">
      <c r="D217" s="98"/>
      <c r="E217" s="98"/>
    </row>
    <row r="218" spans="4:5" s="8" customFormat="1" x14ac:dyDescent="0.3">
      <c r="D218" s="98"/>
      <c r="E218" s="98"/>
    </row>
  </sheetData>
  <mergeCells count="17">
    <mergeCell ref="C11:J11"/>
    <mergeCell ref="F1:J1"/>
    <mergeCell ref="F2:J2"/>
    <mergeCell ref="F4:J4"/>
    <mergeCell ref="A5:J5"/>
    <mergeCell ref="A6:J6"/>
    <mergeCell ref="A7:J7"/>
    <mergeCell ref="C8:I8"/>
    <mergeCell ref="C9:D9"/>
    <mergeCell ref="F9:G9"/>
    <mergeCell ref="H9:I9"/>
    <mergeCell ref="C10:J10"/>
    <mergeCell ref="B44:J44"/>
    <mergeCell ref="B45:J45"/>
    <mergeCell ref="C47:E47"/>
    <mergeCell ref="F47:J47"/>
    <mergeCell ref="C53:E53"/>
  </mergeCells>
  <printOptions horizontalCentered="1"/>
  <pageMargins left="0.11811023622047245" right="0.11811023622047245" top="0.19685039370078741" bottom="0.19685039370078741" header="0.19685039370078741" footer="0.19685039370078741"/>
  <pageSetup paperSize="9" scale="89" orientation="landscape" r:id="rId1"/>
  <headerFooter alignWithMargins="0">
    <oddFooter>Page &amp;P</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C8E95-F409-4A3D-816B-A56FA26A78D9}">
  <sheetPr>
    <tabColor rgb="FFFFFF00"/>
  </sheetPr>
  <dimension ref="A1:K220"/>
  <sheetViews>
    <sheetView view="pageBreakPreview" topLeftCell="A19" zoomScaleSheetLayoutView="100" workbookViewId="0">
      <selection activeCell="D14" sqref="D14:D41"/>
    </sheetView>
  </sheetViews>
  <sheetFormatPr defaultColWidth="9.109375" defaultRowHeight="15.6" x14ac:dyDescent="0.3"/>
  <cols>
    <col min="1" max="1" width="7.109375" style="4" customWidth="1"/>
    <col min="2" max="2" width="68.33203125" style="8" customWidth="1"/>
    <col min="3" max="3" width="6.88671875" style="6" customWidth="1"/>
    <col min="4" max="4" width="9.109375" style="7"/>
    <col min="5" max="5" width="14.44140625" style="6" bestFit="1" customWidth="1"/>
    <col min="6" max="6" width="11.33203125" style="108" customWidth="1"/>
    <col min="7" max="7" width="7" style="109" customWidth="1"/>
    <col min="8" max="8" width="6.109375" style="98" bestFit="1" customWidth="1"/>
    <col min="9" max="9" width="16.88671875" style="108" bestFit="1" customWidth="1"/>
    <col min="10" max="10" width="14.5546875" style="6" bestFit="1" customWidth="1"/>
    <col min="11" max="11" width="19.5546875" style="8" customWidth="1"/>
    <col min="12" max="16384" width="9.109375" style="8"/>
  </cols>
  <sheetData>
    <row r="1" spans="1:11" x14ac:dyDescent="0.3">
      <c r="B1" s="5" t="s">
        <v>4884</v>
      </c>
      <c r="F1" s="497" t="s">
        <v>4723</v>
      </c>
      <c r="G1" s="497"/>
      <c r="H1" s="497"/>
      <c r="I1" s="497"/>
      <c r="J1" s="497"/>
    </row>
    <row r="2" spans="1:11" x14ac:dyDescent="0.3">
      <c r="B2" s="9" t="s">
        <v>4885</v>
      </c>
      <c r="F2" s="498" t="s">
        <v>4724</v>
      </c>
      <c r="G2" s="498"/>
      <c r="H2" s="498"/>
      <c r="I2" s="498"/>
      <c r="J2" s="498"/>
    </row>
    <row r="4" spans="1:11" x14ac:dyDescent="0.3">
      <c r="A4" s="11"/>
      <c r="B4" s="12"/>
      <c r="C4" s="13"/>
      <c r="D4" s="14"/>
      <c r="E4" s="15"/>
      <c r="F4" s="499" t="s">
        <v>4933</v>
      </c>
      <c r="G4" s="499"/>
      <c r="H4" s="499"/>
      <c r="I4" s="499"/>
      <c r="J4" s="499"/>
    </row>
    <row r="5" spans="1:11" x14ac:dyDescent="0.3">
      <c r="A5" s="498" t="s">
        <v>4729</v>
      </c>
      <c r="B5" s="498"/>
      <c r="C5" s="498"/>
      <c r="D5" s="498"/>
      <c r="E5" s="498"/>
      <c r="F5" s="498"/>
      <c r="G5" s="498"/>
      <c r="H5" s="498"/>
      <c r="I5" s="498"/>
      <c r="J5" s="498"/>
    </row>
    <row r="6" spans="1:11" ht="15.75" customHeight="1" x14ac:dyDescent="0.3">
      <c r="A6" s="500" t="s">
        <v>4931</v>
      </c>
      <c r="B6" s="498"/>
      <c r="C6" s="498"/>
      <c r="D6" s="498"/>
      <c r="E6" s="498"/>
      <c r="F6" s="498"/>
      <c r="G6" s="498"/>
      <c r="H6" s="498"/>
      <c r="I6" s="498"/>
      <c r="J6" s="498"/>
    </row>
    <row r="7" spans="1:11" ht="15.75" customHeight="1" x14ac:dyDescent="0.3">
      <c r="A7" s="498" t="s">
        <v>4932</v>
      </c>
      <c r="B7" s="498"/>
      <c r="C7" s="498"/>
      <c r="D7" s="498"/>
      <c r="E7" s="498"/>
      <c r="F7" s="498"/>
      <c r="G7" s="498"/>
      <c r="H7" s="498"/>
      <c r="I7" s="498"/>
      <c r="J7" s="498"/>
    </row>
    <row r="8" spans="1:11" ht="16.8" x14ac:dyDescent="0.3">
      <c r="A8" s="16"/>
      <c r="B8" s="17" t="s">
        <v>4730</v>
      </c>
      <c r="C8" s="507" t="s">
        <v>5210</v>
      </c>
      <c r="D8" s="507"/>
      <c r="E8" s="507"/>
      <c r="F8" s="507"/>
      <c r="G8" s="507"/>
      <c r="H8" s="507"/>
      <c r="I8" s="507"/>
      <c r="J8" s="18"/>
    </row>
    <row r="9" spans="1:11" ht="15" customHeight="1" x14ac:dyDescent="0.3">
      <c r="A9" s="19"/>
      <c r="B9" s="17" t="s">
        <v>4731</v>
      </c>
      <c r="C9" s="548" t="s">
        <v>5211</v>
      </c>
      <c r="D9" s="508"/>
      <c r="E9" s="20" t="s">
        <v>4732</v>
      </c>
      <c r="F9" s="549" t="s">
        <v>5043</v>
      </c>
      <c r="G9" s="509"/>
      <c r="H9" s="511" t="s">
        <v>4733</v>
      </c>
      <c r="I9" s="511"/>
      <c r="J9" s="162" t="s">
        <v>5212</v>
      </c>
    </row>
    <row r="10" spans="1:11" x14ac:dyDescent="0.3">
      <c r="A10" s="21"/>
      <c r="B10" s="17" t="s">
        <v>4734</v>
      </c>
      <c r="C10" s="510" t="s">
        <v>4897</v>
      </c>
      <c r="D10" s="510"/>
      <c r="E10" s="510"/>
      <c r="F10" s="510"/>
      <c r="G10" s="510"/>
      <c r="H10" s="510"/>
      <c r="I10" s="510"/>
      <c r="J10" s="510"/>
    </row>
    <row r="11" spans="1:11" x14ac:dyDescent="0.3">
      <c r="A11" s="22"/>
      <c r="B11" s="17" t="s">
        <v>4735</v>
      </c>
      <c r="C11" s="547" t="s">
        <v>4897</v>
      </c>
      <c r="D11" s="512"/>
      <c r="E11" s="512"/>
      <c r="F11" s="512"/>
      <c r="G11" s="512"/>
      <c r="H11" s="512"/>
      <c r="I11" s="512"/>
      <c r="J11" s="512"/>
    </row>
    <row r="12" spans="1:11" ht="30.6" x14ac:dyDescent="0.3">
      <c r="A12" s="23" t="s">
        <v>0</v>
      </c>
      <c r="B12" s="24" t="s">
        <v>4736</v>
      </c>
      <c r="C12" s="24" t="s">
        <v>4737</v>
      </c>
      <c r="D12" s="25" t="s">
        <v>4738</v>
      </c>
      <c r="E12" s="24" t="s">
        <v>4739</v>
      </c>
      <c r="F12" s="26" t="s">
        <v>4740</v>
      </c>
      <c r="G12" s="27" t="s">
        <v>4741</v>
      </c>
      <c r="H12" s="28" t="s">
        <v>4742</v>
      </c>
      <c r="I12" s="26" t="s">
        <v>4743</v>
      </c>
      <c r="J12" s="29" t="s">
        <v>4726</v>
      </c>
      <c r="K12" s="269" t="str">
        <f ca="1">HYPERLINK("#" &amp; CELL("address",TH!A9),"Link tới sheet: " &amp; REPLACE(CELL("filename",TH!A9),1,FIND("]",CELL("filename",TH!A9)),""))</f>
        <v>Link tới sheet: TH</v>
      </c>
    </row>
    <row r="13" spans="1:11" s="34" customFormat="1" ht="13.8" x14ac:dyDescent="0.3">
      <c r="A13" s="30">
        <v>1</v>
      </c>
      <c r="B13" s="31" t="s">
        <v>4744</v>
      </c>
      <c r="C13" s="32"/>
      <c r="D13" s="32"/>
      <c r="E13" s="32"/>
      <c r="F13" s="32"/>
      <c r="G13" s="32"/>
      <c r="H13" s="174"/>
      <c r="I13" s="32"/>
      <c r="J13" s="33"/>
    </row>
    <row r="14" spans="1:11" s="40" customFormat="1" ht="13.8" x14ac:dyDescent="0.3">
      <c r="A14" s="35"/>
      <c r="B14" s="36" t="s">
        <v>4745</v>
      </c>
      <c r="C14" s="37" t="s">
        <v>1726</v>
      </c>
      <c r="D14" s="317">
        <f>SUBTOTAL(9,D15:D23)</f>
        <v>648</v>
      </c>
      <c r="E14" s="37"/>
      <c r="F14" s="38"/>
      <c r="G14" s="39"/>
      <c r="H14" s="175"/>
      <c r="I14" s="110">
        <f>SUBTOTAL(9,I15:I23)</f>
        <v>84240000</v>
      </c>
      <c r="J14" s="37"/>
    </row>
    <row r="15" spans="1:11" s="40" customFormat="1" ht="13.8" x14ac:dyDescent="0.3">
      <c r="A15" s="41" t="s">
        <v>4746</v>
      </c>
      <c r="B15" s="42" t="s">
        <v>5525</v>
      </c>
      <c r="C15" s="43"/>
      <c r="D15" s="318"/>
      <c r="E15" s="43"/>
      <c r="F15" s="44"/>
      <c r="G15" s="45"/>
      <c r="H15" s="176"/>
      <c r="I15" s="44"/>
      <c r="J15" s="43"/>
    </row>
    <row r="16" spans="1:11" s="40" customFormat="1" ht="27.6" x14ac:dyDescent="0.3">
      <c r="A16" s="41"/>
      <c r="B16" s="46" t="s">
        <v>5214</v>
      </c>
      <c r="C16" s="43"/>
      <c r="D16" s="318"/>
      <c r="E16" s="43"/>
      <c r="F16" s="44"/>
      <c r="G16" s="45"/>
      <c r="H16" s="176"/>
      <c r="I16" s="44"/>
      <c r="J16" s="47"/>
    </row>
    <row r="17" spans="1:10" s="40" customFormat="1" ht="40.5" customHeight="1" x14ac:dyDescent="0.3">
      <c r="A17" s="41" t="s">
        <v>4747</v>
      </c>
      <c r="B17" s="163" t="s">
        <v>4887</v>
      </c>
      <c r="C17" s="43" t="s">
        <v>1726</v>
      </c>
      <c r="D17" s="318">
        <v>648</v>
      </c>
      <c r="E17" s="43"/>
      <c r="F17" s="44">
        <v>130000</v>
      </c>
      <c r="G17" s="45"/>
      <c r="H17" s="176">
        <v>1</v>
      </c>
      <c r="I17" s="44">
        <f>ROUND(D17*H17*F17,0)</f>
        <v>84240000</v>
      </c>
      <c r="J17" s="48"/>
    </row>
    <row r="18" spans="1:10" s="40" customFormat="1" ht="41.4" x14ac:dyDescent="0.3">
      <c r="A18" s="49" t="s">
        <v>4748</v>
      </c>
      <c r="B18" s="157" t="s">
        <v>4888</v>
      </c>
      <c r="C18" s="50" t="s">
        <v>1726</v>
      </c>
      <c r="D18" s="319"/>
      <c r="E18" s="50"/>
      <c r="F18" s="3"/>
      <c r="G18" s="51"/>
      <c r="H18" s="177">
        <v>1</v>
      </c>
      <c r="I18" s="3">
        <f t="shared" ref="I18:I23" si="0">ROUND(D18*H18*F18,0)</f>
        <v>0</v>
      </c>
      <c r="J18" s="52"/>
    </row>
    <row r="19" spans="1:10" s="40" customFormat="1" ht="41.4" x14ac:dyDescent="0.3">
      <c r="A19" s="49" t="s">
        <v>4749</v>
      </c>
      <c r="B19" s="158" t="s">
        <v>4889</v>
      </c>
      <c r="C19" s="50" t="s">
        <v>1726</v>
      </c>
      <c r="D19" s="319"/>
      <c r="E19" s="50"/>
      <c r="F19" s="3"/>
      <c r="G19" s="51"/>
      <c r="H19" s="177">
        <v>1</v>
      </c>
      <c r="I19" s="3">
        <f t="shared" si="0"/>
        <v>0</v>
      </c>
      <c r="J19" s="52"/>
    </row>
    <row r="20" spans="1:10" s="40" customFormat="1" ht="41.4" x14ac:dyDescent="0.3">
      <c r="A20" s="49" t="s">
        <v>4750</v>
      </c>
      <c r="B20" s="158" t="s">
        <v>4890</v>
      </c>
      <c r="C20" s="50" t="s">
        <v>1726</v>
      </c>
      <c r="D20" s="319"/>
      <c r="E20" s="50"/>
      <c r="F20" s="3"/>
      <c r="G20" s="51"/>
      <c r="H20" s="177">
        <v>1</v>
      </c>
      <c r="I20" s="3">
        <f t="shared" si="0"/>
        <v>0</v>
      </c>
      <c r="J20" s="52"/>
    </row>
    <row r="21" spans="1:10" s="40" customFormat="1" ht="35.1" customHeight="1" x14ac:dyDescent="0.3">
      <c r="A21" s="49" t="s">
        <v>4751</v>
      </c>
      <c r="B21" s="159" t="s">
        <v>4787</v>
      </c>
      <c r="C21" s="43" t="s">
        <v>1726</v>
      </c>
      <c r="D21" s="318"/>
      <c r="E21" s="43"/>
      <c r="F21" s="44"/>
      <c r="G21" s="45"/>
      <c r="H21" s="176">
        <v>1</v>
      </c>
      <c r="I21" s="44">
        <f t="shared" si="0"/>
        <v>0</v>
      </c>
      <c r="J21" s="47"/>
    </row>
    <row r="22" spans="1:10" s="40" customFormat="1" ht="35.1" customHeight="1" x14ac:dyDescent="0.3">
      <c r="A22" s="49" t="s">
        <v>4752</v>
      </c>
      <c r="B22" s="159" t="s">
        <v>4788</v>
      </c>
      <c r="C22" s="43" t="s">
        <v>1726</v>
      </c>
      <c r="D22" s="319"/>
      <c r="E22" s="50"/>
      <c r="F22" s="3"/>
      <c r="G22" s="51"/>
      <c r="H22" s="177">
        <v>1</v>
      </c>
      <c r="I22" s="3">
        <f t="shared" si="0"/>
        <v>0</v>
      </c>
      <c r="J22" s="52"/>
    </row>
    <row r="23" spans="1:10" s="40" customFormat="1" ht="13.8" x14ac:dyDescent="0.3">
      <c r="A23" s="49" t="s">
        <v>4753</v>
      </c>
      <c r="B23" s="160" t="s">
        <v>4754</v>
      </c>
      <c r="C23" s="53" t="s">
        <v>1726</v>
      </c>
      <c r="D23" s="320"/>
      <c r="E23" s="53"/>
      <c r="F23" s="54"/>
      <c r="G23" s="55"/>
      <c r="H23" s="178">
        <v>0</v>
      </c>
      <c r="I23" s="54">
        <f t="shared" si="0"/>
        <v>0</v>
      </c>
      <c r="J23" s="56"/>
    </row>
    <row r="24" spans="1:10" s="117" customFormat="1" ht="13.8" x14ac:dyDescent="0.3">
      <c r="A24" s="111" t="s">
        <v>2304</v>
      </c>
      <c r="B24" s="112" t="s">
        <v>4755</v>
      </c>
      <c r="C24" s="113"/>
      <c r="D24" s="321"/>
      <c r="E24" s="113"/>
      <c r="F24" s="114"/>
      <c r="G24" s="115"/>
      <c r="H24" s="179"/>
      <c r="I24" s="116">
        <f>SUBTOTAL(9, I25:I30)</f>
        <v>0</v>
      </c>
      <c r="J24" s="113"/>
    </row>
    <row r="25" spans="1:10" s="117" customFormat="1" ht="13.8" x14ac:dyDescent="0.3">
      <c r="A25" s="118" t="s">
        <v>4756</v>
      </c>
      <c r="B25" s="119" t="s">
        <v>4757</v>
      </c>
      <c r="C25" s="120"/>
      <c r="D25" s="322"/>
      <c r="E25" s="120"/>
      <c r="F25" s="121"/>
      <c r="G25" s="122"/>
      <c r="H25" s="180"/>
      <c r="I25" s="123">
        <f>SUBTOTAL(9, I26:I30)</f>
        <v>0</v>
      </c>
      <c r="J25" s="120"/>
    </row>
    <row r="26" spans="1:10" s="117" customFormat="1" ht="13.8" x14ac:dyDescent="0.3">
      <c r="A26" s="118"/>
      <c r="B26" s="335" t="s">
        <v>5526</v>
      </c>
      <c r="C26" s="120"/>
      <c r="D26" s="322"/>
      <c r="E26" s="120"/>
      <c r="F26" s="121"/>
      <c r="G26" s="122"/>
      <c r="H26" s="180"/>
      <c r="I26" s="336">
        <f>SUBTOTAL(9, I27:I27)</f>
        <v>0</v>
      </c>
      <c r="J26" s="120"/>
    </row>
    <row r="27" spans="1:10" s="117" customFormat="1" ht="13.8" x14ac:dyDescent="0.3">
      <c r="A27" s="118"/>
      <c r="B27" s="342" t="s">
        <v>5311</v>
      </c>
      <c r="C27" s="337"/>
      <c r="D27" s="338">
        <v>0</v>
      </c>
      <c r="E27" s="337"/>
      <c r="F27" s="339">
        <v>0</v>
      </c>
      <c r="G27" s="340"/>
      <c r="H27" s="341">
        <v>0</v>
      </c>
      <c r="I27" s="343">
        <f>ROUND(D27*H27*F27,0)</f>
        <v>0</v>
      </c>
      <c r="J27" s="120"/>
    </row>
    <row r="28" spans="1:10" s="117" customFormat="1" ht="13.8" x14ac:dyDescent="0.3">
      <c r="A28" s="118"/>
      <c r="B28" s="335" t="s">
        <v>5527</v>
      </c>
      <c r="C28" s="337"/>
      <c r="D28" s="338"/>
      <c r="E28" s="337"/>
      <c r="F28" s="339"/>
      <c r="G28" s="340"/>
      <c r="H28" s="341"/>
      <c r="I28" s="336">
        <f>SUBTOTAL(9, I29:I29)</f>
        <v>0</v>
      </c>
      <c r="J28" s="120"/>
    </row>
    <row r="29" spans="1:10" s="117" customFormat="1" ht="13.8" x14ac:dyDescent="0.3">
      <c r="A29" s="118"/>
      <c r="B29" s="342" t="s">
        <v>5311</v>
      </c>
      <c r="C29" s="337"/>
      <c r="D29" s="338">
        <v>0</v>
      </c>
      <c r="E29" s="337"/>
      <c r="F29" s="339">
        <v>0</v>
      </c>
      <c r="G29" s="340"/>
      <c r="H29" s="341">
        <v>0</v>
      </c>
      <c r="I29" s="343">
        <f>ROUND(D29*H29*F29,0)</f>
        <v>0</v>
      </c>
      <c r="J29" s="120"/>
    </row>
    <row r="30" spans="1:10" s="127" customFormat="1" ht="13.8" x14ac:dyDescent="0.3">
      <c r="A30" s="128"/>
      <c r="B30" s="171"/>
      <c r="C30" s="125"/>
      <c r="D30" s="323"/>
      <c r="E30" s="125"/>
      <c r="F30" s="172"/>
      <c r="G30" s="173"/>
      <c r="H30" s="181"/>
      <c r="I30" s="126"/>
      <c r="J30" s="125"/>
    </row>
    <row r="31" spans="1:10" s="40" customFormat="1" ht="13.8" x14ac:dyDescent="0.3">
      <c r="A31" s="61" t="s">
        <v>4758</v>
      </c>
      <c r="B31" s="62" t="s">
        <v>4759</v>
      </c>
      <c r="C31" s="63"/>
      <c r="D31" s="324"/>
      <c r="E31" s="63"/>
      <c r="F31" s="64"/>
      <c r="G31" s="65"/>
      <c r="H31" s="182"/>
      <c r="I31" s="66">
        <f>(I32)</f>
        <v>0</v>
      </c>
      <c r="J31" s="63"/>
    </row>
    <row r="32" spans="1:10" s="67" customFormat="1" ht="13.8" x14ac:dyDescent="0.3">
      <c r="A32" s="49"/>
      <c r="B32" s="68"/>
      <c r="C32" s="69"/>
      <c r="D32" s="325"/>
      <c r="E32" s="69"/>
      <c r="F32" s="70"/>
      <c r="G32" s="71"/>
      <c r="H32" s="183"/>
      <c r="I32" s="70"/>
      <c r="J32" s="69"/>
    </row>
    <row r="33" spans="1:10" s="117" customFormat="1" ht="13.8" x14ac:dyDescent="0.3">
      <c r="A33" s="111" t="s">
        <v>2307</v>
      </c>
      <c r="B33" s="132" t="s">
        <v>4760</v>
      </c>
      <c r="C33" s="113"/>
      <c r="D33" s="326"/>
      <c r="E33" s="113"/>
      <c r="F33" s="133"/>
      <c r="G33" s="134"/>
      <c r="H33" s="184"/>
      <c r="I33" s="116">
        <f>SUBTOTAL(9,I34:I43)</f>
        <v>454572000</v>
      </c>
      <c r="J33" s="161"/>
    </row>
    <row r="34" spans="1:10" s="40" customFormat="1" ht="41.4" x14ac:dyDescent="0.3">
      <c r="A34" s="124" t="s">
        <v>4762</v>
      </c>
      <c r="B34" s="135" t="s">
        <v>4761</v>
      </c>
      <c r="C34" s="124"/>
      <c r="D34" s="327"/>
      <c r="E34" s="129"/>
      <c r="F34" s="137"/>
      <c r="G34" s="136"/>
      <c r="H34" s="185"/>
      <c r="I34" s="130">
        <f>SUBTOTAL(9,I35:I39)</f>
        <v>454572000</v>
      </c>
      <c r="J34" s="43"/>
    </row>
    <row r="35" spans="1:10" s="40" customFormat="1" ht="13.8" x14ac:dyDescent="0.3">
      <c r="A35" s="72" t="s">
        <v>4790</v>
      </c>
      <c r="B35" s="73" t="s">
        <v>4763</v>
      </c>
      <c r="C35" s="43" t="s">
        <v>4764</v>
      </c>
      <c r="D35" s="328">
        <v>2</v>
      </c>
      <c r="E35" s="43"/>
      <c r="F35" s="74">
        <v>4050000</v>
      </c>
      <c r="G35" s="75"/>
      <c r="H35" s="186">
        <v>1</v>
      </c>
      <c r="I35" s="2">
        <f>ROUND(D35*F35*H35,0)</f>
        <v>8100000</v>
      </c>
      <c r="J35" s="43"/>
    </row>
    <row r="36" spans="1:10" s="131" customFormat="1" ht="13.8" x14ac:dyDescent="0.3">
      <c r="A36" s="76"/>
      <c r="B36" s="138" t="s">
        <v>11</v>
      </c>
      <c r="C36" s="43"/>
      <c r="D36" s="328"/>
      <c r="E36" s="43"/>
      <c r="F36" s="74"/>
      <c r="G36" s="75"/>
      <c r="H36" s="186"/>
      <c r="I36" s="2"/>
      <c r="J36" s="129"/>
    </row>
    <row r="37" spans="1:10" s="96" customFormat="1" ht="27.6" x14ac:dyDescent="0.3">
      <c r="A37" s="164" t="s">
        <v>4791</v>
      </c>
      <c r="B37" s="165" t="s">
        <v>4789</v>
      </c>
      <c r="C37" s="166" t="s">
        <v>1726</v>
      </c>
      <c r="D37" s="329">
        <v>648</v>
      </c>
      <c r="E37" s="166"/>
      <c r="F37" s="167">
        <v>130000</v>
      </c>
      <c r="G37" s="168"/>
      <c r="H37" s="187">
        <v>0.3</v>
      </c>
      <c r="I37" s="169">
        <f t="shared" ref="I37" si="1">ROUND(D37*H37*F37,0)</f>
        <v>25272000</v>
      </c>
      <c r="J37" s="170"/>
    </row>
    <row r="38" spans="1:10" s="40" customFormat="1" ht="27.6" x14ac:dyDescent="0.3">
      <c r="A38" s="76" t="s">
        <v>4792</v>
      </c>
      <c r="B38" s="77" t="s">
        <v>4768</v>
      </c>
      <c r="C38" s="76" t="s">
        <v>1726</v>
      </c>
      <c r="D38" s="328">
        <v>648</v>
      </c>
      <c r="E38" s="43"/>
      <c r="F38" s="74">
        <v>130000</v>
      </c>
      <c r="G38" s="75"/>
      <c r="H38" s="332">
        <v>5</v>
      </c>
      <c r="I38" s="2">
        <f>D38*F38*H38</f>
        <v>421200000</v>
      </c>
      <c r="J38" s="43"/>
    </row>
    <row r="39" spans="1:10" s="40" customFormat="1" ht="55.2" x14ac:dyDescent="0.3">
      <c r="A39" s="76"/>
      <c r="B39" s="191" t="s">
        <v>4793</v>
      </c>
      <c r="C39" s="76"/>
      <c r="D39" s="328"/>
      <c r="E39" s="43"/>
      <c r="F39" s="74"/>
      <c r="G39" s="75"/>
      <c r="H39" s="186"/>
      <c r="I39" s="2"/>
      <c r="J39" s="43"/>
    </row>
    <row r="40" spans="1:10" s="145" customFormat="1" ht="41.4" x14ac:dyDescent="0.3">
      <c r="A40" s="139" t="s">
        <v>4765</v>
      </c>
      <c r="B40" s="140" t="s">
        <v>4769</v>
      </c>
      <c r="C40" s="139"/>
      <c r="D40" s="330"/>
      <c r="E40" s="142"/>
      <c r="F40" s="143"/>
      <c r="G40" s="141"/>
      <c r="H40" s="188"/>
      <c r="I40" s="144">
        <f>SUBTOTAL(9,I41:I43)</f>
        <v>0</v>
      </c>
      <c r="J40" s="142"/>
    </row>
    <row r="41" spans="1:10" s="40" customFormat="1" ht="27.6" x14ac:dyDescent="0.3">
      <c r="A41" s="76" t="s">
        <v>4766</v>
      </c>
      <c r="B41" s="79" t="s">
        <v>4789</v>
      </c>
      <c r="C41" s="76" t="s">
        <v>1726</v>
      </c>
      <c r="D41" s="328">
        <v>0</v>
      </c>
      <c r="E41" s="43"/>
      <c r="F41" s="74">
        <v>130000</v>
      </c>
      <c r="G41" s="75"/>
      <c r="H41" s="186">
        <v>0.3</v>
      </c>
      <c r="I41" s="2">
        <f t="shared" ref="I41:I42" si="2">ROUND(D41*H41*F41,0)</f>
        <v>0</v>
      </c>
      <c r="J41" s="78"/>
    </row>
    <row r="42" spans="1:10" s="40" customFormat="1" ht="27.6" x14ac:dyDescent="0.3">
      <c r="A42" s="76" t="s">
        <v>4767</v>
      </c>
      <c r="B42" s="77" t="s">
        <v>4768</v>
      </c>
      <c r="C42" s="76" t="s">
        <v>1726</v>
      </c>
      <c r="D42" s="328">
        <v>0</v>
      </c>
      <c r="E42" s="43"/>
      <c r="F42" s="74">
        <v>130000</v>
      </c>
      <c r="G42" s="75"/>
      <c r="H42" s="332">
        <v>5</v>
      </c>
      <c r="I42" s="2">
        <f t="shared" si="2"/>
        <v>0</v>
      </c>
      <c r="J42" s="43"/>
    </row>
    <row r="43" spans="1:10" s="40" customFormat="1" ht="55.2" x14ac:dyDescent="0.3">
      <c r="A43" s="80"/>
      <c r="B43" s="192" t="s">
        <v>4793</v>
      </c>
      <c r="C43" s="80"/>
      <c r="D43" s="331"/>
      <c r="E43" s="50"/>
      <c r="F43" s="81"/>
      <c r="G43" s="82"/>
      <c r="H43" s="189"/>
      <c r="I43" s="83"/>
      <c r="J43" s="50"/>
    </row>
    <row r="44" spans="1:10" s="40" customFormat="1" ht="13.8" x14ac:dyDescent="0.3">
      <c r="A44" s="57" t="s">
        <v>2310</v>
      </c>
      <c r="B44" s="58" t="s">
        <v>4770</v>
      </c>
      <c r="C44" s="59"/>
      <c r="D44" s="333"/>
      <c r="E44" s="59"/>
      <c r="F44" s="60"/>
      <c r="G44" s="59"/>
      <c r="H44" s="190"/>
      <c r="I44" s="59"/>
      <c r="J44" s="84"/>
    </row>
    <row r="45" spans="1:10" s="117" customFormat="1" ht="13.8" x14ac:dyDescent="0.3">
      <c r="A45" s="146"/>
      <c r="B45" s="147" t="s">
        <v>4771</v>
      </c>
      <c r="C45" s="148"/>
      <c r="D45" s="334"/>
      <c r="E45" s="148"/>
      <c r="F45" s="149"/>
      <c r="G45" s="150"/>
      <c r="H45" s="148"/>
      <c r="I45" s="110">
        <f>SUBTOTAL(9,I14:I43)</f>
        <v>538812000</v>
      </c>
      <c r="J45" s="148"/>
    </row>
    <row r="46" spans="1:10" s="40" customFormat="1" ht="14.4" x14ac:dyDescent="0.3">
      <c r="A46" s="85"/>
      <c r="B46" s="501" t="s">
        <v>5528</v>
      </c>
      <c r="C46" s="502"/>
      <c r="D46" s="502"/>
      <c r="E46" s="502"/>
      <c r="F46" s="502"/>
      <c r="G46" s="502"/>
      <c r="H46" s="502"/>
      <c r="I46" s="502"/>
      <c r="J46" s="503"/>
    </row>
    <row r="47" spans="1:10" s="40" customFormat="1" ht="14.4" x14ac:dyDescent="0.3">
      <c r="A47" s="86"/>
      <c r="B47" s="506"/>
      <c r="C47" s="506"/>
      <c r="D47" s="506"/>
      <c r="E47" s="506"/>
      <c r="F47" s="506"/>
      <c r="G47" s="506"/>
      <c r="H47" s="506"/>
      <c r="I47" s="506"/>
      <c r="J47" s="506"/>
    </row>
    <row r="48" spans="1:10" s="89" customFormat="1" x14ac:dyDescent="0.3">
      <c r="A48" s="87"/>
      <c r="B48" s="88"/>
      <c r="C48" s="88"/>
      <c r="D48" s="88"/>
      <c r="E48" s="88"/>
      <c r="F48" s="88"/>
      <c r="G48" s="88"/>
      <c r="H48" s="88"/>
      <c r="I48" s="88"/>
      <c r="J48" s="88"/>
    </row>
    <row r="49" spans="1:10" s="89" customFormat="1" x14ac:dyDescent="0.3">
      <c r="A49" s="90"/>
      <c r="B49" s="90"/>
      <c r="C49" s="504" t="s">
        <v>4773</v>
      </c>
      <c r="D49" s="504"/>
      <c r="E49" s="504"/>
      <c r="F49" s="504" t="s">
        <v>4885</v>
      </c>
      <c r="G49" s="504"/>
      <c r="H49" s="504"/>
      <c r="I49" s="504"/>
      <c r="J49" s="504"/>
    </row>
    <row r="50" spans="1:10" s="96" customFormat="1" x14ac:dyDescent="0.3">
      <c r="A50" s="91"/>
      <c r="B50" s="93"/>
      <c r="C50" s="94"/>
      <c r="D50" s="92"/>
      <c r="E50" s="91"/>
      <c r="F50" s="95"/>
      <c r="G50" s="91"/>
      <c r="H50" s="91"/>
      <c r="I50" s="95"/>
    </row>
    <row r="51" spans="1:10" s="96" customFormat="1" x14ac:dyDescent="0.3">
      <c r="A51" s="91"/>
      <c r="B51" s="93"/>
      <c r="C51" s="94"/>
      <c r="D51" s="92"/>
      <c r="E51" s="91"/>
      <c r="F51" s="95"/>
      <c r="G51" s="91"/>
      <c r="H51" s="91"/>
      <c r="I51" s="91"/>
    </row>
    <row r="52" spans="1:10" s="96" customFormat="1" x14ac:dyDescent="0.3">
      <c r="A52" s="91"/>
      <c r="B52" s="93"/>
      <c r="C52" s="94"/>
      <c r="D52" s="92"/>
      <c r="E52" s="91"/>
      <c r="F52" s="95"/>
      <c r="G52" s="91"/>
      <c r="H52" s="91"/>
      <c r="I52" s="95"/>
    </row>
    <row r="53" spans="1:10" s="96" customFormat="1" x14ac:dyDescent="0.3">
      <c r="A53" s="91"/>
      <c r="B53" s="93"/>
      <c r="C53" s="94"/>
      <c r="D53" s="92"/>
      <c r="E53" s="91"/>
      <c r="F53" s="95"/>
      <c r="G53" s="91"/>
      <c r="H53" s="91"/>
      <c r="I53" s="91"/>
    </row>
    <row r="54" spans="1:10" s="96" customFormat="1" x14ac:dyDescent="0.3">
      <c r="A54" s="91"/>
      <c r="B54" s="93"/>
      <c r="C54" s="94"/>
      <c r="D54" s="92"/>
      <c r="E54" s="91"/>
      <c r="F54" s="95"/>
      <c r="G54" s="91"/>
      <c r="H54" s="91"/>
      <c r="I54" s="91"/>
    </row>
    <row r="55" spans="1:10" s="89" customFormat="1" x14ac:dyDescent="0.3">
      <c r="A55" s="91"/>
      <c r="C55" s="505" t="s">
        <v>4886</v>
      </c>
      <c r="D55" s="505"/>
      <c r="E55" s="505"/>
      <c r="F55" s="316"/>
      <c r="G55" s="91"/>
      <c r="H55" s="91"/>
      <c r="I55" s="91"/>
    </row>
    <row r="56" spans="1:10" x14ac:dyDescent="0.3">
      <c r="A56" s="97"/>
      <c r="C56" s="98"/>
      <c r="D56" s="99"/>
      <c r="E56" s="10"/>
      <c r="F56" s="100"/>
      <c r="G56" s="97"/>
      <c r="H56" s="10"/>
      <c r="I56" s="100"/>
      <c r="J56" s="97"/>
    </row>
    <row r="57" spans="1:10" ht="47.1" customHeight="1" x14ac:dyDescent="0.3">
      <c r="A57" s="101"/>
      <c r="B57" s="102" t="s">
        <v>4703</v>
      </c>
      <c r="D57" s="103"/>
      <c r="F57" s="104"/>
      <c r="G57" s="105"/>
      <c r="H57" s="106"/>
      <c r="I57" s="107"/>
    </row>
    <row r="58" spans="1:10" ht="47.1" customHeight="1" x14ac:dyDescent="0.3">
      <c r="A58" s="101"/>
      <c r="B58" s="102" t="s">
        <v>4704</v>
      </c>
      <c r="D58" s="103"/>
      <c r="F58" s="104"/>
      <c r="G58" s="105"/>
      <c r="H58" s="106"/>
      <c r="I58" s="107"/>
    </row>
    <row r="59" spans="1:10" ht="61.5" customHeight="1" x14ac:dyDescent="0.3">
      <c r="A59" s="101"/>
      <c r="B59" s="102" t="s">
        <v>4705</v>
      </c>
      <c r="D59" s="103"/>
      <c r="F59" s="104"/>
      <c r="G59" s="105"/>
      <c r="H59" s="106"/>
      <c r="I59" s="107"/>
    </row>
    <row r="60" spans="1:10" x14ac:dyDescent="0.3">
      <c r="A60" s="97"/>
      <c r="C60" s="98"/>
      <c r="D60" s="99"/>
      <c r="E60" s="10"/>
      <c r="F60" s="100"/>
      <c r="G60" s="97"/>
      <c r="H60" s="10"/>
      <c r="I60" s="100"/>
      <c r="J60" s="97"/>
    </row>
    <row r="61" spans="1:10" x14ac:dyDescent="0.3">
      <c r="A61" s="97"/>
      <c r="C61" s="98"/>
      <c r="D61" s="99"/>
      <c r="E61" s="10"/>
      <c r="F61" s="100"/>
      <c r="G61" s="97"/>
      <c r="H61" s="10"/>
      <c r="I61" s="100"/>
      <c r="J61" s="97"/>
    </row>
    <row r="64" spans="1:10" x14ac:dyDescent="0.3">
      <c r="A64" s="8"/>
      <c r="C64" s="8"/>
      <c r="D64" s="98"/>
      <c r="E64" s="98"/>
      <c r="F64" s="8"/>
      <c r="G64" s="8"/>
      <c r="H64" s="8"/>
      <c r="I64" s="8"/>
      <c r="J64" s="8"/>
    </row>
    <row r="65" spans="4:5" s="8" customFormat="1" x14ac:dyDescent="0.3">
      <c r="D65" s="98"/>
      <c r="E65" s="98"/>
    </row>
    <row r="66" spans="4:5" s="8" customFormat="1" x14ac:dyDescent="0.3">
      <c r="D66" s="98"/>
      <c r="E66" s="98"/>
    </row>
    <row r="67" spans="4:5" s="8" customFormat="1" x14ac:dyDescent="0.3">
      <c r="D67" s="98"/>
      <c r="E67" s="98"/>
    </row>
    <row r="68" spans="4:5" s="8" customFormat="1" x14ac:dyDescent="0.3">
      <c r="D68" s="98"/>
      <c r="E68" s="98"/>
    </row>
    <row r="69" spans="4:5" s="8" customFormat="1" x14ac:dyDescent="0.3">
      <c r="D69" s="98"/>
      <c r="E69" s="98"/>
    </row>
    <row r="70" spans="4:5" s="8" customFormat="1" x14ac:dyDescent="0.3">
      <c r="D70" s="98"/>
      <c r="E70" s="98"/>
    </row>
    <row r="71" spans="4:5" s="8" customFormat="1" x14ac:dyDescent="0.3">
      <c r="D71" s="98"/>
      <c r="E71" s="98"/>
    </row>
    <row r="72" spans="4:5" s="8" customFormat="1" x14ac:dyDescent="0.3">
      <c r="D72" s="98"/>
      <c r="E72" s="98"/>
    </row>
    <row r="73" spans="4:5" s="8" customFormat="1" x14ac:dyDescent="0.3">
      <c r="D73" s="98"/>
      <c r="E73" s="98"/>
    </row>
    <row r="74" spans="4:5" s="8" customFormat="1" x14ac:dyDescent="0.3">
      <c r="D74" s="98"/>
      <c r="E74" s="98"/>
    </row>
    <row r="75" spans="4:5" s="8" customFormat="1" x14ac:dyDescent="0.3">
      <c r="D75" s="98"/>
      <c r="E75" s="98"/>
    </row>
    <row r="76" spans="4:5" s="8" customFormat="1" x14ac:dyDescent="0.3">
      <c r="D76" s="98"/>
      <c r="E76" s="98"/>
    </row>
    <row r="77" spans="4:5" s="8" customFormat="1" x14ac:dyDescent="0.3">
      <c r="D77" s="98"/>
      <c r="E77" s="98"/>
    </row>
    <row r="78" spans="4:5" s="40" customFormat="1" ht="13.8" x14ac:dyDescent="0.3">
      <c r="D78" s="5"/>
      <c r="E78" s="5"/>
    </row>
    <row r="79" spans="4:5" s="40" customFormat="1" ht="13.8" x14ac:dyDescent="0.3">
      <c r="D79" s="5"/>
      <c r="E79" s="5"/>
    </row>
    <row r="80" spans="4:5" s="8" customFormat="1" x14ac:dyDescent="0.3">
      <c r="D80" s="98"/>
      <c r="E80" s="98"/>
    </row>
    <row r="81" spans="4:5" s="8" customFormat="1" x14ac:dyDescent="0.3">
      <c r="D81" s="98"/>
      <c r="E81" s="98"/>
    </row>
    <row r="82" spans="4:5" s="8" customFormat="1" x14ac:dyDescent="0.3">
      <c r="D82" s="98"/>
      <c r="E82" s="98"/>
    </row>
    <row r="83" spans="4:5" s="40" customFormat="1" ht="13.8" x14ac:dyDescent="0.3">
      <c r="D83" s="5"/>
      <c r="E83" s="5"/>
    </row>
    <row r="84" spans="4:5" s="8" customFormat="1" x14ac:dyDescent="0.3">
      <c r="D84" s="98"/>
      <c r="E84" s="98"/>
    </row>
    <row r="85" spans="4:5" s="8" customFormat="1" x14ac:dyDescent="0.3">
      <c r="D85" s="98"/>
      <c r="E85" s="98"/>
    </row>
    <row r="86" spans="4:5" s="40" customFormat="1" ht="13.8" x14ac:dyDescent="0.3">
      <c r="D86" s="5"/>
      <c r="E86" s="5"/>
    </row>
    <row r="87" spans="4:5" s="8" customFormat="1" x14ac:dyDescent="0.3">
      <c r="D87" s="98"/>
      <c r="E87" s="98"/>
    </row>
    <row r="88" spans="4:5" s="8" customFormat="1" x14ac:dyDescent="0.3">
      <c r="D88" s="98"/>
      <c r="E88" s="98"/>
    </row>
    <row r="89" spans="4:5" s="8" customFormat="1" x14ac:dyDescent="0.3">
      <c r="D89" s="98"/>
      <c r="E89" s="98"/>
    </row>
    <row r="90" spans="4:5" s="8" customFormat="1" x14ac:dyDescent="0.3">
      <c r="D90" s="98"/>
      <c r="E90" s="98"/>
    </row>
    <row r="91" spans="4:5" s="8" customFormat="1" x14ac:dyDescent="0.3">
      <c r="D91" s="98"/>
      <c r="E91" s="98"/>
    </row>
    <row r="92" spans="4:5" s="8" customFormat="1" x14ac:dyDescent="0.3">
      <c r="D92" s="98"/>
      <c r="E92" s="98"/>
    </row>
    <row r="93" spans="4:5" s="8" customFormat="1" x14ac:dyDescent="0.3">
      <c r="D93" s="98"/>
      <c r="E93" s="98"/>
    </row>
    <row r="94" spans="4:5" s="8" customFormat="1" x14ac:dyDescent="0.3">
      <c r="D94" s="98"/>
      <c r="E94" s="98"/>
    </row>
    <row r="95" spans="4:5" s="8" customFormat="1" x14ac:dyDescent="0.3">
      <c r="D95" s="98"/>
      <c r="E95" s="98"/>
    </row>
    <row r="96" spans="4:5" s="8" customFormat="1" x14ac:dyDescent="0.3">
      <c r="D96" s="98"/>
      <c r="E96" s="98"/>
    </row>
    <row r="97" spans="4:5" s="8" customFormat="1" x14ac:dyDescent="0.3">
      <c r="D97" s="98"/>
      <c r="E97" s="98"/>
    </row>
    <row r="98" spans="4:5" s="8" customFormat="1" x14ac:dyDescent="0.3">
      <c r="D98" s="98"/>
      <c r="E98" s="98"/>
    </row>
    <row r="99" spans="4:5" s="8" customFormat="1" x14ac:dyDescent="0.3">
      <c r="D99" s="98"/>
      <c r="E99" s="98"/>
    </row>
    <row r="100" spans="4:5" s="8" customFormat="1" x14ac:dyDescent="0.3">
      <c r="D100" s="98"/>
      <c r="E100" s="98"/>
    </row>
    <row r="101" spans="4:5" s="8" customFormat="1" x14ac:dyDescent="0.3">
      <c r="D101" s="98"/>
      <c r="E101" s="98"/>
    </row>
    <row r="102" spans="4:5" s="8" customFormat="1" x14ac:dyDescent="0.3">
      <c r="D102" s="98"/>
      <c r="E102" s="98"/>
    </row>
    <row r="103" spans="4:5" s="8" customFormat="1" x14ac:dyDescent="0.3">
      <c r="D103" s="98"/>
      <c r="E103" s="98"/>
    </row>
    <row r="104" spans="4:5" s="8" customFormat="1" x14ac:dyDescent="0.3">
      <c r="D104" s="98"/>
      <c r="E104" s="98"/>
    </row>
    <row r="105" spans="4:5" s="8" customFormat="1" x14ac:dyDescent="0.3">
      <c r="D105" s="98"/>
      <c r="E105" s="98"/>
    </row>
    <row r="106" spans="4:5" s="8" customFormat="1" x14ac:dyDescent="0.3">
      <c r="D106" s="98"/>
      <c r="E106" s="98"/>
    </row>
    <row r="107" spans="4:5" s="8" customFormat="1" x14ac:dyDescent="0.3">
      <c r="D107" s="98"/>
      <c r="E107" s="98"/>
    </row>
    <row r="108" spans="4:5" s="8" customFormat="1" x14ac:dyDescent="0.3">
      <c r="D108" s="98"/>
      <c r="E108" s="98"/>
    </row>
    <row r="109" spans="4:5" s="8" customFormat="1" x14ac:dyDescent="0.3">
      <c r="D109" s="98"/>
      <c r="E109" s="98"/>
    </row>
    <row r="110" spans="4:5" s="8" customFormat="1" x14ac:dyDescent="0.3">
      <c r="D110" s="98"/>
      <c r="E110" s="98"/>
    </row>
    <row r="111" spans="4:5" s="8" customFormat="1" x14ac:dyDescent="0.3">
      <c r="D111" s="98"/>
      <c r="E111" s="98"/>
    </row>
    <row r="112" spans="4:5" s="8" customFormat="1" x14ac:dyDescent="0.3">
      <c r="D112" s="98"/>
      <c r="E112" s="98"/>
    </row>
    <row r="113" spans="4:5" s="8" customFormat="1" x14ac:dyDescent="0.3">
      <c r="D113" s="98"/>
      <c r="E113" s="98"/>
    </row>
    <row r="114" spans="4:5" s="8" customFormat="1" x14ac:dyDescent="0.3">
      <c r="D114" s="98"/>
      <c r="E114" s="98"/>
    </row>
    <row r="115" spans="4:5" s="8" customFormat="1" x14ac:dyDescent="0.3">
      <c r="D115" s="98"/>
      <c r="E115" s="98"/>
    </row>
    <row r="116" spans="4:5" s="8" customFormat="1" x14ac:dyDescent="0.3">
      <c r="D116" s="98"/>
      <c r="E116" s="98"/>
    </row>
    <row r="117" spans="4:5" s="8" customFormat="1" x14ac:dyDescent="0.3">
      <c r="D117" s="98"/>
      <c r="E117" s="98"/>
    </row>
    <row r="118" spans="4:5" s="8" customFormat="1" x14ac:dyDescent="0.3">
      <c r="D118" s="98"/>
      <c r="E118" s="98"/>
    </row>
    <row r="119" spans="4:5" s="8" customFormat="1" x14ac:dyDescent="0.3">
      <c r="D119" s="98"/>
      <c r="E119" s="98"/>
    </row>
    <row r="120" spans="4:5" s="8" customFormat="1" x14ac:dyDescent="0.3">
      <c r="D120" s="98"/>
      <c r="E120" s="98"/>
    </row>
    <row r="121" spans="4:5" s="8" customFormat="1" x14ac:dyDescent="0.3">
      <c r="D121" s="98"/>
      <c r="E121" s="98"/>
    </row>
    <row r="122" spans="4:5" s="8" customFormat="1" x14ac:dyDescent="0.3">
      <c r="D122" s="98"/>
      <c r="E122" s="98"/>
    </row>
    <row r="123" spans="4:5" s="8" customFormat="1" x14ac:dyDescent="0.3">
      <c r="D123" s="98"/>
      <c r="E123" s="98"/>
    </row>
    <row r="124" spans="4:5" s="8" customFormat="1" x14ac:dyDescent="0.3">
      <c r="D124" s="98"/>
      <c r="E124" s="98"/>
    </row>
    <row r="125" spans="4:5" s="8" customFormat="1" x14ac:dyDescent="0.3">
      <c r="D125" s="98"/>
      <c r="E125" s="98"/>
    </row>
    <row r="126" spans="4:5" s="8" customFormat="1" x14ac:dyDescent="0.3">
      <c r="D126" s="98"/>
      <c r="E126" s="98"/>
    </row>
    <row r="127" spans="4:5" s="8" customFormat="1" x14ac:dyDescent="0.3">
      <c r="D127" s="98"/>
      <c r="E127" s="98"/>
    </row>
    <row r="128" spans="4:5" s="8" customFormat="1" x14ac:dyDescent="0.3">
      <c r="D128" s="98"/>
      <c r="E128" s="98"/>
    </row>
    <row r="129" spans="4:5" s="8" customFormat="1" x14ac:dyDescent="0.3">
      <c r="D129" s="98"/>
      <c r="E129" s="98"/>
    </row>
    <row r="130" spans="4:5" s="8" customFormat="1" x14ac:dyDescent="0.3">
      <c r="D130" s="98"/>
      <c r="E130" s="98"/>
    </row>
    <row r="131" spans="4:5" s="8" customFormat="1" x14ac:dyDescent="0.3">
      <c r="D131" s="98"/>
      <c r="E131" s="98"/>
    </row>
    <row r="132" spans="4:5" s="8" customFormat="1" x14ac:dyDescent="0.3">
      <c r="D132" s="98"/>
      <c r="E132" s="98"/>
    </row>
    <row r="133" spans="4:5" s="8" customFormat="1" x14ac:dyDescent="0.3">
      <c r="D133" s="98"/>
      <c r="E133" s="98"/>
    </row>
    <row r="134" spans="4:5" s="8" customFormat="1" x14ac:dyDescent="0.3">
      <c r="D134" s="98"/>
      <c r="E134" s="98"/>
    </row>
    <row r="135" spans="4:5" s="8" customFormat="1" x14ac:dyDescent="0.3">
      <c r="D135" s="98"/>
      <c r="E135" s="98"/>
    </row>
    <row r="136" spans="4:5" s="8" customFormat="1" x14ac:dyDescent="0.3">
      <c r="D136" s="98"/>
      <c r="E136" s="98"/>
    </row>
    <row r="137" spans="4:5" s="8" customFormat="1" x14ac:dyDescent="0.3">
      <c r="D137" s="98"/>
      <c r="E137" s="98"/>
    </row>
    <row r="138" spans="4:5" s="8" customFormat="1" x14ac:dyDescent="0.3">
      <c r="D138" s="98"/>
      <c r="E138" s="98"/>
    </row>
    <row r="139" spans="4:5" s="8" customFormat="1" x14ac:dyDescent="0.3">
      <c r="D139" s="98"/>
      <c r="E139" s="98"/>
    </row>
    <row r="140" spans="4:5" s="8" customFormat="1" x14ac:dyDescent="0.3">
      <c r="D140" s="98"/>
      <c r="E140" s="98"/>
    </row>
    <row r="141" spans="4:5" s="8" customFormat="1" x14ac:dyDescent="0.3">
      <c r="D141" s="98"/>
      <c r="E141" s="98"/>
    </row>
    <row r="142" spans="4:5" s="8" customFormat="1" x14ac:dyDescent="0.3">
      <c r="D142" s="98"/>
      <c r="E142" s="98"/>
    </row>
    <row r="143" spans="4:5" s="8" customFormat="1" x14ac:dyDescent="0.3">
      <c r="D143" s="98"/>
      <c r="E143" s="98"/>
    </row>
    <row r="144" spans="4:5" s="8" customFormat="1" x14ac:dyDescent="0.3">
      <c r="D144" s="98"/>
      <c r="E144" s="98"/>
    </row>
    <row r="145" spans="4:5" s="8" customFormat="1" x14ac:dyDescent="0.3">
      <c r="D145" s="98"/>
      <c r="E145" s="98"/>
    </row>
    <row r="146" spans="4:5" s="8" customFormat="1" x14ac:dyDescent="0.3">
      <c r="D146" s="98"/>
      <c r="E146" s="98"/>
    </row>
    <row r="147" spans="4:5" s="8" customFormat="1" x14ac:dyDescent="0.3">
      <c r="D147" s="98"/>
      <c r="E147" s="98"/>
    </row>
    <row r="148" spans="4:5" s="8" customFormat="1" x14ac:dyDescent="0.3">
      <c r="D148" s="98"/>
      <c r="E148" s="98"/>
    </row>
    <row r="149" spans="4:5" s="8" customFormat="1" x14ac:dyDescent="0.3">
      <c r="D149" s="98"/>
      <c r="E149" s="98"/>
    </row>
    <row r="150" spans="4:5" s="8" customFormat="1" x14ac:dyDescent="0.3">
      <c r="D150" s="98"/>
      <c r="E150" s="98"/>
    </row>
    <row r="151" spans="4:5" s="8" customFormat="1" x14ac:dyDescent="0.3">
      <c r="D151" s="98"/>
      <c r="E151" s="98"/>
    </row>
    <row r="152" spans="4:5" s="8" customFormat="1" x14ac:dyDescent="0.3">
      <c r="D152" s="98"/>
      <c r="E152" s="98"/>
    </row>
    <row r="153" spans="4:5" s="8" customFormat="1" x14ac:dyDescent="0.3">
      <c r="D153" s="98"/>
      <c r="E153" s="98"/>
    </row>
    <row r="154" spans="4:5" s="8" customFormat="1" x14ac:dyDescent="0.3">
      <c r="D154" s="98"/>
      <c r="E154" s="98"/>
    </row>
    <row r="155" spans="4:5" s="8" customFormat="1" x14ac:dyDescent="0.3">
      <c r="D155" s="98"/>
      <c r="E155" s="98"/>
    </row>
    <row r="156" spans="4:5" s="8" customFormat="1" x14ac:dyDescent="0.3">
      <c r="D156" s="98"/>
      <c r="E156" s="98"/>
    </row>
    <row r="157" spans="4:5" s="8" customFormat="1" x14ac:dyDescent="0.3">
      <c r="D157" s="98"/>
      <c r="E157" s="98"/>
    </row>
    <row r="158" spans="4:5" s="8" customFormat="1" x14ac:dyDescent="0.3">
      <c r="D158" s="98"/>
      <c r="E158" s="98"/>
    </row>
    <row r="159" spans="4:5" s="8" customFormat="1" x14ac:dyDescent="0.3">
      <c r="D159" s="98"/>
      <c r="E159" s="98"/>
    </row>
    <row r="160" spans="4:5" s="8" customFormat="1" x14ac:dyDescent="0.3">
      <c r="D160" s="98"/>
      <c r="E160" s="98"/>
    </row>
    <row r="161" spans="4:5" s="8" customFormat="1" x14ac:dyDescent="0.3">
      <c r="D161" s="98"/>
      <c r="E161" s="98"/>
    </row>
    <row r="162" spans="4:5" s="8" customFormat="1" x14ac:dyDescent="0.3">
      <c r="D162" s="98"/>
      <c r="E162" s="98"/>
    </row>
    <row r="163" spans="4:5" s="8" customFormat="1" x14ac:dyDescent="0.3">
      <c r="D163" s="98"/>
      <c r="E163" s="98"/>
    </row>
    <row r="164" spans="4:5" s="8" customFormat="1" x14ac:dyDescent="0.3">
      <c r="D164" s="98"/>
      <c r="E164" s="98"/>
    </row>
    <row r="165" spans="4:5" s="8" customFormat="1" x14ac:dyDescent="0.3">
      <c r="D165" s="98"/>
      <c r="E165" s="98"/>
    </row>
    <row r="166" spans="4:5" s="8" customFormat="1" x14ac:dyDescent="0.3">
      <c r="D166" s="98"/>
      <c r="E166" s="98"/>
    </row>
    <row r="167" spans="4:5" s="8" customFormat="1" x14ac:dyDescent="0.3">
      <c r="D167" s="98"/>
      <c r="E167" s="98"/>
    </row>
    <row r="168" spans="4:5" s="8" customFormat="1" x14ac:dyDescent="0.3">
      <c r="D168" s="98"/>
      <c r="E168" s="98"/>
    </row>
    <row r="169" spans="4:5" s="8" customFormat="1" x14ac:dyDescent="0.3">
      <c r="D169" s="98"/>
      <c r="E169" s="98"/>
    </row>
    <row r="170" spans="4:5" s="8" customFormat="1" x14ac:dyDescent="0.3">
      <c r="D170" s="98"/>
      <c r="E170" s="98"/>
    </row>
    <row r="171" spans="4:5" s="8" customFormat="1" x14ac:dyDescent="0.3">
      <c r="D171" s="98"/>
      <c r="E171" s="98"/>
    </row>
    <row r="172" spans="4:5" s="8" customFormat="1" x14ac:dyDescent="0.3">
      <c r="D172" s="98"/>
      <c r="E172" s="98"/>
    </row>
    <row r="173" spans="4:5" s="8" customFormat="1" x14ac:dyDescent="0.3">
      <c r="D173" s="98"/>
      <c r="E173" s="98"/>
    </row>
    <row r="174" spans="4:5" s="8" customFormat="1" x14ac:dyDescent="0.3">
      <c r="D174" s="98"/>
      <c r="E174" s="98"/>
    </row>
    <row r="175" spans="4:5" s="8" customFormat="1" x14ac:dyDescent="0.3">
      <c r="D175" s="98"/>
      <c r="E175" s="98"/>
    </row>
    <row r="176" spans="4:5" s="8" customFormat="1" x14ac:dyDescent="0.3">
      <c r="D176" s="98"/>
      <c r="E176" s="98"/>
    </row>
    <row r="177" spans="4:5" s="8" customFormat="1" x14ac:dyDescent="0.3">
      <c r="D177" s="98"/>
      <c r="E177" s="98"/>
    </row>
    <row r="178" spans="4:5" s="8" customFormat="1" x14ac:dyDescent="0.3">
      <c r="D178" s="98"/>
      <c r="E178" s="98"/>
    </row>
    <row r="179" spans="4:5" s="8" customFormat="1" x14ac:dyDescent="0.3">
      <c r="D179" s="98"/>
      <c r="E179" s="98"/>
    </row>
    <row r="180" spans="4:5" s="8" customFormat="1" x14ac:dyDescent="0.3">
      <c r="D180" s="98"/>
      <c r="E180" s="98"/>
    </row>
    <row r="181" spans="4:5" s="8" customFormat="1" x14ac:dyDescent="0.3">
      <c r="D181" s="98"/>
      <c r="E181" s="98"/>
    </row>
    <row r="182" spans="4:5" s="8" customFormat="1" x14ac:dyDescent="0.3">
      <c r="D182" s="98"/>
      <c r="E182" s="98"/>
    </row>
    <row r="183" spans="4:5" s="8" customFormat="1" x14ac:dyDescent="0.3">
      <c r="D183" s="98"/>
      <c r="E183" s="98"/>
    </row>
    <row r="184" spans="4:5" s="8" customFormat="1" x14ac:dyDescent="0.3">
      <c r="D184" s="98"/>
      <c r="E184" s="98"/>
    </row>
    <row r="185" spans="4:5" s="8" customFormat="1" x14ac:dyDescent="0.3">
      <c r="D185" s="98"/>
      <c r="E185" s="98"/>
    </row>
    <row r="186" spans="4:5" s="8" customFormat="1" x14ac:dyDescent="0.3">
      <c r="D186" s="98"/>
      <c r="E186" s="98"/>
    </row>
    <row r="187" spans="4:5" s="8" customFormat="1" x14ac:dyDescent="0.3">
      <c r="D187" s="98"/>
      <c r="E187" s="98"/>
    </row>
    <row r="188" spans="4:5" s="8" customFormat="1" x14ac:dyDescent="0.3">
      <c r="D188" s="98"/>
      <c r="E188" s="98"/>
    </row>
    <row r="189" spans="4:5" s="8" customFormat="1" x14ac:dyDescent="0.3">
      <c r="D189" s="98"/>
      <c r="E189" s="98"/>
    </row>
    <row r="190" spans="4:5" s="8" customFormat="1" x14ac:dyDescent="0.3">
      <c r="D190" s="98"/>
      <c r="E190" s="98"/>
    </row>
    <row r="191" spans="4:5" s="8" customFormat="1" x14ac:dyDescent="0.3">
      <c r="D191" s="98"/>
      <c r="E191" s="98"/>
    </row>
    <row r="192" spans="4:5" s="8" customFormat="1" x14ac:dyDescent="0.3">
      <c r="D192" s="98"/>
      <c r="E192" s="98"/>
    </row>
    <row r="193" spans="4:5" s="8" customFormat="1" x14ac:dyDescent="0.3">
      <c r="D193" s="98"/>
      <c r="E193" s="98"/>
    </row>
    <row r="194" spans="4:5" s="8" customFormat="1" x14ac:dyDescent="0.3">
      <c r="D194" s="98"/>
      <c r="E194" s="98"/>
    </row>
    <row r="195" spans="4:5" s="8" customFormat="1" x14ac:dyDescent="0.3">
      <c r="D195" s="98"/>
      <c r="E195" s="98"/>
    </row>
    <row r="196" spans="4:5" s="8" customFormat="1" x14ac:dyDescent="0.3">
      <c r="D196" s="98"/>
      <c r="E196" s="98"/>
    </row>
    <row r="197" spans="4:5" s="8" customFormat="1" x14ac:dyDescent="0.3">
      <c r="D197" s="98"/>
      <c r="E197" s="98"/>
    </row>
    <row r="198" spans="4:5" s="8" customFormat="1" x14ac:dyDescent="0.3">
      <c r="D198" s="98"/>
      <c r="E198" s="98"/>
    </row>
    <row r="199" spans="4:5" s="8" customFormat="1" x14ac:dyDescent="0.3">
      <c r="D199" s="98"/>
      <c r="E199" s="98"/>
    </row>
    <row r="200" spans="4:5" s="8" customFormat="1" x14ac:dyDescent="0.3">
      <c r="D200" s="98"/>
      <c r="E200" s="98"/>
    </row>
    <row r="201" spans="4:5" s="8" customFormat="1" x14ac:dyDescent="0.3">
      <c r="D201" s="98"/>
      <c r="E201" s="98"/>
    </row>
    <row r="202" spans="4:5" s="8" customFormat="1" x14ac:dyDescent="0.3">
      <c r="D202" s="98"/>
      <c r="E202" s="98"/>
    </row>
    <row r="203" spans="4:5" s="8" customFormat="1" x14ac:dyDescent="0.3">
      <c r="D203" s="98"/>
      <c r="E203" s="98"/>
    </row>
    <row r="204" spans="4:5" s="8" customFormat="1" x14ac:dyDescent="0.3">
      <c r="D204" s="98"/>
      <c r="E204" s="98"/>
    </row>
    <row r="205" spans="4:5" s="8" customFormat="1" x14ac:dyDescent="0.3">
      <c r="D205" s="98"/>
      <c r="E205" s="98"/>
    </row>
    <row r="206" spans="4:5" s="8" customFormat="1" x14ac:dyDescent="0.3">
      <c r="D206" s="98"/>
      <c r="E206" s="98"/>
    </row>
    <row r="207" spans="4:5" s="8" customFormat="1" x14ac:dyDescent="0.3">
      <c r="D207" s="98"/>
      <c r="E207" s="98"/>
    </row>
    <row r="208" spans="4:5" s="8" customFormat="1" x14ac:dyDescent="0.3">
      <c r="D208" s="98"/>
      <c r="E208" s="98"/>
    </row>
    <row r="209" spans="4:5" s="8" customFormat="1" x14ac:dyDescent="0.3">
      <c r="D209" s="98"/>
      <c r="E209" s="98"/>
    </row>
    <row r="210" spans="4:5" s="8" customFormat="1" x14ac:dyDescent="0.3">
      <c r="D210" s="98"/>
      <c r="E210" s="98"/>
    </row>
    <row r="211" spans="4:5" s="8" customFormat="1" x14ac:dyDescent="0.3">
      <c r="D211" s="98"/>
      <c r="E211" s="98"/>
    </row>
    <row r="212" spans="4:5" s="8" customFormat="1" x14ac:dyDescent="0.3">
      <c r="D212" s="98"/>
      <c r="E212" s="98"/>
    </row>
    <row r="213" spans="4:5" s="8" customFormat="1" x14ac:dyDescent="0.3">
      <c r="D213" s="98"/>
      <c r="E213" s="98"/>
    </row>
    <row r="214" spans="4:5" s="8" customFormat="1" x14ac:dyDescent="0.3">
      <c r="D214" s="98"/>
      <c r="E214" s="98"/>
    </row>
    <row r="215" spans="4:5" s="8" customFormat="1" x14ac:dyDescent="0.3">
      <c r="D215" s="98"/>
      <c r="E215" s="98"/>
    </row>
    <row r="216" spans="4:5" s="8" customFormat="1" x14ac:dyDescent="0.3">
      <c r="D216" s="98"/>
      <c r="E216" s="98"/>
    </row>
    <row r="217" spans="4:5" s="8" customFormat="1" x14ac:dyDescent="0.3">
      <c r="D217" s="98"/>
      <c r="E217" s="98"/>
    </row>
    <row r="218" spans="4:5" s="8" customFormat="1" x14ac:dyDescent="0.3">
      <c r="D218" s="98"/>
      <c r="E218" s="98"/>
    </row>
    <row r="219" spans="4:5" s="8" customFormat="1" x14ac:dyDescent="0.3">
      <c r="D219" s="98"/>
      <c r="E219" s="98"/>
    </row>
    <row r="220" spans="4:5" s="8" customFormat="1" x14ac:dyDescent="0.3">
      <c r="D220" s="98"/>
      <c r="E220" s="98"/>
    </row>
  </sheetData>
  <mergeCells count="17">
    <mergeCell ref="C11:J11"/>
    <mergeCell ref="F1:J1"/>
    <mergeCell ref="F2:J2"/>
    <mergeCell ref="F4:J4"/>
    <mergeCell ref="A5:J5"/>
    <mergeCell ref="A6:J6"/>
    <mergeCell ref="A7:J7"/>
    <mergeCell ref="C8:I8"/>
    <mergeCell ref="C9:D9"/>
    <mergeCell ref="F9:G9"/>
    <mergeCell ref="H9:I9"/>
    <mergeCell ref="C10:J10"/>
    <mergeCell ref="B46:J46"/>
    <mergeCell ref="B47:J47"/>
    <mergeCell ref="C49:E49"/>
    <mergeCell ref="F49:J49"/>
    <mergeCell ref="C55:E55"/>
  </mergeCells>
  <printOptions horizontalCentered="1"/>
  <pageMargins left="0.11811023622047245" right="0.11811023622047245" top="0.19685039370078741" bottom="0.19685039370078741" header="0.19685039370078741" footer="0.19685039370078741"/>
  <pageSetup paperSize="9" scale="89" orientation="landscape" r:id="rId1"/>
  <headerFooter alignWithMargins="0">
    <oddFooter>Page &amp;P</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1B8B1-225B-4BD3-B74F-33B1D12DC072}">
  <sheetPr>
    <tabColor rgb="FFFFFF00"/>
  </sheetPr>
  <dimension ref="A1:K226"/>
  <sheetViews>
    <sheetView view="pageBreakPreview" topLeftCell="A19" zoomScaleSheetLayoutView="100" workbookViewId="0">
      <selection activeCell="D14" sqref="D14:D41"/>
    </sheetView>
  </sheetViews>
  <sheetFormatPr defaultColWidth="9.109375" defaultRowHeight="15.6" x14ac:dyDescent="0.3"/>
  <cols>
    <col min="1" max="1" width="7.109375" style="4" customWidth="1"/>
    <col min="2" max="2" width="68.33203125" style="8" customWidth="1"/>
    <col min="3" max="3" width="6.88671875" style="6" customWidth="1"/>
    <col min="4" max="4" width="9.109375" style="7"/>
    <col min="5" max="5" width="14.44140625" style="6" bestFit="1" customWidth="1"/>
    <col min="6" max="6" width="11.33203125" style="108" customWidth="1"/>
    <col min="7" max="7" width="7" style="109" customWidth="1"/>
    <col min="8" max="8" width="6.109375" style="98" bestFit="1" customWidth="1"/>
    <col min="9" max="9" width="16.88671875" style="108" bestFit="1" customWidth="1"/>
    <col min="10" max="10" width="14.5546875" style="6" bestFit="1" customWidth="1"/>
    <col min="11" max="11" width="19.5546875" style="8" customWidth="1"/>
    <col min="12" max="16384" width="9.109375" style="8"/>
  </cols>
  <sheetData>
    <row r="1" spans="1:11" x14ac:dyDescent="0.3">
      <c r="B1" s="5" t="s">
        <v>4884</v>
      </c>
      <c r="F1" s="497" t="s">
        <v>4723</v>
      </c>
      <c r="G1" s="497"/>
      <c r="H1" s="497"/>
      <c r="I1" s="497"/>
      <c r="J1" s="497"/>
    </row>
    <row r="2" spans="1:11" x14ac:dyDescent="0.3">
      <c r="B2" s="9" t="s">
        <v>4885</v>
      </c>
      <c r="F2" s="498" t="s">
        <v>4724</v>
      </c>
      <c r="G2" s="498"/>
      <c r="H2" s="498"/>
      <c r="I2" s="498"/>
      <c r="J2" s="498"/>
    </row>
    <row r="4" spans="1:11" x14ac:dyDescent="0.3">
      <c r="A4" s="11"/>
      <c r="B4" s="12"/>
      <c r="C4" s="13"/>
      <c r="D4" s="14"/>
      <c r="E4" s="15"/>
      <c r="F4" s="499" t="s">
        <v>4933</v>
      </c>
      <c r="G4" s="499"/>
      <c r="H4" s="499"/>
      <c r="I4" s="499"/>
      <c r="J4" s="499"/>
    </row>
    <row r="5" spans="1:11" x14ac:dyDescent="0.3">
      <c r="A5" s="498" t="s">
        <v>4729</v>
      </c>
      <c r="B5" s="498"/>
      <c r="C5" s="498"/>
      <c r="D5" s="498"/>
      <c r="E5" s="498"/>
      <c r="F5" s="498"/>
      <c r="G5" s="498"/>
      <c r="H5" s="498"/>
      <c r="I5" s="498"/>
      <c r="J5" s="498"/>
    </row>
    <row r="6" spans="1:11" ht="15.75" customHeight="1" x14ac:dyDescent="0.3">
      <c r="A6" s="500" t="s">
        <v>4931</v>
      </c>
      <c r="B6" s="498"/>
      <c r="C6" s="498"/>
      <c r="D6" s="498"/>
      <c r="E6" s="498"/>
      <c r="F6" s="498"/>
      <c r="G6" s="498"/>
      <c r="H6" s="498"/>
      <c r="I6" s="498"/>
      <c r="J6" s="498"/>
    </row>
    <row r="7" spans="1:11" ht="15.75" customHeight="1" x14ac:dyDescent="0.3">
      <c r="A7" s="498" t="s">
        <v>4932</v>
      </c>
      <c r="B7" s="498"/>
      <c r="C7" s="498"/>
      <c r="D7" s="498"/>
      <c r="E7" s="498"/>
      <c r="F7" s="498"/>
      <c r="G7" s="498"/>
      <c r="H7" s="498"/>
      <c r="I7" s="498"/>
      <c r="J7" s="498"/>
    </row>
    <row r="8" spans="1:11" ht="16.8" x14ac:dyDescent="0.3">
      <c r="A8" s="16"/>
      <c r="B8" s="17" t="s">
        <v>4730</v>
      </c>
      <c r="C8" s="507" t="s">
        <v>5220</v>
      </c>
      <c r="D8" s="507"/>
      <c r="E8" s="507"/>
      <c r="F8" s="507"/>
      <c r="G8" s="507"/>
      <c r="H8" s="507"/>
      <c r="I8" s="507"/>
      <c r="J8" s="18"/>
    </row>
    <row r="9" spans="1:11" ht="15" customHeight="1" x14ac:dyDescent="0.3">
      <c r="A9" s="19"/>
      <c r="B9" s="17" t="s">
        <v>4731</v>
      </c>
      <c r="C9" s="548" t="s">
        <v>5221</v>
      </c>
      <c r="D9" s="508"/>
      <c r="E9" s="20" t="s">
        <v>4732</v>
      </c>
      <c r="F9" s="549" t="s">
        <v>5222</v>
      </c>
      <c r="G9" s="509"/>
      <c r="H9" s="511" t="s">
        <v>4733</v>
      </c>
      <c r="I9" s="511"/>
      <c r="J9" s="162" t="s">
        <v>5223</v>
      </c>
    </row>
    <row r="10" spans="1:11" x14ac:dyDescent="0.3">
      <c r="A10" s="21"/>
      <c r="B10" s="17" t="s">
        <v>4734</v>
      </c>
      <c r="C10" s="510" t="s">
        <v>4897</v>
      </c>
      <c r="D10" s="510"/>
      <c r="E10" s="510"/>
      <c r="F10" s="510"/>
      <c r="G10" s="510"/>
      <c r="H10" s="510"/>
      <c r="I10" s="510"/>
      <c r="J10" s="510"/>
    </row>
    <row r="11" spans="1:11" x14ac:dyDescent="0.3">
      <c r="A11" s="22"/>
      <c r="B11" s="17" t="s">
        <v>4735</v>
      </c>
      <c r="C11" s="547" t="s">
        <v>4897</v>
      </c>
      <c r="D11" s="512"/>
      <c r="E11" s="512"/>
      <c r="F11" s="512"/>
      <c r="G11" s="512"/>
      <c r="H11" s="512"/>
      <c r="I11" s="512"/>
      <c r="J11" s="512"/>
    </row>
    <row r="12" spans="1:11" ht="30.6" x14ac:dyDescent="0.3">
      <c r="A12" s="23" t="s">
        <v>0</v>
      </c>
      <c r="B12" s="24" t="s">
        <v>4736</v>
      </c>
      <c r="C12" s="24" t="s">
        <v>4737</v>
      </c>
      <c r="D12" s="25" t="s">
        <v>4738</v>
      </c>
      <c r="E12" s="24" t="s">
        <v>4739</v>
      </c>
      <c r="F12" s="26" t="s">
        <v>4740</v>
      </c>
      <c r="G12" s="27" t="s">
        <v>4741</v>
      </c>
      <c r="H12" s="28" t="s">
        <v>4742</v>
      </c>
      <c r="I12" s="26" t="s">
        <v>4743</v>
      </c>
      <c r="J12" s="29" t="s">
        <v>4726</v>
      </c>
      <c r="K12" s="269" t="str">
        <f ca="1">HYPERLINK("#" &amp; CELL("address",TH!A9),"Link tới sheet: " &amp; REPLACE(CELL("filename",TH!A9),1,FIND("]",CELL("filename",TH!A9)),""))</f>
        <v>Link tới sheet: TH</v>
      </c>
    </row>
    <row r="13" spans="1:11" s="34" customFormat="1" ht="13.8" x14ac:dyDescent="0.3">
      <c r="A13" s="30">
        <v>1</v>
      </c>
      <c r="B13" s="31" t="s">
        <v>4744</v>
      </c>
      <c r="C13" s="32"/>
      <c r="D13" s="32"/>
      <c r="E13" s="32"/>
      <c r="F13" s="32"/>
      <c r="G13" s="32"/>
      <c r="H13" s="174"/>
      <c r="I13" s="32"/>
      <c r="J13" s="33"/>
    </row>
    <row r="14" spans="1:11" s="40" customFormat="1" ht="13.8" x14ac:dyDescent="0.3">
      <c r="A14" s="35"/>
      <c r="B14" s="36" t="s">
        <v>4745</v>
      </c>
      <c r="C14" s="37" t="s">
        <v>1726</v>
      </c>
      <c r="D14" s="317">
        <f>SUBTOTAL(9,D15:D23)</f>
        <v>941.1</v>
      </c>
      <c r="E14" s="37"/>
      <c r="F14" s="38"/>
      <c r="G14" s="39"/>
      <c r="H14" s="175"/>
      <c r="I14" s="110">
        <f>SUBTOTAL(9,I15:I23)</f>
        <v>122343000</v>
      </c>
      <c r="J14" s="37"/>
    </row>
    <row r="15" spans="1:11" s="40" customFormat="1" ht="13.8" x14ac:dyDescent="0.3">
      <c r="A15" s="41" t="s">
        <v>4746</v>
      </c>
      <c r="B15" s="42" t="s">
        <v>5529</v>
      </c>
      <c r="C15" s="43"/>
      <c r="D15" s="318"/>
      <c r="E15" s="43"/>
      <c r="F15" s="44"/>
      <c r="G15" s="45"/>
      <c r="H15" s="176"/>
      <c r="I15" s="44"/>
      <c r="J15" s="43"/>
    </row>
    <row r="16" spans="1:11" s="40" customFormat="1" ht="27.6" x14ac:dyDescent="0.3">
      <c r="A16" s="41"/>
      <c r="B16" s="46" t="s">
        <v>5227</v>
      </c>
      <c r="C16" s="43"/>
      <c r="D16" s="318"/>
      <c r="E16" s="43"/>
      <c r="F16" s="44"/>
      <c r="G16" s="45"/>
      <c r="H16" s="176"/>
      <c r="I16" s="44"/>
      <c r="J16" s="47"/>
    </row>
    <row r="17" spans="1:10" s="40" customFormat="1" ht="40.5" customHeight="1" x14ac:dyDescent="0.3">
      <c r="A17" s="41" t="s">
        <v>4747</v>
      </c>
      <c r="B17" s="163" t="s">
        <v>4887</v>
      </c>
      <c r="C17" s="43" t="s">
        <v>1726</v>
      </c>
      <c r="D17" s="318">
        <v>941.1</v>
      </c>
      <c r="E17" s="43"/>
      <c r="F17" s="44">
        <v>130000</v>
      </c>
      <c r="G17" s="45"/>
      <c r="H17" s="176">
        <v>1</v>
      </c>
      <c r="I17" s="44">
        <f>ROUND(D17*H17*F17,0)</f>
        <v>122343000</v>
      </c>
      <c r="J17" s="48"/>
    </row>
    <row r="18" spans="1:10" s="40" customFormat="1" ht="41.4" x14ac:dyDescent="0.3">
      <c r="A18" s="49" t="s">
        <v>4748</v>
      </c>
      <c r="B18" s="157" t="s">
        <v>4888</v>
      </c>
      <c r="C18" s="50" t="s">
        <v>1726</v>
      </c>
      <c r="D18" s="319"/>
      <c r="E18" s="50"/>
      <c r="F18" s="3"/>
      <c r="G18" s="51"/>
      <c r="H18" s="177">
        <v>1</v>
      </c>
      <c r="I18" s="3">
        <f t="shared" ref="I18:I23" si="0">ROUND(D18*H18*F18,0)</f>
        <v>0</v>
      </c>
      <c r="J18" s="52"/>
    </row>
    <row r="19" spans="1:10" s="40" customFormat="1" ht="41.4" x14ac:dyDescent="0.3">
      <c r="A19" s="49" t="s">
        <v>4749</v>
      </c>
      <c r="B19" s="158" t="s">
        <v>4889</v>
      </c>
      <c r="C19" s="50" t="s">
        <v>1726</v>
      </c>
      <c r="D19" s="319"/>
      <c r="E19" s="50"/>
      <c r="F19" s="3"/>
      <c r="G19" s="51"/>
      <c r="H19" s="177">
        <v>1</v>
      </c>
      <c r="I19" s="3">
        <f t="shared" si="0"/>
        <v>0</v>
      </c>
      <c r="J19" s="52"/>
    </row>
    <row r="20" spans="1:10" s="40" customFormat="1" ht="41.4" x14ac:dyDescent="0.3">
      <c r="A20" s="49" t="s">
        <v>4750</v>
      </c>
      <c r="B20" s="158" t="s">
        <v>4890</v>
      </c>
      <c r="C20" s="50" t="s">
        <v>1726</v>
      </c>
      <c r="D20" s="319"/>
      <c r="E20" s="50"/>
      <c r="F20" s="3"/>
      <c r="G20" s="51"/>
      <c r="H20" s="177">
        <v>1</v>
      </c>
      <c r="I20" s="3">
        <f t="shared" si="0"/>
        <v>0</v>
      </c>
      <c r="J20" s="52"/>
    </row>
    <row r="21" spans="1:10" s="40" customFormat="1" ht="35.1" customHeight="1" x14ac:dyDescent="0.3">
      <c r="A21" s="49" t="s">
        <v>4751</v>
      </c>
      <c r="B21" s="159" t="s">
        <v>4787</v>
      </c>
      <c r="C21" s="43" t="s">
        <v>1726</v>
      </c>
      <c r="D21" s="318"/>
      <c r="E21" s="43"/>
      <c r="F21" s="44"/>
      <c r="G21" s="45"/>
      <c r="H21" s="176">
        <v>1</v>
      </c>
      <c r="I21" s="44">
        <f t="shared" si="0"/>
        <v>0</v>
      </c>
      <c r="J21" s="47"/>
    </row>
    <row r="22" spans="1:10" s="40" customFormat="1" ht="35.1" customHeight="1" x14ac:dyDescent="0.3">
      <c r="A22" s="49" t="s">
        <v>4752</v>
      </c>
      <c r="B22" s="159" t="s">
        <v>4788</v>
      </c>
      <c r="C22" s="43" t="s">
        <v>1726</v>
      </c>
      <c r="D22" s="319"/>
      <c r="E22" s="50"/>
      <c r="F22" s="3"/>
      <c r="G22" s="51"/>
      <c r="H22" s="177">
        <v>1</v>
      </c>
      <c r="I22" s="3">
        <f t="shared" si="0"/>
        <v>0</v>
      </c>
      <c r="J22" s="52"/>
    </row>
    <row r="23" spans="1:10" s="40" customFormat="1" ht="13.8" x14ac:dyDescent="0.3">
      <c r="A23" s="49" t="s">
        <v>4753</v>
      </c>
      <c r="B23" s="160" t="s">
        <v>4754</v>
      </c>
      <c r="C23" s="53" t="s">
        <v>1726</v>
      </c>
      <c r="D23" s="320"/>
      <c r="E23" s="53"/>
      <c r="F23" s="54"/>
      <c r="G23" s="55"/>
      <c r="H23" s="178">
        <v>0</v>
      </c>
      <c r="I23" s="54">
        <f t="shared" si="0"/>
        <v>0</v>
      </c>
      <c r="J23" s="56"/>
    </row>
    <row r="24" spans="1:10" s="117" customFormat="1" ht="13.8" x14ac:dyDescent="0.3">
      <c r="A24" s="111" t="s">
        <v>2304</v>
      </c>
      <c r="B24" s="112" t="s">
        <v>4755</v>
      </c>
      <c r="C24" s="113"/>
      <c r="D24" s="321"/>
      <c r="E24" s="113"/>
      <c r="F24" s="114"/>
      <c r="G24" s="115"/>
      <c r="H24" s="179"/>
      <c r="I24" s="116">
        <f>SUBTOTAL(9, I25:I36)</f>
        <v>0</v>
      </c>
      <c r="J24" s="113"/>
    </row>
    <row r="25" spans="1:10" s="117" customFormat="1" ht="13.8" x14ac:dyDescent="0.3">
      <c r="A25" s="118" t="s">
        <v>4756</v>
      </c>
      <c r="B25" s="119" t="s">
        <v>4757</v>
      </c>
      <c r="C25" s="120"/>
      <c r="D25" s="322"/>
      <c r="E25" s="120"/>
      <c r="F25" s="121"/>
      <c r="G25" s="122"/>
      <c r="H25" s="180"/>
      <c r="I25" s="123">
        <f>SUBTOTAL(9, I26:I36)</f>
        <v>0</v>
      </c>
      <c r="J25" s="120"/>
    </row>
    <row r="26" spans="1:10" s="117" customFormat="1" ht="13.8" x14ac:dyDescent="0.3">
      <c r="A26" s="118"/>
      <c r="B26" s="335" t="s">
        <v>5530</v>
      </c>
      <c r="C26" s="120"/>
      <c r="D26" s="322"/>
      <c r="E26" s="120"/>
      <c r="F26" s="121"/>
      <c r="G26" s="122"/>
      <c r="H26" s="180"/>
      <c r="I26" s="336">
        <f>SUBTOTAL(9, I27:I35)</f>
        <v>0</v>
      </c>
      <c r="J26" s="120"/>
    </row>
    <row r="27" spans="1:10" s="117" customFormat="1" ht="13.8" x14ac:dyDescent="0.3">
      <c r="A27" s="118"/>
      <c r="B27" s="342" t="s">
        <v>5347</v>
      </c>
      <c r="C27" s="337" t="s">
        <v>3380</v>
      </c>
      <c r="D27" s="338">
        <v>0</v>
      </c>
      <c r="E27" s="337"/>
      <c r="F27" s="339">
        <v>5710896</v>
      </c>
      <c r="G27" s="340"/>
      <c r="H27" s="341">
        <v>0</v>
      </c>
      <c r="I27" s="343">
        <f t="shared" ref="I27:I35" si="1">ROUND(D27*H27*F27,0)</f>
        <v>0</v>
      </c>
      <c r="J27" s="120"/>
    </row>
    <row r="28" spans="1:10" s="117" customFormat="1" ht="13.8" x14ac:dyDescent="0.3">
      <c r="A28" s="118"/>
      <c r="B28" s="342" t="s">
        <v>5348</v>
      </c>
      <c r="C28" s="337" t="s">
        <v>9</v>
      </c>
      <c r="D28" s="338">
        <v>0</v>
      </c>
      <c r="E28" s="337"/>
      <c r="F28" s="339">
        <v>871000</v>
      </c>
      <c r="G28" s="340"/>
      <c r="H28" s="341">
        <v>0</v>
      </c>
      <c r="I28" s="343">
        <f t="shared" si="1"/>
        <v>0</v>
      </c>
      <c r="J28" s="120"/>
    </row>
    <row r="29" spans="1:10" s="117" customFormat="1" ht="13.8" x14ac:dyDescent="0.3">
      <c r="A29" s="118"/>
      <c r="B29" s="342" t="s">
        <v>5325</v>
      </c>
      <c r="C29" s="337" t="s">
        <v>9</v>
      </c>
      <c r="D29" s="338">
        <v>0</v>
      </c>
      <c r="E29" s="337"/>
      <c r="F29" s="339">
        <v>200000</v>
      </c>
      <c r="G29" s="340"/>
      <c r="H29" s="341">
        <v>0</v>
      </c>
      <c r="I29" s="343">
        <f t="shared" si="1"/>
        <v>0</v>
      </c>
      <c r="J29" s="120"/>
    </row>
    <row r="30" spans="1:10" s="117" customFormat="1" ht="13.8" x14ac:dyDescent="0.3">
      <c r="A30" s="118"/>
      <c r="B30" s="342" t="s">
        <v>5349</v>
      </c>
      <c r="C30" s="337" t="s">
        <v>9</v>
      </c>
      <c r="D30" s="338">
        <v>0</v>
      </c>
      <c r="E30" s="337"/>
      <c r="F30" s="339">
        <v>70000</v>
      </c>
      <c r="G30" s="340"/>
      <c r="H30" s="341">
        <v>0</v>
      </c>
      <c r="I30" s="343">
        <f t="shared" si="1"/>
        <v>0</v>
      </c>
      <c r="J30" s="120"/>
    </row>
    <row r="31" spans="1:10" s="117" customFormat="1" ht="13.8" x14ac:dyDescent="0.3">
      <c r="A31" s="118"/>
      <c r="B31" s="342" t="s">
        <v>5350</v>
      </c>
      <c r="C31" s="337" t="s">
        <v>9</v>
      </c>
      <c r="D31" s="338">
        <v>0</v>
      </c>
      <c r="E31" s="337"/>
      <c r="F31" s="339">
        <v>40000</v>
      </c>
      <c r="G31" s="340"/>
      <c r="H31" s="341">
        <v>0</v>
      </c>
      <c r="I31" s="343">
        <f t="shared" si="1"/>
        <v>0</v>
      </c>
      <c r="J31" s="120"/>
    </row>
    <row r="32" spans="1:10" s="117" customFormat="1" ht="13.8" x14ac:dyDescent="0.3">
      <c r="A32" s="118"/>
      <c r="B32" s="342" t="s">
        <v>5329</v>
      </c>
      <c r="C32" s="337" t="s">
        <v>9</v>
      </c>
      <c r="D32" s="338">
        <v>0</v>
      </c>
      <c r="E32" s="337"/>
      <c r="F32" s="339">
        <v>20000</v>
      </c>
      <c r="G32" s="340"/>
      <c r="H32" s="341">
        <v>0</v>
      </c>
      <c r="I32" s="343">
        <f t="shared" si="1"/>
        <v>0</v>
      </c>
      <c r="J32" s="120"/>
    </row>
    <row r="33" spans="1:10" s="117" customFormat="1" ht="13.8" x14ac:dyDescent="0.3">
      <c r="A33" s="118"/>
      <c r="B33" s="342" t="s">
        <v>5351</v>
      </c>
      <c r="C33" s="337" t="s">
        <v>9</v>
      </c>
      <c r="D33" s="338">
        <v>0</v>
      </c>
      <c r="E33" s="337"/>
      <c r="F33" s="339">
        <v>269000</v>
      </c>
      <c r="G33" s="340"/>
      <c r="H33" s="341">
        <v>0</v>
      </c>
      <c r="I33" s="343">
        <f t="shared" si="1"/>
        <v>0</v>
      </c>
      <c r="J33" s="120"/>
    </row>
    <row r="34" spans="1:10" s="117" customFormat="1" ht="13.8" x14ac:dyDescent="0.3">
      <c r="A34" s="118"/>
      <c r="B34" s="342" t="s">
        <v>5352</v>
      </c>
      <c r="C34" s="337" t="s">
        <v>1726</v>
      </c>
      <c r="D34" s="338">
        <v>0</v>
      </c>
      <c r="E34" s="337"/>
      <c r="F34" s="339">
        <v>103000</v>
      </c>
      <c r="G34" s="340"/>
      <c r="H34" s="341">
        <v>0</v>
      </c>
      <c r="I34" s="343">
        <f t="shared" si="1"/>
        <v>0</v>
      </c>
      <c r="J34" s="120"/>
    </row>
    <row r="35" spans="1:10" s="117" customFormat="1" ht="13.8" x14ac:dyDescent="0.3">
      <c r="A35" s="118"/>
      <c r="B35" s="342" t="s">
        <v>5353</v>
      </c>
      <c r="C35" s="337" t="s">
        <v>3380</v>
      </c>
      <c r="D35" s="338">
        <v>0</v>
      </c>
      <c r="E35" s="337"/>
      <c r="F35" s="339">
        <v>9223622</v>
      </c>
      <c r="G35" s="340"/>
      <c r="H35" s="341">
        <v>0</v>
      </c>
      <c r="I35" s="343">
        <f t="shared" si="1"/>
        <v>0</v>
      </c>
      <c r="J35" s="120"/>
    </row>
    <row r="36" spans="1:10" s="127" customFormat="1" ht="13.8" x14ac:dyDescent="0.3">
      <c r="A36" s="128"/>
      <c r="B36" s="171"/>
      <c r="C36" s="125"/>
      <c r="D36" s="323"/>
      <c r="E36" s="125"/>
      <c r="F36" s="172"/>
      <c r="G36" s="173"/>
      <c r="H36" s="181"/>
      <c r="I36" s="126"/>
      <c r="J36" s="125"/>
    </row>
    <row r="37" spans="1:10" s="40" customFormat="1" ht="13.8" x14ac:dyDescent="0.3">
      <c r="A37" s="61" t="s">
        <v>4758</v>
      </c>
      <c r="B37" s="62" t="s">
        <v>4759</v>
      </c>
      <c r="C37" s="63"/>
      <c r="D37" s="324"/>
      <c r="E37" s="63"/>
      <c r="F37" s="64"/>
      <c r="G37" s="65"/>
      <c r="H37" s="182"/>
      <c r="I37" s="66">
        <f>(I38)</f>
        <v>0</v>
      </c>
      <c r="J37" s="63"/>
    </row>
    <row r="38" spans="1:10" s="67" customFormat="1" ht="13.8" x14ac:dyDescent="0.3">
      <c r="A38" s="49"/>
      <c r="B38" s="68"/>
      <c r="C38" s="69"/>
      <c r="D38" s="325"/>
      <c r="E38" s="69"/>
      <c r="F38" s="70"/>
      <c r="G38" s="71"/>
      <c r="H38" s="183"/>
      <c r="I38" s="70"/>
      <c r="J38" s="69"/>
    </row>
    <row r="39" spans="1:10" s="117" customFormat="1" ht="13.8" x14ac:dyDescent="0.3">
      <c r="A39" s="111" t="s">
        <v>2307</v>
      </c>
      <c r="B39" s="132" t="s">
        <v>4760</v>
      </c>
      <c r="C39" s="113"/>
      <c r="D39" s="326"/>
      <c r="E39" s="113"/>
      <c r="F39" s="133"/>
      <c r="G39" s="134"/>
      <c r="H39" s="184"/>
      <c r="I39" s="116">
        <f>SUBTOTAL(9,I40:I49)</f>
        <v>672717900</v>
      </c>
      <c r="J39" s="161"/>
    </row>
    <row r="40" spans="1:10" s="40" customFormat="1" ht="41.4" x14ac:dyDescent="0.3">
      <c r="A40" s="124" t="s">
        <v>4762</v>
      </c>
      <c r="B40" s="135" t="s">
        <v>4761</v>
      </c>
      <c r="C40" s="124"/>
      <c r="D40" s="327"/>
      <c r="E40" s="129"/>
      <c r="F40" s="137"/>
      <c r="G40" s="136"/>
      <c r="H40" s="185"/>
      <c r="I40" s="130">
        <f>SUBTOTAL(9,I41:I45)</f>
        <v>672717900</v>
      </c>
      <c r="J40" s="43"/>
    </row>
    <row r="41" spans="1:10" s="40" customFormat="1" ht="13.8" x14ac:dyDescent="0.3">
      <c r="A41" s="72" t="s">
        <v>4790</v>
      </c>
      <c r="B41" s="73" t="s">
        <v>4763</v>
      </c>
      <c r="C41" s="43" t="s">
        <v>4764</v>
      </c>
      <c r="D41" s="328">
        <v>12</v>
      </c>
      <c r="E41" s="43"/>
      <c r="F41" s="74">
        <v>2025000</v>
      </c>
      <c r="G41" s="75"/>
      <c r="H41" s="186">
        <v>1</v>
      </c>
      <c r="I41" s="2">
        <f>ROUND(D41*F41*H41,0)</f>
        <v>24300000</v>
      </c>
      <c r="J41" s="43"/>
    </row>
    <row r="42" spans="1:10" s="131" customFormat="1" ht="13.8" x14ac:dyDescent="0.3">
      <c r="A42" s="76"/>
      <c r="B42" s="138" t="s">
        <v>11</v>
      </c>
      <c r="C42" s="43"/>
      <c r="D42" s="328"/>
      <c r="E42" s="43"/>
      <c r="F42" s="74"/>
      <c r="G42" s="75"/>
      <c r="H42" s="186"/>
      <c r="I42" s="2"/>
      <c r="J42" s="129"/>
    </row>
    <row r="43" spans="1:10" s="96" customFormat="1" ht="27.6" x14ac:dyDescent="0.3">
      <c r="A43" s="164" t="s">
        <v>4791</v>
      </c>
      <c r="B43" s="165" t="s">
        <v>4789</v>
      </c>
      <c r="C43" s="166" t="s">
        <v>1726</v>
      </c>
      <c r="D43" s="329">
        <v>941.1</v>
      </c>
      <c r="E43" s="166"/>
      <c r="F43" s="167">
        <v>130000</v>
      </c>
      <c r="G43" s="168"/>
      <c r="H43" s="187">
        <v>0.3</v>
      </c>
      <c r="I43" s="169">
        <f t="shared" ref="I43" si="2">ROUND(D43*H43*F43,0)</f>
        <v>36702900</v>
      </c>
      <c r="J43" s="170"/>
    </row>
    <row r="44" spans="1:10" s="40" customFormat="1" ht="27.6" x14ac:dyDescent="0.3">
      <c r="A44" s="76" t="s">
        <v>4792</v>
      </c>
      <c r="B44" s="77" t="s">
        <v>4768</v>
      </c>
      <c r="C44" s="76" t="s">
        <v>1726</v>
      </c>
      <c r="D44" s="328">
        <v>941.1</v>
      </c>
      <c r="E44" s="43"/>
      <c r="F44" s="74">
        <v>130000</v>
      </c>
      <c r="G44" s="75"/>
      <c r="H44" s="332">
        <v>5</v>
      </c>
      <c r="I44" s="2">
        <f>D44*F44*H44</f>
        <v>611715000</v>
      </c>
      <c r="J44" s="43"/>
    </row>
    <row r="45" spans="1:10" s="40" customFormat="1" ht="55.2" x14ac:dyDescent="0.3">
      <c r="A45" s="76"/>
      <c r="B45" s="191" t="s">
        <v>4793</v>
      </c>
      <c r="C45" s="76"/>
      <c r="D45" s="328"/>
      <c r="E45" s="43"/>
      <c r="F45" s="74"/>
      <c r="G45" s="75"/>
      <c r="H45" s="186"/>
      <c r="I45" s="2"/>
      <c r="J45" s="43"/>
    </row>
    <row r="46" spans="1:10" s="145" customFormat="1" ht="41.4" x14ac:dyDescent="0.3">
      <c r="A46" s="139" t="s">
        <v>4765</v>
      </c>
      <c r="B46" s="140" t="s">
        <v>4769</v>
      </c>
      <c r="C46" s="139"/>
      <c r="D46" s="330"/>
      <c r="E46" s="142"/>
      <c r="F46" s="143"/>
      <c r="G46" s="141"/>
      <c r="H46" s="188"/>
      <c r="I46" s="144">
        <f>SUBTOTAL(9,I47:I49)</f>
        <v>0</v>
      </c>
      <c r="J46" s="142"/>
    </row>
    <row r="47" spans="1:10" s="40" customFormat="1" ht="27.6" x14ac:dyDescent="0.3">
      <c r="A47" s="76" t="s">
        <v>4766</v>
      </c>
      <c r="B47" s="79" t="s">
        <v>4789</v>
      </c>
      <c r="C47" s="76" t="s">
        <v>1726</v>
      </c>
      <c r="D47" s="328">
        <v>0</v>
      </c>
      <c r="E47" s="43"/>
      <c r="F47" s="74">
        <v>130000</v>
      </c>
      <c r="G47" s="75"/>
      <c r="H47" s="186">
        <v>0.3</v>
      </c>
      <c r="I47" s="2">
        <f t="shared" ref="I47:I48" si="3">ROUND(D47*H47*F47,0)</f>
        <v>0</v>
      </c>
      <c r="J47" s="78"/>
    </row>
    <row r="48" spans="1:10" s="40" customFormat="1" ht="27.6" x14ac:dyDescent="0.3">
      <c r="A48" s="76" t="s">
        <v>4767</v>
      </c>
      <c r="B48" s="77" t="s">
        <v>4768</v>
      </c>
      <c r="C48" s="76" t="s">
        <v>1726</v>
      </c>
      <c r="D48" s="328">
        <v>0</v>
      </c>
      <c r="E48" s="43"/>
      <c r="F48" s="74">
        <v>130000</v>
      </c>
      <c r="G48" s="75"/>
      <c r="H48" s="332">
        <v>5</v>
      </c>
      <c r="I48" s="2">
        <f t="shared" si="3"/>
        <v>0</v>
      </c>
      <c r="J48" s="43"/>
    </row>
    <row r="49" spans="1:10" s="40" customFormat="1" ht="55.2" x14ac:dyDescent="0.3">
      <c r="A49" s="80"/>
      <c r="B49" s="192" t="s">
        <v>4793</v>
      </c>
      <c r="C49" s="80"/>
      <c r="D49" s="331"/>
      <c r="E49" s="50"/>
      <c r="F49" s="81"/>
      <c r="G49" s="82"/>
      <c r="H49" s="189"/>
      <c r="I49" s="83"/>
      <c r="J49" s="50"/>
    </row>
    <row r="50" spans="1:10" s="40" customFormat="1" ht="13.8" x14ac:dyDescent="0.3">
      <c r="A50" s="57" t="s">
        <v>2310</v>
      </c>
      <c r="B50" s="58" t="s">
        <v>4770</v>
      </c>
      <c r="C50" s="59"/>
      <c r="D50" s="333"/>
      <c r="E50" s="59"/>
      <c r="F50" s="60"/>
      <c r="G50" s="59"/>
      <c r="H50" s="190"/>
      <c r="I50" s="59"/>
      <c r="J50" s="84"/>
    </row>
    <row r="51" spans="1:10" s="117" customFormat="1" ht="13.8" x14ac:dyDescent="0.3">
      <c r="A51" s="146"/>
      <c r="B51" s="147" t="s">
        <v>4771</v>
      </c>
      <c r="C51" s="148"/>
      <c r="D51" s="334"/>
      <c r="E51" s="148"/>
      <c r="F51" s="149"/>
      <c r="G51" s="150"/>
      <c r="H51" s="148"/>
      <c r="I51" s="110">
        <f>SUBTOTAL(9,I14:I49)</f>
        <v>795060900</v>
      </c>
      <c r="J51" s="148"/>
    </row>
    <row r="52" spans="1:10" s="40" customFormat="1" ht="14.4" x14ac:dyDescent="0.3">
      <c r="A52" s="85"/>
      <c r="B52" s="501" t="s">
        <v>5531</v>
      </c>
      <c r="C52" s="502"/>
      <c r="D52" s="502"/>
      <c r="E52" s="502"/>
      <c r="F52" s="502"/>
      <c r="G52" s="502"/>
      <c r="H52" s="502"/>
      <c r="I52" s="502"/>
      <c r="J52" s="503"/>
    </row>
    <row r="53" spans="1:10" s="40" customFormat="1" ht="14.4" x14ac:dyDescent="0.3">
      <c r="A53" s="86"/>
      <c r="B53" s="506"/>
      <c r="C53" s="506"/>
      <c r="D53" s="506"/>
      <c r="E53" s="506"/>
      <c r="F53" s="506"/>
      <c r="G53" s="506"/>
      <c r="H53" s="506"/>
      <c r="I53" s="506"/>
      <c r="J53" s="506"/>
    </row>
    <row r="54" spans="1:10" s="89" customFormat="1" x14ac:dyDescent="0.3">
      <c r="A54" s="87"/>
      <c r="B54" s="88"/>
      <c r="C54" s="88"/>
      <c r="D54" s="88"/>
      <c r="E54" s="88"/>
      <c r="F54" s="88"/>
      <c r="G54" s="88"/>
      <c r="H54" s="88"/>
      <c r="I54" s="88"/>
      <c r="J54" s="88"/>
    </row>
    <row r="55" spans="1:10" s="89" customFormat="1" x14ac:dyDescent="0.3">
      <c r="A55" s="90"/>
      <c r="B55" s="90"/>
      <c r="C55" s="504" t="s">
        <v>4773</v>
      </c>
      <c r="D55" s="504"/>
      <c r="E55" s="504"/>
      <c r="F55" s="504" t="s">
        <v>4885</v>
      </c>
      <c r="G55" s="504"/>
      <c r="H55" s="504"/>
      <c r="I55" s="504"/>
      <c r="J55" s="504"/>
    </row>
    <row r="56" spans="1:10" s="96" customFormat="1" x14ac:dyDescent="0.3">
      <c r="A56" s="91"/>
      <c r="B56" s="93"/>
      <c r="C56" s="94"/>
      <c r="D56" s="92"/>
      <c r="E56" s="91"/>
      <c r="F56" s="95"/>
      <c r="G56" s="91"/>
      <c r="H56" s="91"/>
      <c r="I56" s="95"/>
    </row>
    <row r="57" spans="1:10" s="96" customFormat="1" x14ac:dyDescent="0.3">
      <c r="A57" s="91"/>
      <c r="B57" s="93"/>
      <c r="C57" s="94"/>
      <c r="D57" s="92"/>
      <c r="E57" s="91"/>
      <c r="F57" s="95"/>
      <c r="G57" s="91"/>
      <c r="H57" s="91"/>
      <c r="I57" s="91"/>
    </row>
    <row r="58" spans="1:10" s="96" customFormat="1" x14ac:dyDescent="0.3">
      <c r="A58" s="91"/>
      <c r="B58" s="93"/>
      <c r="C58" s="94"/>
      <c r="D58" s="92"/>
      <c r="E58" s="91"/>
      <c r="F58" s="95"/>
      <c r="G58" s="91"/>
      <c r="H58" s="91"/>
      <c r="I58" s="95"/>
    </row>
    <row r="59" spans="1:10" s="96" customFormat="1" x14ac:dyDescent="0.3">
      <c r="A59" s="91"/>
      <c r="B59" s="93"/>
      <c r="C59" s="94"/>
      <c r="D59" s="92"/>
      <c r="E59" s="91"/>
      <c r="F59" s="95"/>
      <c r="G59" s="91"/>
      <c r="H59" s="91"/>
      <c r="I59" s="91"/>
    </row>
    <row r="60" spans="1:10" s="96" customFormat="1" x14ac:dyDescent="0.3">
      <c r="A60" s="91"/>
      <c r="B60" s="93"/>
      <c r="C60" s="94"/>
      <c r="D60" s="92"/>
      <c r="E60" s="91"/>
      <c r="F60" s="95"/>
      <c r="G60" s="91"/>
      <c r="H60" s="91"/>
      <c r="I60" s="91"/>
    </row>
    <row r="61" spans="1:10" s="89" customFormat="1" x14ac:dyDescent="0.3">
      <c r="A61" s="91"/>
      <c r="C61" s="505" t="s">
        <v>4886</v>
      </c>
      <c r="D61" s="505"/>
      <c r="E61" s="505"/>
      <c r="F61" s="316"/>
      <c r="G61" s="91"/>
      <c r="H61" s="91"/>
      <c r="I61" s="91"/>
    </row>
    <row r="62" spans="1:10" x14ac:dyDescent="0.3">
      <c r="A62" s="97"/>
      <c r="C62" s="98"/>
      <c r="D62" s="99"/>
      <c r="E62" s="10"/>
      <c r="F62" s="100"/>
      <c r="G62" s="97"/>
      <c r="H62" s="10"/>
      <c r="I62" s="100"/>
      <c r="J62" s="97"/>
    </row>
    <row r="63" spans="1:10" ht="47.1" customHeight="1" x14ac:dyDescent="0.3">
      <c r="A63" s="101"/>
      <c r="B63" s="102" t="s">
        <v>4703</v>
      </c>
      <c r="D63" s="103"/>
      <c r="F63" s="104"/>
      <c r="G63" s="105"/>
      <c r="H63" s="106"/>
      <c r="I63" s="107"/>
    </row>
    <row r="64" spans="1:10" ht="47.1" customHeight="1" x14ac:dyDescent="0.3">
      <c r="A64" s="101"/>
      <c r="B64" s="102" t="s">
        <v>4704</v>
      </c>
      <c r="D64" s="103"/>
      <c r="F64" s="104"/>
      <c r="G64" s="105"/>
      <c r="H64" s="106"/>
      <c r="I64" s="107"/>
    </row>
    <row r="65" spans="1:10" ht="61.5" customHeight="1" x14ac:dyDescent="0.3">
      <c r="A65" s="101"/>
      <c r="B65" s="102" t="s">
        <v>4705</v>
      </c>
      <c r="D65" s="103"/>
      <c r="F65" s="104"/>
      <c r="G65" s="105"/>
      <c r="H65" s="106"/>
      <c r="I65" s="107"/>
    </row>
    <row r="66" spans="1:10" x14ac:dyDescent="0.3">
      <c r="A66" s="97"/>
      <c r="C66" s="98"/>
      <c r="D66" s="99"/>
      <c r="E66" s="10"/>
      <c r="F66" s="100"/>
      <c r="G66" s="97"/>
      <c r="H66" s="10"/>
      <c r="I66" s="100"/>
      <c r="J66" s="97"/>
    </row>
    <row r="67" spans="1:10" x14ac:dyDescent="0.3">
      <c r="A67" s="97"/>
      <c r="C67" s="98"/>
      <c r="D67" s="99"/>
      <c r="E67" s="10"/>
      <c r="F67" s="100"/>
      <c r="G67" s="97"/>
      <c r="H67" s="10"/>
      <c r="I67" s="100"/>
      <c r="J67" s="97"/>
    </row>
    <row r="70" spans="1:10" x14ac:dyDescent="0.3">
      <c r="A70" s="8"/>
      <c r="C70" s="8"/>
      <c r="D70" s="98"/>
      <c r="E70" s="98"/>
      <c r="F70" s="8"/>
      <c r="G70" s="8"/>
      <c r="H70" s="8"/>
      <c r="I70" s="8"/>
      <c r="J70" s="8"/>
    </row>
    <row r="71" spans="1:10" x14ac:dyDescent="0.3">
      <c r="A71" s="8"/>
      <c r="C71" s="8"/>
      <c r="D71" s="98"/>
      <c r="E71" s="98"/>
      <c r="F71" s="8"/>
      <c r="G71" s="8"/>
      <c r="H71" s="8"/>
      <c r="I71" s="8"/>
      <c r="J71" s="8"/>
    </row>
    <row r="72" spans="1:10" x14ac:dyDescent="0.3">
      <c r="A72" s="8"/>
      <c r="C72" s="8"/>
      <c r="D72" s="98"/>
      <c r="E72" s="98"/>
      <c r="F72" s="8"/>
      <c r="G72" s="8"/>
      <c r="H72" s="8"/>
      <c r="I72" s="8"/>
      <c r="J72" s="8"/>
    </row>
    <row r="73" spans="1:10" x14ac:dyDescent="0.3">
      <c r="A73" s="8"/>
      <c r="C73" s="8"/>
      <c r="D73" s="98"/>
      <c r="E73" s="98"/>
      <c r="F73" s="8"/>
      <c r="G73" s="8"/>
      <c r="H73" s="8"/>
      <c r="I73" s="8"/>
      <c r="J73" s="8"/>
    </row>
    <row r="74" spans="1:10" x14ac:dyDescent="0.3">
      <c r="A74" s="8"/>
      <c r="C74" s="8"/>
      <c r="D74" s="98"/>
      <c r="E74" s="98"/>
      <c r="F74" s="8"/>
      <c r="G74" s="8"/>
      <c r="H74" s="8"/>
      <c r="I74" s="8"/>
      <c r="J74" s="8"/>
    </row>
    <row r="75" spans="1:10" x14ac:dyDescent="0.3">
      <c r="A75" s="8"/>
      <c r="C75" s="8"/>
      <c r="D75" s="98"/>
      <c r="E75" s="98"/>
      <c r="F75" s="8"/>
      <c r="G75" s="8"/>
      <c r="H75" s="8"/>
      <c r="I75" s="8"/>
      <c r="J75" s="8"/>
    </row>
    <row r="76" spans="1:10" x14ac:dyDescent="0.3">
      <c r="A76" s="8"/>
      <c r="C76" s="8"/>
      <c r="D76" s="98"/>
      <c r="E76" s="98"/>
      <c r="F76" s="8"/>
      <c r="G76" s="8"/>
      <c r="H76" s="8"/>
      <c r="I76" s="8"/>
      <c r="J76" s="8"/>
    </row>
    <row r="77" spans="1:10" x14ac:dyDescent="0.3">
      <c r="A77" s="8"/>
      <c r="C77" s="8"/>
      <c r="D77" s="98"/>
      <c r="E77" s="98"/>
      <c r="F77" s="8"/>
      <c r="G77" s="8"/>
      <c r="H77" s="8"/>
      <c r="I77" s="8"/>
      <c r="J77" s="8"/>
    </row>
    <row r="78" spans="1:10" x14ac:dyDescent="0.3">
      <c r="A78" s="8"/>
      <c r="C78" s="8"/>
      <c r="D78" s="98"/>
      <c r="E78" s="98"/>
      <c r="F78" s="8"/>
      <c r="G78" s="8"/>
      <c r="H78" s="8"/>
      <c r="I78" s="8"/>
      <c r="J78" s="8"/>
    </row>
    <row r="79" spans="1:10" x14ac:dyDescent="0.3">
      <c r="A79" s="8"/>
      <c r="C79" s="8"/>
      <c r="D79" s="98"/>
      <c r="E79" s="98"/>
      <c r="F79" s="8"/>
      <c r="G79" s="8"/>
      <c r="H79" s="8"/>
      <c r="I79" s="8"/>
      <c r="J79" s="8"/>
    </row>
    <row r="80" spans="1:10" x14ac:dyDescent="0.3">
      <c r="A80" s="8"/>
      <c r="C80" s="8"/>
      <c r="D80" s="98"/>
      <c r="E80" s="98"/>
      <c r="F80" s="8"/>
      <c r="G80" s="8"/>
      <c r="H80" s="8"/>
      <c r="I80" s="8"/>
      <c r="J80" s="8"/>
    </row>
    <row r="81" spans="4:5" s="8" customFormat="1" x14ac:dyDescent="0.3">
      <c r="D81" s="98"/>
      <c r="E81" s="98"/>
    </row>
    <row r="82" spans="4:5" s="8" customFormat="1" x14ac:dyDescent="0.3">
      <c r="D82" s="98"/>
      <c r="E82" s="98"/>
    </row>
    <row r="83" spans="4:5" s="8" customFormat="1" x14ac:dyDescent="0.3">
      <c r="D83" s="98"/>
      <c r="E83" s="98"/>
    </row>
    <row r="84" spans="4:5" s="40" customFormat="1" ht="13.8" x14ac:dyDescent="0.3">
      <c r="D84" s="5"/>
      <c r="E84" s="5"/>
    </row>
    <row r="85" spans="4:5" s="40" customFormat="1" ht="13.8" x14ac:dyDescent="0.3">
      <c r="D85" s="5"/>
      <c r="E85" s="5"/>
    </row>
    <row r="86" spans="4:5" s="8" customFormat="1" x14ac:dyDescent="0.3">
      <c r="D86" s="98"/>
      <c r="E86" s="98"/>
    </row>
    <row r="87" spans="4:5" s="8" customFormat="1" x14ac:dyDescent="0.3">
      <c r="D87" s="98"/>
      <c r="E87" s="98"/>
    </row>
    <row r="88" spans="4:5" s="8" customFormat="1" x14ac:dyDescent="0.3">
      <c r="D88" s="98"/>
      <c r="E88" s="98"/>
    </row>
    <row r="89" spans="4:5" s="40" customFormat="1" ht="13.8" x14ac:dyDescent="0.3">
      <c r="D89" s="5"/>
      <c r="E89" s="5"/>
    </row>
    <row r="90" spans="4:5" s="8" customFormat="1" x14ac:dyDescent="0.3">
      <c r="D90" s="98"/>
      <c r="E90" s="98"/>
    </row>
    <row r="91" spans="4:5" s="8" customFormat="1" x14ac:dyDescent="0.3">
      <c r="D91" s="98"/>
      <c r="E91" s="98"/>
    </row>
    <row r="92" spans="4:5" s="40" customFormat="1" ht="13.8" x14ac:dyDescent="0.3">
      <c r="D92" s="5"/>
      <c r="E92" s="5"/>
    </row>
    <row r="93" spans="4:5" s="8" customFormat="1" x14ac:dyDescent="0.3">
      <c r="D93" s="98"/>
      <c r="E93" s="98"/>
    </row>
    <row r="94" spans="4:5" s="8" customFormat="1" x14ac:dyDescent="0.3">
      <c r="D94" s="98"/>
      <c r="E94" s="98"/>
    </row>
    <row r="95" spans="4:5" s="8" customFormat="1" x14ac:dyDescent="0.3">
      <c r="D95" s="98"/>
      <c r="E95" s="98"/>
    </row>
    <row r="96" spans="4:5" s="8" customFormat="1" x14ac:dyDescent="0.3">
      <c r="D96" s="98"/>
      <c r="E96" s="98"/>
    </row>
    <row r="97" spans="4:5" s="8" customFormat="1" x14ac:dyDescent="0.3">
      <c r="D97" s="98"/>
      <c r="E97" s="98"/>
    </row>
    <row r="98" spans="4:5" s="8" customFormat="1" x14ac:dyDescent="0.3">
      <c r="D98" s="98"/>
      <c r="E98" s="98"/>
    </row>
    <row r="99" spans="4:5" s="8" customFormat="1" x14ac:dyDescent="0.3">
      <c r="D99" s="98"/>
      <c r="E99" s="98"/>
    </row>
    <row r="100" spans="4:5" s="8" customFormat="1" x14ac:dyDescent="0.3">
      <c r="D100" s="98"/>
      <c r="E100" s="98"/>
    </row>
    <row r="101" spans="4:5" s="8" customFormat="1" x14ac:dyDescent="0.3">
      <c r="D101" s="98"/>
      <c r="E101" s="98"/>
    </row>
    <row r="102" spans="4:5" s="8" customFormat="1" x14ac:dyDescent="0.3">
      <c r="D102" s="98"/>
      <c r="E102" s="98"/>
    </row>
    <row r="103" spans="4:5" s="8" customFormat="1" x14ac:dyDescent="0.3">
      <c r="D103" s="98"/>
      <c r="E103" s="98"/>
    </row>
    <row r="104" spans="4:5" s="8" customFormat="1" x14ac:dyDescent="0.3">
      <c r="D104" s="98"/>
      <c r="E104" s="98"/>
    </row>
    <row r="105" spans="4:5" s="8" customFormat="1" x14ac:dyDescent="0.3">
      <c r="D105" s="98"/>
      <c r="E105" s="98"/>
    </row>
    <row r="106" spans="4:5" s="8" customFormat="1" x14ac:dyDescent="0.3">
      <c r="D106" s="98"/>
      <c r="E106" s="98"/>
    </row>
    <row r="107" spans="4:5" s="8" customFormat="1" x14ac:dyDescent="0.3">
      <c r="D107" s="98"/>
      <c r="E107" s="98"/>
    </row>
    <row r="108" spans="4:5" s="8" customFormat="1" x14ac:dyDescent="0.3">
      <c r="D108" s="98"/>
      <c r="E108" s="98"/>
    </row>
    <row r="109" spans="4:5" s="8" customFormat="1" x14ac:dyDescent="0.3">
      <c r="D109" s="98"/>
      <c r="E109" s="98"/>
    </row>
    <row r="110" spans="4:5" s="8" customFormat="1" x14ac:dyDescent="0.3">
      <c r="D110" s="98"/>
      <c r="E110" s="98"/>
    </row>
    <row r="111" spans="4:5" s="8" customFormat="1" x14ac:dyDescent="0.3">
      <c r="D111" s="98"/>
      <c r="E111" s="98"/>
    </row>
    <row r="112" spans="4:5" s="8" customFormat="1" x14ac:dyDescent="0.3">
      <c r="D112" s="98"/>
      <c r="E112" s="98"/>
    </row>
    <row r="113" spans="4:5" s="8" customFormat="1" x14ac:dyDescent="0.3">
      <c r="D113" s="98"/>
      <c r="E113" s="98"/>
    </row>
    <row r="114" spans="4:5" s="8" customFormat="1" x14ac:dyDescent="0.3">
      <c r="D114" s="98"/>
      <c r="E114" s="98"/>
    </row>
    <row r="115" spans="4:5" s="8" customFormat="1" x14ac:dyDescent="0.3">
      <c r="D115" s="98"/>
      <c r="E115" s="98"/>
    </row>
    <row r="116" spans="4:5" s="8" customFormat="1" x14ac:dyDescent="0.3">
      <c r="D116" s="98"/>
      <c r="E116" s="98"/>
    </row>
    <row r="117" spans="4:5" s="8" customFormat="1" x14ac:dyDescent="0.3">
      <c r="D117" s="98"/>
      <c r="E117" s="98"/>
    </row>
    <row r="118" spans="4:5" s="8" customFormat="1" x14ac:dyDescent="0.3">
      <c r="D118" s="98"/>
      <c r="E118" s="98"/>
    </row>
    <row r="119" spans="4:5" s="8" customFormat="1" x14ac:dyDescent="0.3">
      <c r="D119" s="98"/>
      <c r="E119" s="98"/>
    </row>
    <row r="120" spans="4:5" s="8" customFormat="1" x14ac:dyDescent="0.3">
      <c r="D120" s="98"/>
      <c r="E120" s="98"/>
    </row>
    <row r="121" spans="4:5" s="8" customFormat="1" x14ac:dyDescent="0.3">
      <c r="D121" s="98"/>
      <c r="E121" s="98"/>
    </row>
    <row r="122" spans="4:5" s="8" customFormat="1" x14ac:dyDescent="0.3">
      <c r="D122" s="98"/>
      <c r="E122" s="98"/>
    </row>
    <row r="123" spans="4:5" s="8" customFormat="1" x14ac:dyDescent="0.3">
      <c r="D123" s="98"/>
      <c r="E123" s="98"/>
    </row>
    <row r="124" spans="4:5" s="8" customFormat="1" x14ac:dyDescent="0.3">
      <c r="D124" s="98"/>
      <c r="E124" s="98"/>
    </row>
    <row r="125" spans="4:5" s="8" customFormat="1" x14ac:dyDescent="0.3">
      <c r="D125" s="98"/>
      <c r="E125" s="98"/>
    </row>
    <row r="126" spans="4:5" s="8" customFormat="1" x14ac:dyDescent="0.3">
      <c r="D126" s="98"/>
      <c r="E126" s="98"/>
    </row>
    <row r="127" spans="4:5" s="8" customFormat="1" x14ac:dyDescent="0.3">
      <c r="D127" s="98"/>
      <c r="E127" s="98"/>
    </row>
    <row r="128" spans="4:5" s="8" customFormat="1" x14ac:dyDescent="0.3">
      <c r="D128" s="98"/>
      <c r="E128" s="98"/>
    </row>
    <row r="129" spans="4:5" s="8" customFormat="1" x14ac:dyDescent="0.3">
      <c r="D129" s="98"/>
      <c r="E129" s="98"/>
    </row>
    <row r="130" spans="4:5" s="8" customFormat="1" x14ac:dyDescent="0.3">
      <c r="D130" s="98"/>
      <c r="E130" s="98"/>
    </row>
    <row r="131" spans="4:5" s="8" customFormat="1" x14ac:dyDescent="0.3">
      <c r="D131" s="98"/>
      <c r="E131" s="98"/>
    </row>
    <row r="132" spans="4:5" s="8" customFormat="1" x14ac:dyDescent="0.3">
      <c r="D132" s="98"/>
      <c r="E132" s="98"/>
    </row>
    <row r="133" spans="4:5" s="8" customFormat="1" x14ac:dyDescent="0.3">
      <c r="D133" s="98"/>
      <c r="E133" s="98"/>
    </row>
    <row r="134" spans="4:5" s="8" customFormat="1" x14ac:dyDescent="0.3">
      <c r="D134" s="98"/>
      <c r="E134" s="98"/>
    </row>
    <row r="135" spans="4:5" s="8" customFormat="1" x14ac:dyDescent="0.3">
      <c r="D135" s="98"/>
      <c r="E135" s="98"/>
    </row>
    <row r="136" spans="4:5" s="8" customFormat="1" x14ac:dyDescent="0.3">
      <c r="D136" s="98"/>
      <c r="E136" s="98"/>
    </row>
    <row r="137" spans="4:5" s="8" customFormat="1" x14ac:dyDescent="0.3">
      <c r="D137" s="98"/>
      <c r="E137" s="98"/>
    </row>
    <row r="138" spans="4:5" s="8" customFormat="1" x14ac:dyDescent="0.3">
      <c r="D138" s="98"/>
      <c r="E138" s="98"/>
    </row>
    <row r="139" spans="4:5" s="8" customFormat="1" x14ac:dyDescent="0.3">
      <c r="D139" s="98"/>
      <c r="E139" s="98"/>
    </row>
    <row r="140" spans="4:5" s="8" customFormat="1" x14ac:dyDescent="0.3">
      <c r="D140" s="98"/>
      <c r="E140" s="98"/>
    </row>
    <row r="141" spans="4:5" s="8" customFormat="1" x14ac:dyDescent="0.3">
      <c r="D141" s="98"/>
      <c r="E141" s="98"/>
    </row>
    <row r="142" spans="4:5" s="8" customFormat="1" x14ac:dyDescent="0.3">
      <c r="D142" s="98"/>
      <c r="E142" s="98"/>
    </row>
    <row r="143" spans="4:5" s="8" customFormat="1" x14ac:dyDescent="0.3">
      <c r="D143" s="98"/>
      <c r="E143" s="98"/>
    </row>
    <row r="144" spans="4:5" s="8" customFormat="1" x14ac:dyDescent="0.3">
      <c r="D144" s="98"/>
      <c r="E144" s="98"/>
    </row>
    <row r="145" spans="4:5" s="8" customFormat="1" x14ac:dyDescent="0.3">
      <c r="D145" s="98"/>
      <c r="E145" s="98"/>
    </row>
    <row r="146" spans="4:5" s="8" customFormat="1" x14ac:dyDescent="0.3">
      <c r="D146" s="98"/>
      <c r="E146" s="98"/>
    </row>
    <row r="147" spans="4:5" s="8" customFormat="1" x14ac:dyDescent="0.3">
      <c r="D147" s="98"/>
      <c r="E147" s="98"/>
    </row>
    <row r="148" spans="4:5" s="8" customFormat="1" x14ac:dyDescent="0.3">
      <c r="D148" s="98"/>
      <c r="E148" s="98"/>
    </row>
    <row r="149" spans="4:5" s="8" customFormat="1" x14ac:dyDescent="0.3">
      <c r="D149" s="98"/>
      <c r="E149" s="98"/>
    </row>
    <row r="150" spans="4:5" s="8" customFormat="1" x14ac:dyDescent="0.3">
      <c r="D150" s="98"/>
      <c r="E150" s="98"/>
    </row>
    <row r="151" spans="4:5" s="8" customFormat="1" x14ac:dyDescent="0.3">
      <c r="D151" s="98"/>
      <c r="E151" s="98"/>
    </row>
    <row r="152" spans="4:5" s="8" customFormat="1" x14ac:dyDescent="0.3">
      <c r="D152" s="98"/>
      <c r="E152" s="98"/>
    </row>
    <row r="153" spans="4:5" s="8" customFormat="1" x14ac:dyDescent="0.3">
      <c r="D153" s="98"/>
      <c r="E153" s="98"/>
    </row>
    <row r="154" spans="4:5" s="8" customFormat="1" x14ac:dyDescent="0.3">
      <c r="D154" s="98"/>
      <c r="E154" s="98"/>
    </row>
    <row r="155" spans="4:5" s="8" customFormat="1" x14ac:dyDescent="0.3">
      <c r="D155" s="98"/>
      <c r="E155" s="98"/>
    </row>
    <row r="156" spans="4:5" s="8" customFormat="1" x14ac:dyDescent="0.3">
      <c r="D156" s="98"/>
      <c r="E156" s="98"/>
    </row>
    <row r="157" spans="4:5" s="8" customFormat="1" x14ac:dyDescent="0.3">
      <c r="D157" s="98"/>
      <c r="E157" s="98"/>
    </row>
    <row r="158" spans="4:5" s="8" customFormat="1" x14ac:dyDescent="0.3">
      <c r="D158" s="98"/>
      <c r="E158" s="98"/>
    </row>
    <row r="159" spans="4:5" s="8" customFormat="1" x14ac:dyDescent="0.3">
      <c r="D159" s="98"/>
      <c r="E159" s="98"/>
    </row>
    <row r="160" spans="4:5" s="8" customFormat="1" x14ac:dyDescent="0.3">
      <c r="D160" s="98"/>
      <c r="E160" s="98"/>
    </row>
    <row r="161" spans="4:5" s="8" customFormat="1" x14ac:dyDescent="0.3">
      <c r="D161" s="98"/>
      <c r="E161" s="98"/>
    </row>
    <row r="162" spans="4:5" s="8" customFormat="1" x14ac:dyDescent="0.3">
      <c r="D162" s="98"/>
      <c r="E162" s="98"/>
    </row>
    <row r="163" spans="4:5" s="8" customFormat="1" x14ac:dyDescent="0.3">
      <c r="D163" s="98"/>
      <c r="E163" s="98"/>
    </row>
    <row r="164" spans="4:5" s="8" customFormat="1" x14ac:dyDescent="0.3">
      <c r="D164" s="98"/>
      <c r="E164" s="98"/>
    </row>
    <row r="165" spans="4:5" s="8" customFormat="1" x14ac:dyDescent="0.3">
      <c r="D165" s="98"/>
      <c r="E165" s="98"/>
    </row>
    <row r="166" spans="4:5" s="8" customFormat="1" x14ac:dyDescent="0.3">
      <c r="D166" s="98"/>
      <c r="E166" s="98"/>
    </row>
    <row r="167" spans="4:5" s="8" customFormat="1" x14ac:dyDescent="0.3">
      <c r="D167" s="98"/>
      <c r="E167" s="98"/>
    </row>
    <row r="168" spans="4:5" s="8" customFormat="1" x14ac:dyDescent="0.3">
      <c r="D168" s="98"/>
      <c r="E168" s="98"/>
    </row>
    <row r="169" spans="4:5" s="8" customFormat="1" x14ac:dyDescent="0.3">
      <c r="D169" s="98"/>
      <c r="E169" s="98"/>
    </row>
    <row r="170" spans="4:5" s="8" customFormat="1" x14ac:dyDescent="0.3">
      <c r="D170" s="98"/>
      <c r="E170" s="98"/>
    </row>
    <row r="171" spans="4:5" s="8" customFormat="1" x14ac:dyDescent="0.3">
      <c r="D171" s="98"/>
      <c r="E171" s="98"/>
    </row>
    <row r="172" spans="4:5" s="8" customFormat="1" x14ac:dyDescent="0.3">
      <c r="D172" s="98"/>
      <c r="E172" s="98"/>
    </row>
    <row r="173" spans="4:5" s="8" customFormat="1" x14ac:dyDescent="0.3">
      <c r="D173" s="98"/>
      <c r="E173" s="98"/>
    </row>
    <row r="174" spans="4:5" s="8" customFormat="1" x14ac:dyDescent="0.3">
      <c r="D174" s="98"/>
      <c r="E174" s="98"/>
    </row>
    <row r="175" spans="4:5" s="8" customFormat="1" x14ac:dyDescent="0.3">
      <c r="D175" s="98"/>
      <c r="E175" s="98"/>
    </row>
    <row r="176" spans="4:5" s="8" customFormat="1" x14ac:dyDescent="0.3">
      <c r="D176" s="98"/>
      <c r="E176" s="98"/>
    </row>
    <row r="177" spans="4:5" s="8" customFormat="1" x14ac:dyDescent="0.3">
      <c r="D177" s="98"/>
      <c r="E177" s="98"/>
    </row>
    <row r="178" spans="4:5" s="8" customFormat="1" x14ac:dyDescent="0.3">
      <c r="D178" s="98"/>
      <c r="E178" s="98"/>
    </row>
    <row r="179" spans="4:5" s="8" customFormat="1" x14ac:dyDescent="0.3">
      <c r="D179" s="98"/>
      <c r="E179" s="98"/>
    </row>
    <row r="180" spans="4:5" s="8" customFormat="1" x14ac:dyDescent="0.3">
      <c r="D180" s="98"/>
      <c r="E180" s="98"/>
    </row>
    <row r="181" spans="4:5" s="8" customFormat="1" x14ac:dyDescent="0.3">
      <c r="D181" s="98"/>
      <c r="E181" s="98"/>
    </row>
    <row r="182" spans="4:5" s="8" customFormat="1" x14ac:dyDescent="0.3">
      <c r="D182" s="98"/>
      <c r="E182" s="98"/>
    </row>
    <row r="183" spans="4:5" s="8" customFormat="1" x14ac:dyDescent="0.3">
      <c r="D183" s="98"/>
      <c r="E183" s="98"/>
    </row>
    <row r="184" spans="4:5" s="8" customFormat="1" x14ac:dyDescent="0.3">
      <c r="D184" s="98"/>
      <c r="E184" s="98"/>
    </row>
    <row r="185" spans="4:5" s="8" customFormat="1" x14ac:dyDescent="0.3">
      <c r="D185" s="98"/>
      <c r="E185" s="98"/>
    </row>
    <row r="186" spans="4:5" s="8" customFormat="1" x14ac:dyDescent="0.3">
      <c r="D186" s="98"/>
      <c r="E186" s="98"/>
    </row>
    <row r="187" spans="4:5" s="8" customFormat="1" x14ac:dyDescent="0.3">
      <c r="D187" s="98"/>
      <c r="E187" s="98"/>
    </row>
    <row r="188" spans="4:5" s="8" customFormat="1" x14ac:dyDescent="0.3">
      <c r="D188" s="98"/>
      <c r="E188" s="98"/>
    </row>
    <row r="189" spans="4:5" s="8" customFormat="1" x14ac:dyDescent="0.3">
      <c r="D189" s="98"/>
      <c r="E189" s="98"/>
    </row>
    <row r="190" spans="4:5" s="8" customFormat="1" x14ac:dyDescent="0.3">
      <c r="D190" s="98"/>
      <c r="E190" s="98"/>
    </row>
    <row r="191" spans="4:5" s="8" customFormat="1" x14ac:dyDescent="0.3">
      <c r="D191" s="98"/>
      <c r="E191" s="98"/>
    </row>
    <row r="192" spans="4:5" s="8" customFormat="1" x14ac:dyDescent="0.3">
      <c r="D192" s="98"/>
      <c r="E192" s="98"/>
    </row>
    <row r="193" spans="4:5" s="8" customFormat="1" x14ac:dyDescent="0.3">
      <c r="D193" s="98"/>
      <c r="E193" s="98"/>
    </row>
    <row r="194" spans="4:5" s="8" customFormat="1" x14ac:dyDescent="0.3">
      <c r="D194" s="98"/>
      <c r="E194" s="98"/>
    </row>
    <row r="195" spans="4:5" s="8" customFormat="1" x14ac:dyDescent="0.3">
      <c r="D195" s="98"/>
      <c r="E195" s="98"/>
    </row>
    <row r="196" spans="4:5" s="8" customFormat="1" x14ac:dyDescent="0.3">
      <c r="D196" s="98"/>
      <c r="E196" s="98"/>
    </row>
    <row r="197" spans="4:5" s="8" customFormat="1" x14ac:dyDescent="0.3">
      <c r="D197" s="98"/>
      <c r="E197" s="98"/>
    </row>
    <row r="198" spans="4:5" s="8" customFormat="1" x14ac:dyDescent="0.3">
      <c r="D198" s="98"/>
      <c r="E198" s="98"/>
    </row>
    <row r="199" spans="4:5" s="8" customFormat="1" x14ac:dyDescent="0.3">
      <c r="D199" s="98"/>
      <c r="E199" s="98"/>
    </row>
    <row r="200" spans="4:5" s="8" customFormat="1" x14ac:dyDescent="0.3">
      <c r="D200" s="98"/>
      <c r="E200" s="98"/>
    </row>
    <row r="201" spans="4:5" s="8" customFormat="1" x14ac:dyDescent="0.3">
      <c r="D201" s="98"/>
      <c r="E201" s="98"/>
    </row>
    <row r="202" spans="4:5" s="8" customFormat="1" x14ac:dyDescent="0.3">
      <c r="D202" s="98"/>
      <c r="E202" s="98"/>
    </row>
    <row r="203" spans="4:5" s="8" customFormat="1" x14ac:dyDescent="0.3">
      <c r="D203" s="98"/>
      <c r="E203" s="98"/>
    </row>
    <row r="204" spans="4:5" s="8" customFormat="1" x14ac:dyDescent="0.3">
      <c r="D204" s="98"/>
      <c r="E204" s="98"/>
    </row>
    <row r="205" spans="4:5" s="8" customFormat="1" x14ac:dyDescent="0.3">
      <c r="D205" s="98"/>
      <c r="E205" s="98"/>
    </row>
    <row r="206" spans="4:5" s="8" customFormat="1" x14ac:dyDescent="0.3">
      <c r="D206" s="98"/>
      <c r="E206" s="98"/>
    </row>
    <row r="207" spans="4:5" s="8" customFormat="1" x14ac:dyDescent="0.3">
      <c r="D207" s="98"/>
      <c r="E207" s="98"/>
    </row>
    <row r="208" spans="4:5" s="8" customFormat="1" x14ac:dyDescent="0.3">
      <c r="D208" s="98"/>
      <c r="E208" s="98"/>
    </row>
    <row r="209" spans="4:5" s="8" customFormat="1" x14ac:dyDescent="0.3">
      <c r="D209" s="98"/>
      <c r="E209" s="98"/>
    </row>
    <row r="210" spans="4:5" s="8" customFormat="1" x14ac:dyDescent="0.3">
      <c r="D210" s="98"/>
      <c r="E210" s="98"/>
    </row>
    <row r="211" spans="4:5" s="8" customFormat="1" x14ac:dyDescent="0.3">
      <c r="D211" s="98"/>
      <c r="E211" s="98"/>
    </row>
    <row r="212" spans="4:5" s="8" customFormat="1" x14ac:dyDescent="0.3">
      <c r="D212" s="98"/>
      <c r="E212" s="98"/>
    </row>
    <row r="213" spans="4:5" s="8" customFormat="1" x14ac:dyDescent="0.3">
      <c r="D213" s="98"/>
      <c r="E213" s="98"/>
    </row>
    <row r="214" spans="4:5" s="8" customFormat="1" x14ac:dyDescent="0.3">
      <c r="D214" s="98"/>
      <c r="E214" s="98"/>
    </row>
    <row r="215" spans="4:5" s="8" customFormat="1" x14ac:dyDescent="0.3">
      <c r="D215" s="98"/>
      <c r="E215" s="98"/>
    </row>
    <row r="216" spans="4:5" s="8" customFormat="1" x14ac:dyDescent="0.3">
      <c r="D216" s="98"/>
      <c r="E216" s="98"/>
    </row>
    <row r="217" spans="4:5" s="8" customFormat="1" x14ac:dyDescent="0.3">
      <c r="D217" s="98"/>
      <c r="E217" s="98"/>
    </row>
    <row r="218" spans="4:5" s="8" customFormat="1" x14ac:dyDescent="0.3">
      <c r="D218" s="98"/>
      <c r="E218" s="98"/>
    </row>
    <row r="219" spans="4:5" s="8" customFormat="1" x14ac:dyDescent="0.3">
      <c r="D219" s="98"/>
      <c r="E219" s="98"/>
    </row>
    <row r="220" spans="4:5" s="8" customFormat="1" x14ac:dyDescent="0.3">
      <c r="D220" s="98"/>
      <c r="E220" s="98"/>
    </row>
    <row r="221" spans="4:5" s="8" customFormat="1" x14ac:dyDescent="0.3">
      <c r="D221" s="98"/>
      <c r="E221" s="98"/>
    </row>
    <row r="222" spans="4:5" s="8" customFormat="1" x14ac:dyDescent="0.3">
      <c r="D222" s="98"/>
      <c r="E222" s="98"/>
    </row>
    <row r="223" spans="4:5" s="8" customFormat="1" x14ac:dyDescent="0.3">
      <c r="D223" s="98"/>
      <c r="E223" s="98"/>
    </row>
    <row r="224" spans="4:5" s="8" customFormat="1" x14ac:dyDescent="0.3">
      <c r="D224" s="98"/>
      <c r="E224" s="98"/>
    </row>
    <row r="225" spans="4:5" s="8" customFormat="1" x14ac:dyDescent="0.3">
      <c r="D225" s="98"/>
      <c r="E225" s="98"/>
    </row>
    <row r="226" spans="4:5" s="8" customFormat="1" x14ac:dyDescent="0.3">
      <c r="D226" s="98"/>
      <c r="E226" s="98"/>
    </row>
  </sheetData>
  <mergeCells count="17">
    <mergeCell ref="C11:J11"/>
    <mergeCell ref="F1:J1"/>
    <mergeCell ref="F2:J2"/>
    <mergeCell ref="F4:J4"/>
    <mergeCell ref="A5:J5"/>
    <mergeCell ref="A6:J6"/>
    <mergeCell ref="A7:J7"/>
    <mergeCell ref="C8:I8"/>
    <mergeCell ref="C9:D9"/>
    <mergeCell ref="F9:G9"/>
    <mergeCell ref="H9:I9"/>
    <mergeCell ref="C10:J10"/>
    <mergeCell ref="B52:J52"/>
    <mergeCell ref="B53:J53"/>
    <mergeCell ref="C55:E55"/>
    <mergeCell ref="F55:J55"/>
    <mergeCell ref="C61:E61"/>
  </mergeCells>
  <printOptions horizontalCentered="1"/>
  <pageMargins left="0.11811023622047245" right="0.11811023622047245" top="0.19685039370078741" bottom="0.19685039370078741" header="0.19685039370078741" footer="0.19685039370078741"/>
  <pageSetup paperSize="9" scale="89" orientation="landscape" r:id="rId1"/>
  <headerFooter alignWithMargins="0">
    <oddFooter>Page &amp;P</oddFooter>
  </headerFooter>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FC139-0EF9-4672-BEDF-5D0838D556C5}">
  <sheetPr>
    <tabColor rgb="FFFFFF00"/>
  </sheetPr>
  <dimension ref="A1:K218"/>
  <sheetViews>
    <sheetView view="pageBreakPreview" zoomScaleSheetLayoutView="100" workbookViewId="0">
      <selection activeCell="B13" sqref="A1:XFD1048576"/>
    </sheetView>
  </sheetViews>
  <sheetFormatPr defaultColWidth="9.109375" defaultRowHeight="15.6" x14ac:dyDescent="0.3"/>
  <cols>
    <col min="1" max="1" width="7.109375" style="4" customWidth="1"/>
    <col min="2" max="2" width="68.33203125" style="8" customWidth="1"/>
    <col min="3" max="3" width="6.88671875" style="6" customWidth="1"/>
    <col min="4" max="4" width="9.109375" style="7"/>
    <col min="5" max="5" width="14.44140625" style="6" bestFit="1" customWidth="1"/>
    <col min="6" max="6" width="11.33203125" style="108" customWidth="1"/>
    <col min="7" max="7" width="7" style="109" customWidth="1"/>
    <col min="8" max="8" width="6.109375" style="98" bestFit="1" customWidth="1"/>
    <col min="9" max="9" width="16.88671875" style="108" bestFit="1" customWidth="1"/>
    <col min="10" max="10" width="14.5546875" style="6" bestFit="1" customWidth="1"/>
    <col min="11" max="11" width="19.5546875" style="8" customWidth="1"/>
    <col min="12" max="16384" width="9.109375" style="8"/>
  </cols>
  <sheetData>
    <row r="1" spans="1:11" x14ac:dyDescent="0.3">
      <c r="B1" s="5" t="s">
        <v>4884</v>
      </c>
      <c r="F1" s="497" t="s">
        <v>4723</v>
      </c>
      <c r="G1" s="497"/>
      <c r="H1" s="497"/>
      <c r="I1" s="497"/>
      <c r="J1" s="497"/>
    </row>
    <row r="2" spans="1:11" x14ac:dyDescent="0.3">
      <c r="B2" s="9" t="s">
        <v>4885</v>
      </c>
      <c r="F2" s="498" t="s">
        <v>4724</v>
      </c>
      <c r="G2" s="498"/>
      <c r="H2" s="498"/>
      <c r="I2" s="498"/>
      <c r="J2" s="498"/>
    </row>
    <row r="4" spans="1:11" x14ac:dyDescent="0.3">
      <c r="A4" s="11"/>
      <c r="B4" s="12"/>
      <c r="C4" s="13"/>
      <c r="D4" s="14"/>
      <c r="E4" s="15"/>
      <c r="F4" s="499" t="s">
        <v>4933</v>
      </c>
      <c r="G4" s="499"/>
      <c r="H4" s="499"/>
      <c r="I4" s="499"/>
      <c r="J4" s="499"/>
    </row>
    <row r="5" spans="1:11" x14ac:dyDescent="0.3">
      <c r="A5" s="498" t="s">
        <v>4729</v>
      </c>
      <c r="B5" s="498"/>
      <c r="C5" s="498"/>
      <c r="D5" s="498"/>
      <c r="E5" s="498"/>
      <c r="F5" s="498"/>
      <c r="G5" s="498"/>
      <c r="H5" s="498"/>
      <c r="I5" s="498"/>
      <c r="J5" s="498"/>
    </row>
    <row r="6" spans="1:11" ht="15.75" customHeight="1" x14ac:dyDescent="0.3">
      <c r="A6" s="500" t="s">
        <v>4931</v>
      </c>
      <c r="B6" s="498"/>
      <c r="C6" s="498"/>
      <c r="D6" s="498"/>
      <c r="E6" s="498"/>
      <c r="F6" s="498"/>
      <c r="G6" s="498"/>
      <c r="H6" s="498"/>
      <c r="I6" s="498"/>
      <c r="J6" s="498"/>
    </row>
    <row r="7" spans="1:11" ht="15.75" customHeight="1" x14ac:dyDescent="0.3">
      <c r="A7" s="498" t="s">
        <v>4932</v>
      </c>
      <c r="B7" s="498"/>
      <c r="C7" s="498"/>
      <c r="D7" s="498"/>
      <c r="E7" s="498"/>
      <c r="F7" s="498"/>
      <c r="G7" s="498"/>
      <c r="H7" s="498"/>
      <c r="I7" s="498"/>
      <c r="J7" s="498"/>
    </row>
    <row r="8" spans="1:11" ht="16.8" x14ac:dyDescent="0.3">
      <c r="A8" s="16"/>
      <c r="B8" s="17" t="s">
        <v>4730</v>
      </c>
      <c r="C8" s="507" t="s">
        <v>5230</v>
      </c>
      <c r="D8" s="507"/>
      <c r="E8" s="507"/>
      <c r="F8" s="507"/>
      <c r="G8" s="507"/>
      <c r="H8" s="507"/>
      <c r="I8" s="507"/>
      <c r="J8" s="18"/>
    </row>
    <row r="9" spans="1:11" ht="15" customHeight="1" x14ac:dyDescent="0.3">
      <c r="A9" s="19"/>
      <c r="B9" s="17" t="s">
        <v>4731</v>
      </c>
      <c r="C9" s="548" t="s">
        <v>11</v>
      </c>
      <c r="D9" s="508"/>
      <c r="E9" s="20" t="s">
        <v>4732</v>
      </c>
      <c r="F9" s="549" t="s">
        <v>11</v>
      </c>
      <c r="G9" s="509"/>
      <c r="H9" s="511" t="s">
        <v>4733</v>
      </c>
      <c r="I9" s="511"/>
      <c r="J9" s="162" t="s">
        <v>11</v>
      </c>
    </row>
    <row r="10" spans="1:11" x14ac:dyDescent="0.3">
      <c r="A10" s="21"/>
      <c r="B10" s="17" t="s">
        <v>4734</v>
      </c>
      <c r="C10" s="510" t="s">
        <v>4897</v>
      </c>
      <c r="D10" s="510"/>
      <c r="E10" s="510"/>
      <c r="F10" s="510"/>
      <c r="G10" s="510"/>
      <c r="H10" s="510"/>
      <c r="I10" s="510"/>
      <c r="J10" s="510"/>
    </row>
    <row r="11" spans="1:11" x14ac:dyDescent="0.3">
      <c r="A11" s="22"/>
      <c r="B11" s="17" t="s">
        <v>4735</v>
      </c>
      <c r="C11" s="547" t="s">
        <v>11</v>
      </c>
      <c r="D11" s="512"/>
      <c r="E11" s="512"/>
      <c r="F11" s="512"/>
      <c r="G11" s="512"/>
      <c r="H11" s="512"/>
      <c r="I11" s="512"/>
      <c r="J11" s="512"/>
    </row>
    <row r="12" spans="1:11" ht="30.6" x14ac:dyDescent="0.3">
      <c r="A12" s="23" t="s">
        <v>0</v>
      </c>
      <c r="B12" s="24" t="s">
        <v>4736</v>
      </c>
      <c r="C12" s="24" t="s">
        <v>4737</v>
      </c>
      <c r="D12" s="25" t="s">
        <v>4738</v>
      </c>
      <c r="E12" s="24" t="s">
        <v>4739</v>
      </c>
      <c r="F12" s="26" t="s">
        <v>4740</v>
      </c>
      <c r="G12" s="27" t="s">
        <v>4741</v>
      </c>
      <c r="H12" s="28" t="s">
        <v>4742</v>
      </c>
      <c r="I12" s="26" t="s">
        <v>4743</v>
      </c>
      <c r="J12" s="29" t="s">
        <v>4726</v>
      </c>
      <c r="K12" s="269" t="str">
        <f ca="1">HYPERLINK("#" &amp; CELL("address",TH!A9),"Link tới sheet: " &amp; REPLACE(CELL("filename",TH!A9),1,FIND("]",CELL("filename",TH!A9)),""))</f>
        <v>Link tới sheet: TH</v>
      </c>
    </row>
    <row r="13" spans="1:11" s="34" customFormat="1" ht="13.8" x14ac:dyDescent="0.3">
      <c r="A13" s="30">
        <v>1</v>
      </c>
      <c r="B13" s="31" t="s">
        <v>4744</v>
      </c>
      <c r="C13" s="32"/>
      <c r="D13" s="32"/>
      <c r="E13" s="32"/>
      <c r="F13" s="32"/>
      <c r="G13" s="32"/>
      <c r="H13" s="174"/>
      <c r="I13" s="32"/>
      <c r="J13" s="33"/>
    </row>
    <row r="14" spans="1:11" s="40" customFormat="1" ht="13.8" x14ac:dyDescent="0.3">
      <c r="A14" s="35"/>
      <c r="B14" s="36" t="s">
        <v>4745</v>
      </c>
      <c r="C14" s="37" t="s">
        <v>1726</v>
      </c>
      <c r="D14" s="317">
        <f>SUBTOTAL(9,D15:D23)</f>
        <v>86.6</v>
      </c>
      <c r="E14" s="37"/>
      <c r="F14" s="38"/>
      <c r="G14" s="39"/>
      <c r="H14" s="175"/>
      <c r="I14" s="110">
        <f>SUBTOTAL(9,I15:I23)</f>
        <v>11258000</v>
      </c>
      <c r="J14" s="37"/>
    </row>
    <row r="15" spans="1:11" s="40" customFormat="1" ht="41.4" x14ac:dyDescent="0.3">
      <c r="A15" s="41" t="s">
        <v>4746</v>
      </c>
      <c r="B15" s="42" t="s">
        <v>5532</v>
      </c>
      <c r="C15" s="43"/>
      <c r="D15" s="318"/>
      <c r="E15" s="43"/>
      <c r="F15" s="44"/>
      <c r="G15" s="45"/>
      <c r="H15" s="176"/>
      <c r="I15" s="44"/>
      <c r="J15" s="43"/>
    </row>
    <row r="16" spans="1:11" s="40" customFormat="1" ht="13.8" x14ac:dyDescent="0.3">
      <c r="A16" s="41"/>
      <c r="B16" s="46" t="s">
        <v>5233</v>
      </c>
      <c r="C16" s="43"/>
      <c r="D16" s="318"/>
      <c r="E16" s="43"/>
      <c r="F16" s="44"/>
      <c r="G16" s="45"/>
      <c r="H16" s="176"/>
      <c r="I16" s="44"/>
      <c r="J16" s="47"/>
    </row>
    <row r="17" spans="1:10" s="40" customFormat="1" ht="40.5" customHeight="1" x14ac:dyDescent="0.3">
      <c r="A17" s="41" t="s">
        <v>4747</v>
      </c>
      <c r="B17" s="163" t="s">
        <v>4887</v>
      </c>
      <c r="C17" s="43" t="s">
        <v>1726</v>
      </c>
      <c r="D17" s="318">
        <v>86.6</v>
      </c>
      <c r="E17" s="43"/>
      <c r="F17" s="44">
        <v>130000</v>
      </c>
      <c r="G17" s="45"/>
      <c r="H17" s="176">
        <v>1</v>
      </c>
      <c r="I17" s="44">
        <f>ROUND(D17*H17*F17,0)</f>
        <v>11258000</v>
      </c>
      <c r="J17" s="48"/>
    </row>
    <row r="18" spans="1:10" s="40" customFormat="1" ht="41.4" x14ac:dyDescent="0.3">
      <c r="A18" s="49" t="s">
        <v>4748</v>
      </c>
      <c r="B18" s="157" t="s">
        <v>4888</v>
      </c>
      <c r="C18" s="50" t="s">
        <v>1726</v>
      </c>
      <c r="D18" s="319"/>
      <c r="E18" s="50"/>
      <c r="F18" s="3"/>
      <c r="G18" s="51"/>
      <c r="H18" s="177">
        <v>1</v>
      </c>
      <c r="I18" s="3">
        <f t="shared" ref="I18:I23" si="0">ROUND(D18*H18*F18,0)</f>
        <v>0</v>
      </c>
      <c r="J18" s="52"/>
    </row>
    <row r="19" spans="1:10" s="40" customFormat="1" ht="41.4" x14ac:dyDescent="0.3">
      <c r="A19" s="49" t="s">
        <v>4749</v>
      </c>
      <c r="B19" s="158" t="s">
        <v>4889</v>
      </c>
      <c r="C19" s="50" t="s">
        <v>1726</v>
      </c>
      <c r="D19" s="319"/>
      <c r="E19" s="50"/>
      <c r="F19" s="3"/>
      <c r="G19" s="51"/>
      <c r="H19" s="177">
        <v>1</v>
      </c>
      <c r="I19" s="3">
        <f t="shared" si="0"/>
        <v>0</v>
      </c>
      <c r="J19" s="52"/>
    </row>
    <row r="20" spans="1:10" s="40" customFormat="1" ht="41.4" x14ac:dyDescent="0.3">
      <c r="A20" s="49" t="s">
        <v>4750</v>
      </c>
      <c r="B20" s="158" t="s">
        <v>4890</v>
      </c>
      <c r="C20" s="50" t="s">
        <v>1726</v>
      </c>
      <c r="D20" s="319"/>
      <c r="E20" s="50"/>
      <c r="F20" s="3"/>
      <c r="G20" s="51"/>
      <c r="H20" s="177">
        <v>1</v>
      </c>
      <c r="I20" s="3">
        <f t="shared" si="0"/>
        <v>0</v>
      </c>
      <c r="J20" s="52"/>
    </row>
    <row r="21" spans="1:10" s="40" customFormat="1" ht="35.1" customHeight="1" x14ac:dyDescent="0.3">
      <c r="A21" s="49" t="s">
        <v>4751</v>
      </c>
      <c r="B21" s="159" t="s">
        <v>4787</v>
      </c>
      <c r="C21" s="43" t="s">
        <v>1726</v>
      </c>
      <c r="D21" s="318"/>
      <c r="E21" s="43"/>
      <c r="F21" s="44"/>
      <c r="G21" s="45"/>
      <c r="H21" s="176">
        <v>1</v>
      </c>
      <c r="I21" s="44">
        <f t="shared" si="0"/>
        <v>0</v>
      </c>
      <c r="J21" s="47"/>
    </row>
    <row r="22" spans="1:10" s="40" customFormat="1" ht="35.1" customHeight="1" x14ac:dyDescent="0.3">
      <c r="A22" s="49" t="s">
        <v>4752</v>
      </c>
      <c r="B22" s="159" t="s">
        <v>4788</v>
      </c>
      <c r="C22" s="43" t="s">
        <v>1726</v>
      </c>
      <c r="D22" s="319"/>
      <c r="E22" s="50"/>
      <c r="F22" s="3"/>
      <c r="G22" s="51"/>
      <c r="H22" s="177">
        <v>1</v>
      </c>
      <c r="I22" s="3">
        <f t="shared" si="0"/>
        <v>0</v>
      </c>
      <c r="J22" s="52"/>
    </row>
    <row r="23" spans="1:10" s="40" customFormat="1" ht="13.8" x14ac:dyDescent="0.3">
      <c r="A23" s="49" t="s">
        <v>4753</v>
      </c>
      <c r="B23" s="160" t="s">
        <v>4754</v>
      </c>
      <c r="C23" s="53" t="s">
        <v>1726</v>
      </c>
      <c r="D23" s="320"/>
      <c r="E23" s="53"/>
      <c r="F23" s="54"/>
      <c r="G23" s="55"/>
      <c r="H23" s="178">
        <v>0</v>
      </c>
      <c r="I23" s="54">
        <f t="shared" si="0"/>
        <v>0</v>
      </c>
      <c r="J23" s="56"/>
    </row>
    <row r="24" spans="1:10" s="117" customFormat="1" ht="13.8" x14ac:dyDescent="0.3">
      <c r="A24" s="111" t="s">
        <v>2304</v>
      </c>
      <c r="B24" s="112" t="s">
        <v>4755</v>
      </c>
      <c r="C24" s="113"/>
      <c r="D24" s="321"/>
      <c r="E24" s="113"/>
      <c r="F24" s="114"/>
      <c r="G24" s="115"/>
      <c r="H24" s="179"/>
      <c r="I24" s="116">
        <f>SUBTOTAL(9, I25:I28)</f>
        <v>0</v>
      </c>
      <c r="J24" s="113"/>
    </row>
    <row r="25" spans="1:10" s="117" customFormat="1" ht="13.8" x14ac:dyDescent="0.3">
      <c r="A25" s="118" t="s">
        <v>4756</v>
      </c>
      <c r="B25" s="119" t="s">
        <v>4757</v>
      </c>
      <c r="C25" s="120"/>
      <c r="D25" s="322"/>
      <c r="E25" s="120"/>
      <c r="F25" s="121"/>
      <c r="G25" s="122"/>
      <c r="H25" s="180"/>
      <c r="I25" s="123">
        <f>SUBTOTAL(9, I26:I28)</f>
        <v>0</v>
      </c>
      <c r="J25" s="120"/>
    </row>
    <row r="26" spans="1:10" s="117" customFormat="1" ht="13.8" x14ac:dyDescent="0.3">
      <c r="A26" s="118"/>
      <c r="B26" s="335" t="s">
        <v>5533</v>
      </c>
      <c r="C26" s="120"/>
      <c r="D26" s="322"/>
      <c r="E26" s="120"/>
      <c r="F26" s="121"/>
      <c r="G26" s="122"/>
      <c r="H26" s="180"/>
      <c r="I26" s="336">
        <f>SUBTOTAL(9, I27:I27)</f>
        <v>0</v>
      </c>
      <c r="J26" s="120"/>
    </row>
    <row r="27" spans="1:10" s="117" customFormat="1" ht="13.8" x14ac:dyDescent="0.3">
      <c r="A27" s="118"/>
      <c r="B27" s="342" t="s">
        <v>5311</v>
      </c>
      <c r="C27" s="337"/>
      <c r="D27" s="338">
        <v>0</v>
      </c>
      <c r="E27" s="337"/>
      <c r="F27" s="339">
        <v>0</v>
      </c>
      <c r="G27" s="340"/>
      <c r="H27" s="341">
        <v>0</v>
      </c>
      <c r="I27" s="343">
        <f>ROUND(D27*H27*F27,0)</f>
        <v>0</v>
      </c>
      <c r="J27" s="120"/>
    </row>
    <row r="28" spans="1:10" s="127" customFormat="1" ht="13.8" x14ac:dyDescent="0.3">
      <c r="A28" s="128"/>
      <c r="B28" s="171"/>
      <c r="C28" s="125"/>
      <c r="D28" s="323"/>
      <c r="E28" s="125"/>
      <c r="F28" s="172"/>
      <c r="G28" s="173"/>
      <c r="H28" s="181"/>
      <c r="I28" s="126"/>
      <c r="J28" s="125"/>
    </row>
    <row r="29" spans="1:10" s="40" customFormat="1" ht="13.8" x14ac:dyDescent="0.3">
      <c r="A29" s="61" t="s">
        <v>4758</v>
      </c>
      <c r="B29" s="62" t="s">
        <v>4759</v>
      </c>
      <c r="C29" s="63"/>
      <c r="D29" s="324"/>
      <c r="E29" s="63"/>
      <c r="F29" s="64"/>
      <c r="G29" s="65"/>
      <c r="H29" s="182"/>
      <c r="I29" s="66">
        <f>(I30)</f>
        <v>0</v>
      </c>
      <c r="J29" s="63"/>
    </row>
    <row r="30" spans="1:10" s="67" customFormat="1" ht="13.8" x14ac:dyDescent="0.3">
      <c r="A30" s="49"/>
      <c r="B30" s="68"/>
      <c r="C30" s="69"/>
      <c r="D30" s="325"/>
      <c r="E30" s="69"/>
      <c r="F30" s="70"/>
      <c r="G30" s="71"/>
      <c r="H30" s="183"/>
      <c r="I30" s="70"/>
      <c r="J30" s="69"/>
    </row>
    <row r="31" spans="1:10" s="117" customFormat="1" ht="13.8" x14ac:dyDescent="0.3">
      <c r="A31" s="111" t="s">
        <v>2307</v>
      </c>
      <c r="B31" s="132" t="s">
        <v>4760</v>
      </c>
      <c r="C31" s="113"/>
      <c r="D31" s="326"/>
      <c r="E31" s="113"/>
      <c r="F31" s="133"/>
      <c r="G31" s="134"/>
      <c r="H31" s="184"/>
      <c r="I31" s="116">
        <f>SUBTOTAL(9,I32:I41)</f>
        <v>59667400</v>
      </c>
      <c r="J31" s="161"/>
    </row>
    <row r="32" spans="1:10" s="40" customFormat="1" ht="41.4" x14ac:dyDescent="0.3">
      <c r="A32" s="124" t="s">
        <v>4762</v>
      </c>
      <c r="B32" s="135" t="s">
        <v>4761</v>
      </c>
      <c r="C32" s="124"/>
      <c r="D32" s="327"/>
      <c r="E32" s="129"/>
      <c r="F32" s="137"/>
      <c r="G32" s="136"/>
      <c r="H32" s="185"/>
      <c r="I32" s="130">
        <f>SUBTOTAL(9,I33:I37)</f>
        <v>59667400</v>
      </c>
      <c r="J32" s="43"/>
    </row>
    <row r="33" spans="1:10" s="40" customFormat="1" ht="13.8" x14ac:dyDescent="0.3">
      <c r="A33" s="72" t="s">
        <v>4790</v>
      </c>
      <c r="B33" s="73" t="s">
        <v>4763</v>
      </c>
      <c r="C33" s="43" t="s">
        <v>4764</v>
      </c>
      <c r="D33" s="328">
        <v>0</v>
      </c>
      <c r="E33" s="43"/>
      <c r="F33" s="74">
        <v>0</v>
      </c>
      <c r="G33" s="75"/>
      <c r="H33" s="186">
        <v>1</v>
      </c>
      <c r="I33" s="2">
        <f>ROUND(D33*F33*H33,0)</f>
        <v>0</v>
      </c>
      <c r="J33" s="43"/>
    </row>
    <row r="34" spans="1:10" s="131" customFormat="1" ht="13.8" x14ac:dyDescent="0.3">
      <c r="A34" s="76"/>
      <c r="B34" s="138" t="s">
        <v>11</v>
      </c>
      <c r="C34" s="43"/>
      <c r="D34" s="328"/>
      <c r="E34" s="43"/>
      <c r="F34" s="74"/>
      <c r="G34" s="75"/>
      <c r="H34" s="186"/>
      <c r="I34" s="2"/>
      <c r="J34" s="129"/>
    </row>
    <row r="35" spans="1:10" s="96" customFormat="1" ht="27.6" x14ac:dyDescent="0.3">
      <c r="A35" s="164" t="s">
        <v>4791</v>
      </c>
      <c r="B35" s="165" t="s">
        <v>4789</v>
      </c>
      <c r="C35" s="166" t="s">
        <v>1726</v>
      </c>
      <c r="D35" s="329">
        <v>86.6</v>
      </c>
      <c r="E35" s="166"/>
      <c r="F35" s="167">
        <v>130000</v>
      </c>
      <c r="G35" s="168"/>
      <c r="H35" s="187">
        <v>0.3</v>
      </c>
      <c r="I35" s="169">
        <f t="shared" ref="I35" si="1">ROUND(D35*H35*F35,0)</f>
        <v>3377400</v>
      </c>
      <c r="J35" s="170"/>
    </row>
    <row r="36" spans="1:10" s="40" customFormat="1" ht="27.6" x14ac:dyDescent="0.3">
      <c r="A36" s="76" t="s">
        <v>4792</v>
      </c>
      <c r="B36" s="77" t="s">
        <v>4768</v>
      </c>
      <c r="C36" s="76" t="s">
        <v>1726</v>
      </c>
      <c r="D36" s="328">
        <v>86.6</v>
      </c>
      <c r="E36" s="43"/>
      <c r="F36" s="74">
        <v>130000</v>
      </c>
      <c r="G36" s="75"/>
      <c r="H36" s="332">
        <v>5</v>
      </c>
      <c r="I36" s="2">
        <f>D36*F36*H36</f>
        <v>56290000</v>
      </c>
      <c r="J36" s="43"/>
    </row>
    <row r="37" spans="1:10" s="40" customFormat="1" ht="55.2" x14ac:dyDescent="0.3">
      <c r="A37" s="76"/>
      <c r="B37" s="191" t="s">
        <v>4793</v>
      </c>
      <c r="C37" s="76"/>
      <c r="D37" s="328"/>
      <c r="E37" s="43"/>
      <c r="F37" s="74"/>
      <c r="G37" s="75"/>
      <c r="H37" s="186"/>
      <c r="I37" s="2"/>
      <c r="J37" s="43"/>
    </row>
    <row r="38" spans="1:10" s="145" customFormat="1" ht="41.4" x14ac:dyDescent="0.3">
      <c r="A38" s="139" t="s">
        <v>4765</v>
      </c>
      <c r="B38" s="140" t="s">
        <v>4769</v>
      </c>
      <c r="C38" s="139"/>
      <c r="D38" s="330"/>
      <c r="E38" s="142"/>
      <c r="F38" s="143"/>
      <c r="G38" s="141"/>
      <c r="H38" s="188"/>
      <c r="I38" s="144">
        <f>SUBTOTAL(9,I39:I41)</f>
        <v>0</v>
      </c>
      <c r="J38" s="142"/>
    </row>
    <row r="39" spans="1:10" s="40" customFormat="1" ht="27.6" x14ac:dyDescent="0.3">
      <c r="A39" s="76" t="s">
        <v>4766</v>
      </c>
      <c r="B39" s="79" t="s">
        <v>4789</v>
      </c>
      <c r="C39" s="76" t="s">
        <v>1726</v>
      </c>
      <c r="D39" s="328">
        <v>0</v>
      </c>
      <c r="E39" s="43"/>
      <c r="F39" s="74">
        <v>130000</v>
      </c>
      <c r="G39" s="75"/>
      <c r="H39" s="186">
        <v>0.3</v>
      </c>
      <c r="I39" s="2">
        <f t="shared" ref="I39:I40" si="2">ROUND(D39*H39*F39,0)</f>
        <v>0</v>
      </c>
      <c r="J39" s="78"/>
    </row>
    <row r="40" spans="1:10" s="40" customFormat="1" ht="27.6" x14ac:dyDescent="0.3">
      <c r="A40" s="76" t="s">
        <v>4767</v>
      </c>
      <c r="B40" s="77" t="s">
        <v>4768</v>
      </c>
      <c r="C40" s="76" t="s">
        <v>1726</v>
      </c>
      <c r="D40" s="328">
        <v>0</v>
      </c>
      <c r="E40" s="43"/>
      <c r="F40" s="74">
        <v>130000</v>
      </c>
      <c r="G40" s="75"/>
      <c r="H40" s="332">
        <v>5</v>
      </c>
      <c r="I40" s="2">
        <f t="shared" si="2"/>
        <v>0</v>
      </c>
      <c r="J40" s="43"/>
    </row>
    <row r="41" spans="1:10" s="40" customFormat="1" ht="55.2" x14ac:dyDescent="0.3">
      <c r="A41" s="80"/>
      <c r="B41" s="192" t="s">
        <v>4793</v>
      </c>
      <c r="C41" s="80"/>
      <c r="D41" s="331"/>
      <c r="E41" s="50"/>
      <c r="F41" s="81"/>
      <c r="G41" s="82"/>
      <c r="H41" s="189"/>
      <c r="I41" s="83"/>
      <c r="J41" s="50"/>
    </row>
    <row r="42" spans="1:10" s="40" customFormat="1" ht="13.8" x14ac:dyDescent="0.3">
      <c r="A42" s="57" t="s">
        <v>2310</v>
      </c>
      <c r="B42" s="58" t="s">
        <v>4770</v>
      </c>
      <c r="C42" s="59"/>
      <c r="D42" s="333"/>
      <c r="E42" s="59"/>
      <c r="F42" s="60"/>
      <c r="G42" s="59"/>
      <c r="H42" s="190"/>
      <c r="I42" s="59"/>
      <c r="J42" s="84"/>
    </row>
    <row r="43" spans="1:10" s="117" customFormat="1" ht="13.8" x14ac:dyDescent="0.3">
      <c r="A43" s="146"/>
      <c r="B43" s="147" t="s">
        <v>4771</v>
      </c>
      <c r="C43" s="148"/>
      <c r="D43" s="334"/>
      <c r="E43" s="148"/>
      <c r="F43" s="149"/>
      <c r="G43" s="150"/>
      <c r="H43" s="148"/>
      <c r="I43" s="110">
        <f>SUBTOTAL(9,I14:I41)</f>
        <v>70925400</v>
      </c>
      <c r="J43" s="148"/>
    </row>
    <row r="44" spans="1:10" s="40" customFormat="1" ht="14.4" x14ac:dyDescent="0.3">
      <c r="A44" s="85"/>
      <c r="B44" s="501" t="s">
        <v>5534</v>
      </c>
      <c r="C44" s="502"/>
      <c r="D44" s="502"/>
      <c r="E44" s="502"/>
      <c r="F44" s="502"/>
      <c r="G44" s="502"/>
      <c r="H44" s="502"/>
      <c r="I44" s="502"/>
      <c r="J44" s="503"/>
    </row>
    <row r="45" spans="1:10" s="40" customFormat="1" ht="14.4" x14ac:dyDescent="0.3">
      <c r="A45" s="86"/>
      <c r="B45" s="506"/>
      <c r="C45" s="506"/>
      <c r="D45" s="506"/>
      <c r="E45" s="506"/>
      <c r="F45" s="506"/>
      <c r="G45" s="506"/>
      <c r="H45" s="506"/>
      <c r="I45" s="506"/>
      <c r="J45" s="506"/>
    </row>
    <row r="46" spans="1:10" s="89" customFormat="1" x14ac:dyDescent="0.3">
      <c r="A46" s="87"/>
      <c r="B46" s="88"/>
      <c r="C46" s="88"/>
      <c r="D46" s="88"/>
      <c r="E46" s="88"/>
      <c r="F46" s="88"/>
      <c r="G46" s="88"/>
      <c r="H46" s="88"/>
      <c r="I46" s="88"/>
      <c r="J46" s="88"/>
    </row>
    <row r="47" spans="1:10" s="89" customFormat="1" x14ac:dyDescent="0.3">
      <c r="A47" s="90"/>
      <c r="B47" s="90"/>
      <c r="C47" s="504" t="s">
        <v>4773</v>
      </c>
      <c r="D47" s="504"/>
      <c r="E47" s="504"/>
      <c r="F47" s="504" t="s">
        <v>4885</v>
      </c>
      <c r="G47" s="504"/>
      <c r="H47" s="504"/>
      <c r="I47" s="504"/>
      <c r="J47" s="504"/>
    </row>
    <row r="48" spans="1:10" s="96" customFormat="1" x14ac:dyDescent="0.3">
      <c r="A48" s="91"/>
      <c r="B48" s="93"/>
      <c r="C48" s="94"/>
      <c r="D48" s="92"/>
      <c r="E48" s="91"/>
      <c r="F48" s="95"/>
      <c r="G48" s="91"/>
      <c r="H48" s="91"/>
      <c r="I48" s="95"/>
    </row>
    <row r="49" spans="1:10" s="96" customFormat="1" x14ac:dyDescent="0.3">
      <c r="A49" s="91"/>
      <c r="B49" s="93"/>
      <c r="C49" s="94"/>
      <c r="D49" s="92"/>
      <c r="E49" s="91"/>
      <c r="F49" s="95"/>
      <c r="G49" s="91"/>
      <c r="H49" s="91"/>
      <c r="I49" s="91"/>
    </row>
    <row r="50" spans="1:10" s="96" customFormat="1" x14ac:dyDescent="0.3">
      <c r="A50" s="91"/>
      <c r="B50" s="93"/>
      <c r="C50" s="94"/>
      <c r="D50" s="92"/>
      <c r="E50" s="91"/>
      <c r="F50" s="95"/>
      <c r="G50" s="91"/>
      <c r="H50" s="91"/>
      <c r="I50" s="95"/>
    </row>
    <row r="51" spans="1:10" s="96" customFormat="1" x14ac:dyDescent="0.3">
      <c r="A51" s="91"/>
      <c r="B51" s="93"/>
      <c r="C51" s="94"/>
      <c r="D51" s="92"/>
      <c r="E51" s="91"/>
      <c r="F51" s="95"/>
      <c r="G51" s="91"/>
      <c r="H51" s="91"/>
      <c r="I51" s="91"/>
    </row>
    <row r="52" spans="1:10" s="96" customFormat="1" x14ac:dyDescent="0.3">
      <c r="A52" s="91"/>
      <c r="B52" s="93"/>
      <c r="C52" s="94"/>
      <c r="D52" s="92"/>
      <c r="E52" s="91"/>
      <c r="F52" s="95"/>
      <c r="G52" s="91"/>
      <c r="H52" s="91"/>
      <c r="I52" s="91"/>
    </row>
    <row r="53" spans="1:10" s="89" customFormat="1" x14ac:dyDescent="0.3">
      <c r="A53" s="91"/>
      <c r="C53" s="505" t="s">
        <v>4886</v>
      </c>
      <c r="D53" s="505"/>
      <c r="E53" s="505"/>
      <c r="F53" s="316"/>
      <c r="G53" s="91"/>
      <c r="H53" s="91"/>
      <c r="I53" s="91"/>
    </row>
    <row r="54" spans="1:10" x14ac:dyDescent="0.3">
      <c r="A54" s="97"/>
      <c r="C54" s="98"/>
      <c r="D54" s="99"/>
      <c r="E54" s="10"/>
      <c r="F54" s="100"/>
      <c r="G54" s="97"/>
      <c r="H54" s="10"/>
      <c r="I54" s="100"/>
      <c r="J54" s="97"/>
    </row>
    <row r="55" spans="1:10" ht="47.1" customHeight="1" x14ac:dyDescent="0.3">
      <c r="A55" s="101"/>
      <c r="B55" s="102" t="s">
        <v>4703</v>
      </c>
      <c r="D55" s="103"/>
      <c r="F55" s="104"/>
      <c r="G55" s="105"/>
      <c r="H55" s="106"/>
      <c r="I55" s="107"/>
    </row>
    <row r="56" spans="1:10" ht="47.1" customHeight="1" x14ac:dyDescent="0.3">
      <c r="A56" s="101"/>
      <c r="B56" s="102" t="s">
        <v>4704</v>
      </c>
      <c r="D56" s="103"/>
      <c r="F56" s="104"/>
      <c r="G56" s="105"/>
      <c r="H56" s="106"/>
      <c r="I56" s="107"/>
    </row>
    <row r="57" spans="1:10" ht="61.5" customHeight="1" x14ac:dyDescent="0.3">
      <c r="A57" s="101"/>
      <c r="B57" s="102" t="s">
        <v>4705</v>
      </c>
      <c r="D57" s="103"/>
      <c r="F57" s="104"/>
      <c r="G57" s="105"/>
      <c r="H57" s="106"/>
      <c r="I57" s="107"/>
    </row>
    <row r="58" spans="1:10" x14ac:dyDescent="0.3">
      <c r="A58" s="97"/>
      <c r="C58" s="98"/>
      <c r="D58" s="99"/>
      <c r="E58" s="10"/>
      <c r="F58" s="100"/>
      <c r="G58" s="97"/>
      <c r="H58" s="10"/>
      <c r="I58" s="100"/>
      <c r="J58" s="97"/>
    </row>
    <row r="59" spans="1:10" x14ac:dyDescent="0.3">
      <c r="A59" s="97"/>
      <c r="C59" s="98"/>
      <c r="D59" s="99"/>
      <c r="E59" s="10"/>
      <c r="F59" s="100"/>
      <c r="G59" s="97"/>
      <c r="H59" s="10"/>
      <c r="I59" s="100"/>
      <c r="J59" s="97"/>
    </row>
    <row r="62" spans="1:10" x14ac:dyDescent="0.3">
      <c r="A62" s="8"/>
      <c r="C62" s="8"/>
      <c r="D62" s="98"/>
      <c r="E62" s="98"/>
      <c r="F62" s="8"/>
      <c r="G62" s="8"/>
      <c r="H62" s="8"/>
      <c r="I62" s="8"/>
      <c r="J62" s="8"/>
    </row>
    <row r="63" spans="1:10" x14ac:dyDescent="0.3">
      <c r="A63" s="8"/>
      <c r="C63" s="8"/>
      <c r="D63" s="98"/>
      <c r="E63" s="98"/>
      <c r="F63" s="8"/>
      <c r="G63" s="8"/>
      <c r="H63" s="8"/>
      <c r="I63" s="8"/>
      <c r="J63" s="8"/>
    </row>
    <row r="64" spans="1:10" x14ac:dyDescent="0.3">
      <c r="A64" s="8"/>
      <c r="C64" s="8"/>
      <c r="D64" s="98"/>
      <c r="E64" s="98"/>
      <c r="F64" s="8"/>
      <c r="G64" s="8"/>
      <c r="H64" s="8"/>
      <c r="I64" s="8"/>
      <c r="J64" s="8"/>
    </row>
    <row r="65" spans="4:5" s="8" customFormat="1" x14ac:dyDescent="0.3">
      <c r="D65" s="98"/>
      <c r="E65" s="98"/>
    </row>
    <row r="66" spans="4:5" s="8" customFormat="1" x14ac:dyDescent="0.3">
      <c r="D66" s="98"/>
      <c r="E66" s="98"/>
    </row>
    <row r="67" spans="4:5" s="8" customFormat="1" x14ac:dyDescent="0.3">
      <c r="D67" s="98"/>
      <c r="E67" s="98"/>
    </row>
    <row r="68" spans="4:5" s="8" customFormat="1" x14ac:dyDescent="0.3">
      <c r="D68" s="98"/>
      <c r="E68" s="98"/>
    </row>
    <row r="69" spans="4:5" s="8" customFormat="1" x14ac:dyDescent="0.3">
      <c r="D69" s="98"/>
      <c r="E69" s="98"/>
    </row>
    <row r="70" spans="4:5" s="8" customFormat="1" x14ac:dyDescent="0.3">
      <c r="D70" s="98"/>
      <c r="E70" s="98"/>
    </row>
    <row r="71" spans="4:5" s="8" customFormat="1" x14ac:dyDescent="0.3">
      <c r="D71" s="98"/>
      <c r="E71" s="98"/>
    </row>
    <row r="72" spans="4:5" s="8" customFormat="1" x14ac:dyDescent="0.3">
      <c r="D72" s="98"/>
      <c r="E72" s="98"/>
    </row>
    <row r="73" spans="4:5" s="8" customFormat="1" x14ac:dyDescent="0.3">
      <c r="D73" s="98"/>
      <c r="E73" s="98"/>
    </row>
    <row r="74" spans="4:5" s="8" customFormat="1" x14ac:dyDescent="0.3">
      <c r="D74" s="98"/>
      <c r="E74" s="98"/>
    </row>
    <row r="75" spans="4:5" s="8" customFormat="1" x14ac:dyDescent="0.3">
      <c r="D75" s="98"/>
      <c r="E75" s="98"/>
    </row>
    <row r="76" spans="4:5" s="40" customFormat="1" ht="13.8" x14ac:dyDescent="0.3">
      <c r="D76" s="5"/>
      <c r="E76" s="5"/>
    </row>
    <row r="77" spans="4:5" s="40" customFormat="1" ht="13.8" x14ac:dyDescent="0.3">
      <c r="D77" s="5"/>
      <c r="E77" s="5"/>
    </row>
    <row r="78" spans="4:5" s="8" customFormat="1" x14ac:dyDescent="0.3">
      <c r="D78" s="98"/>
      <c r="E78" s="98"/>
    </row>
    <row r="79" spans="4:5" s="8" customFormat="1" x14ac:dyDescent="0.3">
      <c r="D79" s="98"/>
      <c r="E79" s="98"/>
    </row>
    <row r="80" spans="4:5" s="8" customFormat="1" x14ac:dyDescent="0.3">
      <c r="D80" s="98"/>
      <c r="E80" s="98"/>
    </row>
    <row r="81" spans="4:5" s="40" customFormat="1" ht="13.8" x14ac:dyDescent="0.3">
      <c r="D81" s="5"/>
      <c r="E81" s="5"/>
    </row>
    <row r="82" spans="4:5" s="8" customFormat="1" x14ac:dyDescent="0.3">
      <c r="D82" s="98"/>
      <c r="E82" s="98"/>
    </row>
    <row r="83" spans="4:5" s="8" customFormat="1" x14ac:dyDescent="0.3">
      <c r="D83" s="98"/>
      <c r="E83" s="98"/>
    </row>
    <row r="84" spans="4:5" s="40" customFormat="1" ht="13.8" x14ac:dyDescent="0.3">
      <c r="D84" s="5"/>
      <c r="E84" s="5"/>
    </row>
    <row r="85" spans="4:5" s="8" customFormat="1" x14ac:dyDescent="0.3">
      <c r="D85" s="98"/>
      <c r="E85" s="98"/>
    </row>
    <row r="86" spans="4:5" s="8" customFormat="1" x14ac:dyDescent="0.3">
      <c r="D86" s="98"/>
      <c r="E86" s="98"/>
    </row>
    <row r="87" spans="4:5" s="8" customFormat="1" x14ac:dyDescent="0.3">
      <c r="D87" s="98"/>
      <c r="E87" s="98"/>
    </row>
    <row r="88" spans="4:5" s="8" customFormat="1" x14ac:dyDescent="0.3">
      <c r="D88" s="98"/>
      <c r="E88" s="98"/>
    </row>
    <row r="89" spans="4:5" s="8" customFormat="1" x14ac:dyDescent="0.3">
      <c r="D89" s="98"/>
      <c r="E89" s="98"/>
    </row>
    <row r="90" spans="4:5" s="8" customFormat="1" x14ac:dyDescent="0.3">
      <c r="D90" s="98"/>
      <c r="E90" s="98"/>
    </row>
    <row r="91" spans="4:5" s="8" customFormat="1" x14ac:dyDescent="0.3">
      <c r="D91" s="98"/>
      <c r="E91" s="98"/>
    </row>
    <row r="92" spans="4:5" s="8" customFormat="1" x14ac:dyDescent="0.3">
      <c r="D92" s="98"/>
      <c r="E92" s="98"/>
    </row>
    <row r="93" spans="4:5" s="8" customFormat="1" x14ac:dyDescent="0.3">
      <c r="D93" s="98"/>
      <c r="E93" s="98"/>
    </row>
    <row r="94" spans="4:5" s="8" customFormat="1" x14ac:dyDescent="0.3">
      <c r="D94" s="98"/>
      <c r="E94" s="98"/>
    </row>
    <row r="95" spans="4:5" s="8" customFormat="1" x14ac:dyDescent="0.3">
      <c r="D95" s="98"/>
      <c r="E95" s="98"/>
    </row>
    <row r="96" spans="4:5" s="8" customFormat="1" x14ac:dyDescent="0.3">
      <c r="D96" s="98"/>
      <c r="E96" s="98"/>
    </row>
    <row r="97" spans="4:5" s="8" customFormat="1" x14ac:dyDescent="0.3">
      <c r="D97" s="98"/>
      <c r="E97" s="98"/>
    </row>
    <row r="98" spans="4:5" s="8" customFormat="1" x14ac:dyDescent="0.3">
      <c r="D98" s="98"/>
      <c r="E98" s="98"/>
    </row>
    <row r="99" spans="4:5" s="8" customFormat="1" x14ac:dyDescent="0.3">
      <c r="D99" s="98"/>
      <c r="E99" s="98"/>
    </row>
    <row r="100" spans="4:5" s="8" customFormat="1" x14ac:dyDescent="0.3">
      <c r="D100" s="98"/>
      <c r="E100" s="98"/>
    </row>
    <row r="101" spans="4:5" s="8" customFormat="1" x14ac:dyDescent="0.3">
      <c r="D101" s="98"/>
      <c r="E101" s="98"/>
    </row>
    <row r="102" spans="4:5" s="8" customFormat="1" x14ac:dyDescent="0.3">
      <c r="D102" s="98"/>
      <c r="E102" s="98"/>
    </row>
    <row r="103" spans="4:5" s="8" customFormat="1" x14ac:dyDescent="0.3">
      <c r="D103" s="98"/>
      <c r="E103" s="98"/>
    </row>
    <row r="104" spans="4:5" s="8" customFormat="1" x14ac:dyDescent="0.3">
      <c r="D104" s="98"/>
      <c r="E104" s="98"/>
    </row>
    <row r="105" spans="4:5" s="8" customFormat="1" x14ac:dyDescent="0.3">
      <c r="D105" s="98"/>
      <c r="E105" s="98"/>
    </row>
    <row r="106" spans="4:5" s="8" customFormat="1" x14ac:dyDescent="0.3">
      <c r="D106" s="98"/>
      <c r="E106" s="98"/>
    </row>
    <row r="107" spans="4:5" s="8" customFormat="1" x14ac:dyDescent="0.3">
      <c r="D107" s="98"/>
      <c r="E107" s="98"/>
    </row>
    <row r="108" spans="4:5" s="8" customFormat="1" x14ac:dyDescent="0.3">
      <c r="D108" s="98"/>
      <c r="E108" s="98"/>
    </row>
    <row r="109" spans="4:5" s="8" customFormat="1" x14ac:dyDescent="0.3">
      <c r="D109" s="98"/>
      <c r="E109" s="98"/>
    </row>
    <row r="110" spans="4:5" s="8" customFormat="1" x14ac:dyDescent="0.3">
      <c r="D110" s="98"/>
      <c r="E110" s="98"/>
    </row>
    <row r="111" spans="4:5" s="8" customFormat="1" x14ac:dyDescent="0.3">
      <c r="D111" s="98"/>
      <c r="E111" s="98"/>
    </row>
    <row r="112" spans="4:5" s="8" customFormat="1" x14ac:dyDescent="0.3">
      <c r="D112" s="98"/>
      <c r="E112" s="98"/>
    </row>
    <row r="113" spans="4:5" s="8" customFormat="1" x14ac:dyDescent="0.3">
      <c r="D113" s="98"/>
      <c r="E113" s="98"/>
    </row>
    <row r="114" spans="4:5" s="8" customFormat="1" x14ac:dyDescent="0.3">
      <c r="D114" s="98"/>
      <c r="E114" s="98"/>
    </row>
    <row r="115" spans="4:5" s="8" customFormat="1" x14ac:dyDescent="0.3">
      <c r="D115" s="98"/>
      <c r="E115" s="98"/>
    </row>
    <row r="116" spans="4:5" s="8" customFormat="1" x14ac:dyDescent="0.3">
      <c r="D116" s="98"/>
      <c r="E116" s="98"/>
    </row>
    <row r="117" spans="4:5" s="8" customFormat="1" x14ac:dyDescent="0.3">
      <c r="D117" s="98"/>
      <c r="E117" s="98"/>
    </row>
    <row r="118" spans="4:5" s="8" customFormat="1" x14ac:dyDescent="0.3">
      <c r="D118" s="98"/>
      <c r="E118" s="98"/>
    </row>
    <row r="119" spans="4:5" s="8" customFormat="1" x14ac:dyDescent="0.3">
      <c r="D119" s="98"/>
      <c r="E119" s="98"/>
    </row>
    <row r="120" spans="4:5" s="8" customFormat="1" x14ac:dyDescent="0.3">
      <c r="D120" s="98"/>
      <c r="E120" s="98"/>
    </row>
    <row r="121" spans="4:5" s="8" customFormat="1" x14ac:dyDescent="0.3">
      <c r="D121" s="98"/>
      <c r="E121" s="98"/>
    </row>
    <row r="122" spans="4:5" s="8" customFormat="1" x14ac:dyDescent="0.3">
      <c r="D122" s="98"/>
      <c r="E122" s="98"/>
    </row>
    <row r="123" spans="4:5" s="8" customFormat="1" x14ac:dyDescent="0.3">
      <c r="D123" s="98"/>
      <c r="E123" s="98"/>
    </row>
    <row r="124" spans="4:5" s="8" customFormat="1" x14ac:dyDescent="0.3">
      <c r="D124" s="98"/>
      <c r="E124" s="98"/>
    </row>
    <row r="125" spans="4:5" s="8" customFormat="1" x14ac:dyDescent="0.3">
      <c r="D125" s="98"/>
      <c r="E125" s="98"/>
    </row>
    <row r="126" spans="4:5" s="8" customFormat="1" x14ac:dyDescent="0.3">
      <c r="D126" s="98"/>
      <c r="E126" s="98"/>
    </row>
    <row r="127" spans="4:5" s="8" customFormat="1" x14ac:dyDescent="0.3">
      <c r="D127" s="98"/>
      <c r="E127" s="98"/>
    </row>
    <row r="128" spans="4:5" s="8" customFormat="1" x14ac:dyDescent="0.3">
      <c r="D128" s="98"/>
      <c r="E128" s="98"/>
    </row>
    <row r="129" spans="4:5" s="8" customFormat="1" x14ac:dyDescent="0.3">
      <c r="D129" s="98"/>
      <c r="E129" s="98"/>
    </row>
    <row r="130" spans="4:5" s="8" customFormat="1" x14ac:dyDescent="0.3">
      <c r="D130" s="98"/>
      <c r="E130" s="98"/>
    </row>
    <row r="131" spans="4:5" s="8" customFormat="1" x14ac:dyDescent="0.3">
      <c r="D131" s="98"/>
      <c r="E131" s="98"/>
    </row>
    <row r="132" spans="4:5" s="8" customFormat="1" x14ac:dyDescent="0.3">
      <c r="D132" s="98"/>
      <c r="E132" s="98"/>
    </row>
    <row r="133" spans="4:5" s="8" customFormat="1" x14ac:dyDescent="0.3">
      <c r="D133" s="98"/>
      <c r="E133" s="98"/>
    </row>
    <row r="134" spans="4:5" s="8" customFormat="1" x14ac:dyDescent="0.3">
      <c r="D134" s="98"/>
      <c r="E134" s="98"/>
    </row>
    <row r="135" spans="4:5" s="8" customFormat="1" x14ac:dyDescent="0.3">
      <c r="D135" s="98"/>
      <c r="E135" s="98"/>
    </row>
    <row r="136" spans="4:5" s="8" customFormat="1" x14ac:dyDescent="0.3">
      <c r="D136" s="98"/>
      <c r="E136" s="98"/>
    </row>
    <row r="137" spans="4:5" s="8" customFormat="1" x14ac:dyDescent="0.3">
      <c r="D137" s="98"/>
      <c r="E137" s="98"/>
    </row>
    <row r="138" spans="4:5" s="8" customFormat="1" x14ac:dyDescent="0.3">
      <c r="D138" s="98"/>
      <c r="E138" s="98"/>
    </row>
    <row r="139" spans="4:5" s="8" customFormat="1" x14ac:dyDescent="0.3">
      <c r="D139" s="98"/>
      <c r="E139" s="98"/>
    </row>
    <row r="140" spans="4:5" s="8" customFormat="1" x14ac:dyDescent="0.3">
      <c r="D140" s="98"/>
      <c r="E140" s="98"/>
    </row>
    <row r="141" spans="4:5" s="8" customFormat="1" x14ac:dyDescent="0.3">
      <c r="D141" s="98"/>
      <c r="E141" s="98"/>
    </row>
    <row r="142" spans="4:5" s="8" customFormat="1" x14ac:dyDescent="0.3">
      <c r="D142" s="98"/>
      <c r="E142" s="98"/>
    </row>
    <row r="143" spans="4:5" s="8" customFormat="1" x14ac:dyDescent="0.3">
      <c r="D143" s="98"/>
      <c r="E143" s="98"/>
    </row>
    <row r="144" spans="4:5" s="8" customFormat="1" x14ac:dyDescent="0.3">
      <c r="D144" s="98"/>
      <c r="E144" s="98"/>
    </row>
    <row r="145" spans="4:5" s="8" customFormat="1" x14ac:dyDescent="0.3">
      <c r="D145" s="98"/>
      <c r="E145" s="98"/>
    </row>
    <row r="146" spans="4:5" s="8" customFormat="1" x14ac:dyDescent="0.3">
      <c r="D146" s="98"/>
      <c r="E146" s="98"/>
    </row>
    <row r="147" spans="4:5" s="8" customFormat="1" x14ac:dyDescent="0.3">
      <c r="D147" s="98"/>
      <c r="E147" s="98"/>
    </row>
    <row r="148" spans="4:5" s="8" customFormat="1" x14ac:dyDescent="0.3">
      <c r="D148" s="98"/>
      <c r="E148" s="98"/>
    </row>
    <row r="149" spans="4:5" s="8" customFormat="1" x14ac:dyDescent="0.3">
      <c r="D149" s="98"/>
      <c r="E149" s="98"/>
    </row>
    <row r="150" spans="4:5" s="8" customFormat="1" x14ac:dyDescent="0.3">
      <c r="D150" s="98"/>
      <c r="E150" s="98"/>
    </row>
    <row r="151" spans="4:5" s="8" customFormat="1" x14ac:dyDescent="0.3">
      <c r="D151" s="98"/>
      <c r="E151" s="98"/>
    </row>
    <row r="152" spans="4:5" s="8" customFormat="1" x14ac:dyDescent="0.3">
      <c r="D152" s="98"/>
      <c r="E152" s="98"/>
    </row>
    <row r="153" spans="4:5" s="8" customFormat="1" x14ac:dyDescent="0.3">
      <c r="D153" s="98"/>
      <c r="E153" s="98"/>
    </row>
    <row r="154" spans="4:5" s="8" customFormat="1" x14ac:dyDescent="0.3">
      <c r="D154" s="98"/>
      <c r="E154" s="98"/>
    </row>
    <row r="155" spans="4:5" s="8" customFormat="1" x14ac:dyDescent="0.3">
      <c r="D155" s="98"/>
      <c r="E155" s="98"/>
    </row>
    <row r="156" spans="4:5" s="8" customFormat="1" x14ac:dyDescent="0.3">
      <c r="D156" s="98"/>
      <c r="E156" s="98"/>
    </row>
    <row r="157" spans="4:5" s="8" customFormat="1" x14ac:dyDescent="0.3">
      <c r="D157" s="98"/>
      <c r="E157" s="98"/>
    </row>
    <row r="158" spans="4:5" s="8" customFormat="1" x14ac:dyDescent="0.3">
      <c r="D158" s="98"/>
      <c r="E158" s="98"/>
    </row>
    <row r="159" spans="4:5" s="8" customFormat="1" x14ac:dyDescent="0.3">
      <c r="D159" s="98"/>
      <c r="E159" s="98"/>
    </row>
    <row r="160" spans="4:5" s="8" customFormat="1" x14ac:dyDescent="0.3">
      <c r="D160" s="98"/>
      <c r="E160" s="98"/>
    </row>
    <row r="161" spans="4:5" s="8" customFormat="1" x14ac:dyDescent="0.3">
      <c r="D161" s="98"/>
      <c r="E161" s="98"/>
    </row>
    <row r="162" spans="4:5" s="8" customFormat="1" x14ac:dyDescent="0.3">
      <c r="D162" s="98"/>
      <c r="E162" s="98"/>
    </row>
    <row r="163" spans="4:5" s="8" customFormat="1" x14ac:dyDescent="0.3">
      <c r="D163" s="98"/>
      <c r="E163" s="98"/>
    </row>
    <row r="164" spans="4:5" s="8" customFormat="1" x14ac:dyDescent="0.3">
      <c r="D164" s="98"/>
      <c r="E164" s="98"/>
    </row>
    <row r="165" spans="4:5" s="8" customFormat="1" x14ac:dyDescent="0.3">
      <c r="D165" s="98"/>
      <c r="E165" s="98"/>
    </row>
    <row r="166" spans="4:5" s="8" customFormat="1" x14ac:dyDescent="0.3">
      <c r="D166" s="98"/>
      <c r="E166" s="98"/>
    </row>
    <row r="167" spans="4:5" s="8" customFormat="1" x14ac:dyDescent="0.3">
      <c r="D167" s="98"/>
      <c r="E167" s="98"/>
    </row>
    <row r="168" spans="4:5" s="8" customFormat="1" x14ac:dyDescent="0.3">
      <c r="D168" s="98"/>
      <c r="E168" s="98"/>
    </row>
    <row r="169" spans="4:5" s="8" customFormat="1" x14ac:dyDescent="0.3">
      <c r="D169" s="98"/>
      <c r="E169" s="98"/>
    </row>
    <row r="170" spans="4:5" s="8" customFormat="1" x14ac:dyDescent="0.3">
      <c r="D170" s="98"/>
      <c r="E170" s="98"/>
    </row>
    <row r="171" spans="4:5" s="8" customFormat="1" x14ac:dyDescent="0.3">
      <c r="D171" s="98"/>
      <c r="E171" s="98"/>
    </row>
    <row r="172" spans="4:5" s="8" customFormat="1" x14ac:dyDescent="0.3">
      <c r="D172" s="98"/>
      <c r="E172" s="98"/>
    </row>
    <row r="173" spans="4:5" s="8" customFormat="1" x14ac:dyDescent="0.3">
      <c r="D173" s="98"/>
      <c r="E173" s="98"/>
    </row>
    <row r="174" spans="4:5" s="8" customFormat="1" x14ac:dyDescent="0.3">
      <c r="D174" s="98"/>
      <c r="E174" s="98"/>
    </row>
    <row r="175" spans="4:5" s="8" customFormat="1" x14ac:dyDescent="0.3">
      <c r="D175" s="98"/>
      <c r="E175" s="98"/>
    </row>
    <row r="176" spans="4:5" s="8" customFormat="1" x14ac:dyDescent="0.3">
      <c r="D176" s="98"/>
      <c r="E176" s="98"/>
    </row>
    <row r="177" spans="4:5" s="8" customFormat="1" x14ac:dyDescent="0.3">
      <c r="D177" s="98"/>
      <c r="E177" s="98"/>
    </row>
    <row r="178" spans="4:5" s="8" customFormat="1" x14ac:dyDescent="0.3">
      <c r="D178" s="98"/>
      <c r="E178" s="98"/>
    </row>
    <row r="179" spans="4:5" s="8" customFormat="1" x14ac:dyDescent="0.3">
      <c r="D179" s="98"/>
      <c r="E179" s="98"/>
    </row>
    <row r="180" spans="4:5" s="8" customFormat="1" x14ac:dyDescent="0.3">
      <c r="D180" s="98"/>
      <c r="E180" s="98"/>
    </row>
    <row r="181" spans="4:5" s="8" customFormat="1" x14ac:dyDescent="0.3">
      <c r="D181" s="98"/>
      <c r="E181" s="98"/>
    </row>
    <row r="182" spans="4:5" s="8" customFormat="1" x14ac:dyDescent="0.3">
      <c r="D182" s="98"/>
      <c r="E182" s="98"/>
    </row>
    <row r="183" spans="4:5" s="8" customFormat="1" x14ac:dyDescent="0.3">
      <c r="D183" s="98"/>
      <c r="E183" s="98"/>
    </row>
    <row r="184" spans="4:5" s="8" customFormat="1" x14ac:dyDescent="0.3">
      <c r="D184" s="98"/>
      <c r="E184" s="98"/>
    </row>
    <row r="185" spans="4:5" s="8" customFormat="1" x14ac:dyDescent="0.3">
      <c r="D185" s="98"/>
      <c r="E185" s="98"/>
    </row>
    <row r="186" spans="4:5" s="8" customFormat="1" x14ac:dyDescent="0.3">
      <c r="D186" s="98"/>
      <c r="E186" s="98"/>
    </row>
    <row r="187" spans="4:5" s="8" customFormat="1" x14ac:dyDescent="0.3">
      <c r="D187" s="98"/>
      <c r="E187" s="98"/>
    </row>
    <row r="188" spans="4:5" s="8" customFormat="1" x14ac:dyDescent="0.3">
      <c r="D188" s="98"/>
      <c r="E188" s="98"/>
    </row>
    <row r="189" spans="4:5" s="8" customFormat="1" x14ac:dyDescent="0.3">
      <c r="D189" s="98"/>
      <c r="E189" s="98"/>
    </row>
    <row r="190" spans="4:5" s="8" customFormat="1" x14ac:dyDescent="0.3">
      <c r="D190" s="98"/>
      <c r="E190" s="98"/>
    </row>
    <row r="191" spans="4:5" s="8" customFormat="1" x14ac:dyDescent="0.3">
      <c r="D191" s="98"/>
      <c r="E191" s="98"/>
    </row>
    <row r="192" spans="4:5" s="8" customFormat="1" x14ac:dyDescent="0.3">
      <c r="D192" s="98"/>
      <c r="E192" s="98"/>
    </row>
    <row r="193" spans="4:5" s="8" customFormat="1" x14ac:dyDescent="0.3">
      <c r="D193" s="98"/>
      <c r="E193" s="98"/>
    </row>
    <row r="194" spans="4:5" s="8" customFormat="1" x14ac:dyDescent="0.3">
      <c r="D194" s="98"/>
      <c r="E194" s="98"/>
    </row>
    <row r="195" spans="4:5" s="8" customFormat="1" x14ac:dyDescent="0.3">
      <c r="D195" s="98"/>
      <c r="E195" s="98"/>
    </row>
    <row r="196" spans="4:5" s="8" customFormat="1" x14ac:dyDescent="0.3">
      <c r="D196" s="98"/>
      <c r="E196" s="98"/>
    </row>
    <row r="197" spans="4:5" s="8" customFormat="1" x14ac:dyDescent="0.3">
      <c r="D197" s="98"/>
      <c r="E197" s="98"/>
    </row>
    <row r="198" spans="4:5" s="8" customFormat="1" x14ac:dyDescent="0.3">
      <c r="D198" s="98"/>
      <c r="E198" s="98"/>
    </row>
    <row r="199" spans="4:5" s="8" customFormat="1" x14ac:dyDescent="0.3">
      <c r="D199" s="98"/>
      <c r="E199" s="98"/>
    </row>
    <row r="200" spans="4:5" s="8" customFormat="1" x14ac:dyDescent="0.3">
      <c r="D200" s="98"/>
      <c r="E200" s="98"/>
    </row>
    <row r="201" spans="4:5" s="8" customFormat="1" x14ac:dyDescent="0.3">
      <c r="D201" s="98"/>
      <c r="E201" s="98"/>
    </row>
    <row r="202" spans="4:5" s="8" customFormat="1" x14ac:dyDescent="0.3">
      <c r="D202" s="98"/>
      <c r="E202" s="98"/>
    </row>
    <row r="203" spans="4:5" s="8" customFormat="1" x14ac:dyDescent="0.3">
      <c r="D203" s="98"/>
      <c r="E203" s="98"/>
    </row>
    <row r="204" spans="4:5" s="8" customFormat="1" x14ac:dyDescent="0.3">
      <c r="D204" s="98"/>
      <c r="E204" s="98"/>
    </row>
    <row r="205" spans="4:5" s="8" customFormat="1" x14ac:dyDescent="0.3">
      <c r="D205" s="98"/>
      <c r="E205" s="98"/>
    </row>
    <row r="206" spans="4:5" s="8" customFormat="1" x14ac:dyDescent="0.3">
      <c r="D206" s="98"/>
      <c r="E206" s="98"/>
    </row>
    <row r="207" spans="4:5" s="8" customFormat="1" x14ac:dyDescent="0.3">
      <c r="D207" s="98"/>
      <c r="E207" s="98"/>
    </row>
    <row r="208" spans="4:5" s="8" customFormat="1" x14ac:dyDescent="0.3">
      <c r="D208" s="98"/>
      <c r="E208" s="98"/>
    </row>
    <row r="209" spans="4:5" s="8" customFormat="1" x14ac:dyDescent="0.3">
      <c r="D209" s="98"/>
      <c r="E209" s="98"/>
    </row>
    <row r="210" spans="4:5" s="8" customFormat="1" x14ac:dyDescent="0.3">
      <c r="D210" s="98"/>
      <c r="E210" s="98"/>
    </row>
    <row r="211" spans="4:5" s="8" customFormat="1" x14ac:dyDescent="0.3">
      <c r="D211" s="98"/>
      <c r="E211" s="98"/>
    </row>
    <row r="212" spans="4:5" s="8" customFormat="1" x14ac:dyDescent="0.3">
      <c r="D212" s="98"/>
      <c r="E212" s="98"/>
    </row>
    <row r="213" spans="4:5" s="8" customFormat="1" x14ac:dyDescent="0.3">
      <c r="D213" s="98"/>
      <c r="E213" s="98"/>
    </row>
    <row r="214" spans="4:5" s="8" customFormat="1" x14ac:dyDescent="0.3">
      <c r="D214" s="98"/>
      <c r="E214" s="98"/>
    </row>
    <row r="215" spans="4:5" s="8" customFormat="1" x14ac:dyDescent="0.3">
      <c r="D215" s="98"/>
      <c r="E215" s="98"/>
    </row>
    <row r="216" spans="4:5" s="8" customFormat="1" x14ac:dyDescent="0.3">
      <c r="D216" s="98"/>
      <c r="E216" s="98"/>
    </row>
    <row r="217" spans="4:5" s="8" customFormat="1" x14ac:dyDescent="0.3">
      <c r="D217" s="98"/>
      <c r="E217" s="98"/>
    </row>
    <row r="218" spans="4:5" s="8" customFormat="1" x14ac:dyDescent="0.3">
      <c r="D218" s="98"/>
      <c r="E218" s="98"/>
    </row>
  </sheetData>
  <mergeCells count="17">
    <mergeCell ref="C11:J11"/>
    <mergeCell ref="F1:J1"/>
    <mergeCell ref="F2:J2"/>
    <mergeCell ref="F4:J4"/>
    <mergeCell ref="A5:J5"/>
    <mergeCell ref="A6:J6"/>
    <mergeCell ref="A7:J7"/>
    <mergeCell ref="C8:I8"/>
    <mergeCell ref="C9:D9"/>
    <mergeCell ref="F9:G9"/>
    <mergeCell ref="H9:I9"/>
    <mergeCell ref="C10:J10"/>
    <mergeCell ref="B44:J44"/>
    <mergeCell ref="B45:J45"/>
    <mergeCell ref="C47:E47"/>
    <mergeCell ref="F47:J47"/>
    <mergeCell ref="C53:E53"/>
  </mergeCells>
  <printOptions horizontalCentered="1"/>
  <pageMargins left="0.11811023622047245" right="0.11811023622047245" top="0.19685039370078741" bottom="0.19685039370078741" header="0.19685039370078741" footer="0.19685039370078741"/>
  <pageSetup paperSize="9" scale="89" orientation="landscape" r:id="rId1"/>
  <headerFooter alignWithMargins="0">
    <oddFooter>Page &amp;P</oddFooter>
  </headerFooter>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C8C4C-04F2-439B-A6C7-0F3B90315F06}">
  <sheetPr>
    <pageSetUpPr fitToPage="1"/>
  </sheetPr>
  <dimension ref="A1:K218"/>
  <sheetViews>
    <sheetView view="pageBreakPreview" zoomScaleNormal="100" zoomScaleSheetLayoutView="100" workbookViewId="0">
      <selection activeCell="G12" sqref="G12"/>
    </sheetView>
  </sheetViews>
  <sheetFormatPr defaultColWidth="9.109375" defaultRowHeight="15.6" x14ac:dyDescent="0.3"/>
  <cols>
    <col min="1" max="1" width="7.109375" style="4" customWidth="1"/>
    <col min="2" max="2" width="68.33203125" style="8" customWidth="1"/>
    <col min="3" max="3" width="6.88671875" style="6" customWidth="1"/>
    <col min="4" max="4" width="9.109375" style="7"/>
    <col min="5" max="5" width="14.44140625" style="6" bestFit="1" customWidth="1"/>
    <col min="6" max="6" width="11.33203125" style="108" customWidth="1"/>
    <col min="7" max="7" width="7" style="109" customWidth="1"/>
    <col min="8" max="8" width="6.109375" style="98" bestFit="1" customWidth="1"/>
    <col min="9" max="9" width="16.88671875" style="108" bestFit="1" customWidth="1"/>
    <col min="10" max="10" width="14.5546875" style="6" bestFit="1" customWidth="1"/>
    <col min="11" max="11" width="19.5546875" style="8" customWidth="1"/>
    <col min="12" max="16384" width="9.109375" style="8"/>
  </cols>
  <sheetData>
    <row r="1" spans="1:11" x14ac:dyDescent="0.3">
      <c r="B1" s="5" t="s">
        <v>4884</v>
      </c>
      <c r="F1" s="497" t="s">
        <v>4723</v>
      </c>
      <c r="G1" s="497"/>
      <c r="H1" s="497"/>
      <c r="I1" s="497"/>
      <c r="J1" s="497"/>
    </row>
    <row r="2" spans="1:11" x14ac:dyDescent="0.3">
      <c r="B2" s="9" t="s">
        <v>4885</v>
      </c>
      <c r="F2" s="498" t="s">
        <v>4724</v>
      </c>
      <c r="G2" s="498"/>
      <c r="H2" s="498"/>
      <c r="I2" s="498"/>
      <c r="J2" s="498"/>
    </row>
    <row r="4" spans="1:11" x14ac:dyDescent="0.3">
      <c r="A4" s="11"/>
      <c r="B4" s="12"/>
      <c r="C4" s="13"/>
      <c r="D4" s="14"/>
      <c r="E4" s="15"/>
      <c r="F4" s="499" t="s">
        <v>4933</v>
      </c>
      <c r="G4" s="499"/>
      <c r="H4" s="499"/>
      <c r="I4" s="499"/>
      <c r="J4" s="499"/>
    </row>
    <row r="5" spans="1:11" x14ac:dyDescent="0.3">
      <c r="A5" s="498" t="s">
        <v>4729</v>
      </c>
      <c r="B5" s="498"/>
      <c r="C5" s="498"/>
      <c r="D5" s="498"/>
      <c r="E5" s="498"/>
      <c r="F5" s="498"/>
      <c r="G5" s="498"/>
      <c r="H5" s="498"/>
      <c r="I5" s="498"/>
      <c r="J5" s="498"/>
    </row>
    <row r="6" spans="1:11" ht="15.75" customHeight="1" x14ac:dyDescent="0.3">
      <c r="A6" s="500" t="s">
        <v>4931</v>
      </c>
      <c r="B6" s="498"/>
      <c r="C6" s="498"/>
      <c r="D6" s="498"/>
      <c r="E6" s="498"/>
      <c r="F6" s="498"/>
      <c r="G6" s="498"/>
      <c r="H6" s="498"/>
      <c r="I6" s="498"/>
      <c r="J6" s="498"/>
    </row>
    <row r="7" spans="1:11" ht="15.75" customHeight="1" x14ac:dyDescent="0.3">
      <c r="A7" s="498" t="s">
        <v>4932</v>
      </c>
      <c r="B7" s="498"/>
      <c r="C7" s="498"/>
      <c r="D7" s="498"/>
      <c r="E7" s="498"/>
      <c r="F7" s="498"/>
      <c r="G7" s="498"/>
      <c r="H7" s="498"/>
      <c r="I7" s="498"/>
      <c r="J7" s="498"/>
    </row>
    <row r="8" spans="1:11" ht="16.8" x14ac:dyDescent="0.3">
      <c r="A8" s="16"/>
      <c r="B8" s="17" t="s">
        <v>4730</v>
      </c>
      <c r="C8" s="507" t="s">
        <v>5563</v>
      </c>
      <c r="D8" s="507"/>
      <c r="E8" s="507"/>
      <c r="F8" s="507"/>
      <c r="G8" s="507"/>
      <c r="H8" s="507"/>
      <c r="I8" s="507"/>
      <c r="J8" s="18"/>
    </row>
    <row r="9" spans="1:11" ht="15" customHeight="1" x14ac:dyDescent="0.3">
      <c r="A9" s="19"/>
      <c r="B9" s="17" t="s">
        <v>4731</v>
      </c>
      <c r="C9" s="548" t="s">
        <v>5564</v>
      </c>
      <c r="D9" s="508"/>
      <c r="E9" s="550" t="s">
        <v>5565</v>
      </c>
      <c r="F9" s="550"/>
      <c r="G9" s="550"/>
      <c r="H9" s="511" t="s">
        <v>4733</v>
      </c>
      <c r="I9" s="511"/>
      <c r="J9" s="162" t="s">
        <v>5566</v>
      </c>
    </row>
    <row r="10" spans="1:11" x14ac:dyDescent="0.3">
      <c r="A10" s="21"/>
      <c r="B10" s="17" t="s">
        <v>4734</v>
      </c>
      <c r="C10" s="510" t="s">
        <v>4897</v>
      </c>
      <c r="D10" s="510"/>
      <c r="E10" s="510"/>
      <c r="F10" s="510"/>
      <c r="G10" s="510"/>
      <c r="H10" s="510"/>
      <c r="I10" s="510"/>
      <c r="J10" s="510"/>
    </row>
    <row r="11" spans="1:11" x14ac:dyDescent="0.3">
      <c r="A11" s="22"/>
      <c r="B11" s="17" t="s">
        <v>4735</v>
      </c>
      <c r="C11" s="510" t="s">
        <v>4897</v>
      </c>
      <c r="D11" s="510"/>
      <c r="E11" s="510"/>
      <c r="F11" s="510"/>
      <c r="G11" s="510"/>
      <c r="H11" s="510"/>
      <c r="I11" s="510"/>
      <c r="J11" s="510"/>
    </row>
    <row r="12" spans="1:11" ht="30.6" x14ac:dyDescent="0.3">
      <c r="A12" s="23" t="s">
        <v>0</v>
      </c>
      <c r="B12" s="24" t="s">
        <v>4736</v>
      </c>
      <c r="C12" s="24" t="s">
        <v>4737</v>
      </c>
      <c r="D12" s="25" t="s">
        <v>4738</v>
      </c>
      <c r="E12" s="24" t="s">
        <v>4739</v>
      </c>
      <c r="F12" s="26" t="s">
        <v>4740</v>
      </c>
      <c r="G12" s="27" t="s">
        <v>4741</v>
      </c>
      <c r="H12" s="28" t="s">
        <v>4742</v>
      </c>
      <c r="I12" s="26" t="s">
        <v>4743</v>
      </c>
      <c r="J12" s="29" t="s">
        <v>4726</v>
      </c>
      <c r="K12" s="269" t="str">
        <f ca="1">HYPERLINK("#" &amp; CELL("address",TH!A9),"Link tới sheet: " &amp; REPLACE(CELL("filename",TH!A9),1,FIND("]",CELL("filename",TH!A9)),""))</f>
        <v>Link tới sheet: TH</v>
      </c>
    </row>
    <row r="13" spans="1:11" s="34" customFormat="1" ht="13.8" x14ac:dyDescent="0.3">
      <c r="A13" s="30">
        <v>1</v>
      </c>
      <c r="B13" s="31" t="s">
        <v>4744</v>
      </c>
      <c r="C13" s="32"/>
      <c r="D13" s="32"/>
      <c r="E13" s="32"/>
      <c r="F13" s="32"/>
      <c r="G13" s="32"/>
      <c r="H13" s="174"/>
      <c r="I13" s="32"/>
      <c r="J13" s="33"/>
    </row>
    <row r="14" spans="1:11" s="40" customFormat="1" ht="13.8" x14ac:dyDescent="0.3">
      <c r="A14" s="35"/>
      <c r="B14" s="36" t="s">
        <v>4745</v>
      </c>
      <c r="C14" s="37" t="s">
        <v>1726</v>
      </c>
      <c r="D14" s="317">
        <f>SUBTOTAL(9,D15:D23)</f>
        <v>198</v>
      </c>
      <c r="E14" s="37"/>
      <c r="F14" s="38"/>
      <c r="G14" s="39"/>
      <c r="H14" s="175"/>
      <c r="I14" s="110">
        <f>SUBTOTAL(9,I15:I23)</f>
        <v>25740000</v>
      </c>
      <c r="J14" s="37"/>
    </row>
    <row r="15" spans="1:11" s="40" customFormat="1" ht="13.8" x14ac:dyDescent="0.3">
      <c r="A15" s="41" t="s">
        <v>4746</v>
      </c>
      <c r="B15" s="42" t="s">
        <v>5562</v>
      </c>
      <c r="C15" s="43"/>
      <c r="D15" s="318"/>
      <c r="E15" s="43"/>
      <c r="F15" s="44"/>
      <c r="G15" s="45"/>
      <c r="H15" s="176"/>
      <c r="I15" s="44"/>
      <c r="J15" s="43"/>
    </row>
    <row r="16" spans="1:11" s="40" customFormat="1" ht="27.6" x14ac:dyDescent="0.3">
      <c r="A16" s="41"/>
      <c r="B16" s="46" t="s">
        <v>5561</v>
      </c>
      <c r="C16" s="43"/>
      <c r="D16" s="318"/>
      <c r="E16" s="43"/>
      <c r="F16" s="44"/>
      <c r="G16" s="45"/>
      <c r="H16" s="176"/>
      <c r="I16" s="44"/>
      <c r="J16" s="47"/>
    </row>
    <row r="17" spans="1:10" s="40" customFormat="1" ht="40.5" customHeight="1" x14ac:dyDescent="0.3">
      <c r="A17" s="41" t="s">
        <v>4747</v>
      </c>
      <c r="B17" s="163" t="s">
        <v>4887</v>
      </c>
      <c r="C17" s="43" t="s">
        <v>1726</v>
      </c>
      <c r="D17" s="318">
        <v>198</v>
      </c>
      <c r="E17" s="43"/>
      <c r="F17" s="44">
        <v>130000</v>
      </c>
      <c r="G17" s="45"/>
      <c r="H17" s="176">
        <v>1</v>
      </c>
      <c r="I17" s="44">
        <f>ROUND(D17*H17*F17,0)</f>
        <v>25740000</v>
      </c>
      <c r="J17" s="48"/>
    </row>
    <row r="18" spans="1:10" s="40" customFormat="1" ht="41.4" x14ac:dyDescent="0.3">
      <c r="A18" s="49" t="s">
        <v>4748</v>
      </c>
      <c r="B18" s="157" t="s">
        <v>4888</v>
      </c>
      <c r="C18" s="50" t="s">
        <v>1726</v>
      </c>
      <c r="D18" s="319"/>
      <c r="E18" s="50"/>
      <c r="F18" s="3"/>
      <c r="G18" s="51"/>
      <c r="H18" s="177">
        <v>1</v>
      </c>
      <c r="I18" s="3">
        <f t="shared" ref="I18:I23" si="0">ROUND(D18*H18*F18,0)</f>
        <v>0</v>
      </c>
      <c r="J18" s="52"/>
    </row>
    <row r="19" spans="1:10" s="40" customFormat="1" ht="41.4" x14ac:dyDescent="0.3">
      <c r="A19" s="49" t="s">
        <v>4749</v>
      </c>
      <c r="B19" s="158" t="s">
        <v>4889</v>
      </c>
      <c r="C19" s="50" t="s">
        <v>1726</v>
      </c>
      <c r="D19" s="319"/>
      <c r="E19" s="50"/>
      <c r="F19" s="3"/>
      <c r="G19" s="51"/>
      <c r="H19" s="177">
        <v>1</v>
      </c>
      <c r="I19" s="3">
        <f t="shared" si="0"/>
        <v>0</v>
      </c>
      <c r="J19" s="52"/>
    </row>
    <row r="20" spans="1:10" s="40" customFormat="1" ht="41.4" x14ac:dyDescent="0.3">
      <c r="A20" s="49" t="s">
        <v>4750</v>
      </c>
      <c r="B20" s="158" t="s">
        <v>4890</v>
      </c>
      <c r="C20" s="50" t="s">
        <v>1726</v>
      </c>
      <c r="D20" s="319"/>
      <c r="E20" s="50"/>
      <c r="F20" s="3"/>
      <c r="G20" s="51"/>
      <c r="H20" s="177">
        <v>1</v>
      </c>
      <c r="I20" s="3">
        <f t="shared" si="0"/>
        <v>0</v>
      </c>
      <c r="J20" s="52"/>
    </row>
    <row r="21" spans="1:10" s="40" customFormat="1" ht="35.1" customHeight="1" x14ac:dyDescent="0.3">
      <c r="A21" s="49" t="s">
        <v>4751</v>
      </c>
      <c r="B21" s="159" t="s">
        <v>4787</v>
      </c>
      <c r="C21" s="43" t="s">
        <v>1726</v>
      </c>
      <c r="D21" s="318"/>
      <c r="E21" s="43"/>
      <c r="F21" s="44"/>
      <c r="G21" s="45"/>
      <c r="H21" s="176">
        <v>1</v>
      </c>
      <c r="I21" s="44">
        <f t="shared" si="0"/>
        <v>0</v>
      </c>
      <c r="J21" s="47"/>
    </row>
    <row r="22" spans="1:10" s="40" customFormat="1" ht="35.1" customHeight="1" x14ac:dyDescent="0.3">
      <c r="A22" s="49" t="s">
        <v>4752</v>
      </c>
      <c r="B22" s="159" t="s">
        <v>4788</v>
      </c>
      <c r="C22" s="43" t="s">
        <v>1726</v>
      </c>
      <c r="D22" s="319"/>
      <c r="E22" s="50"/>
      <c r="F22" s="3"/>
      <c r="G22" s="51"/>
      <c r="H22" s="177">
        <v>1</v>
      </c>
      <c r="I22" s="3">
        <f t="shared" si="0"/>
        <v>0</v>
      </c>
      <c r="J22" s="52"/>
    </row>
    <row r="23" spans="1:10" s="40" customFormat="1" ht="13.8" x14ac:dyDescent="0.3">
      <c r="A23" s="49" t="s">
        <v>4753</v>
      </c>
      <c r="B23" s="160" t="s">
        <v>4754</v>
      </c>
      <c r="C23" s="53" t="s">
        <v>1726</v>
      </c>
      <c r="D23" s="320"/>
      <c r="E23" s="53"/>
      <c r="F23" s="54"/>
      <c r="G23" s="55"/>
      <c r="H23" s="178">
        <v>0</v>
      </c>
      <c r="I23" s="54">
        <f t="shared" si="0"/>
        <v>0</v>
      </c>
      <c r="J23" s="56"/>
    </row>
    <row r="24" spans="1:10" s="117" customFormat="1" ht="13.8" x14ac:dyDescent="0.3">
      <c r="A24" s="111" t="s">
        <v>2304</v>
      </c>
      <c r="B24" s="112" t="s">
        <v>4755</v>
      </c>
      <c r="C24" s="113"/>
      <c r="D24" s="321"/>
      <c r="E24" s="113"/>
      <c r="F24" s="114"/>
      <c r="G24" s="115"/>
      <c r="H24" s="179"/>
      <c r="I24" s="116">
        <f>SUBTOTAL(9, I25:I28)</f>
        <v>0</v>
      </c>
      <c r="J24" s="113"/>
    </row>
    <row r="25" spans="1:10" s="117" customFormat="1" ht="13.8" x14ac:dyDescent="0.3">
      <c r="A25" s="118" t="s">
        <v>4756</v>
      </c>
      <c r="B25" s="119" t="s">
        <v>4757</v>
      </c>
      <c r="C25" s="120"/>
      <c r="D25" s="322"/>
      <c r="E25" s="120"/>
      <c r="F25" s="121"/>
      <c r="G25" s="122"/>
      <c r="H25" s="180"/>
      <c r="I25" s="123">
        <f>SUBTOTAL(9, I26:I28)</f>
        <v>0</v>
      </c>
      <c r="J25" s="120"/>
    </row>
    <row r="26" spans="1:10" s="117" customFormat="1" ht="13.8" x14ac:dyDescent="0.3">
      <c r="A26" s="118"/>
      <c r="B26" s="335" t="s">
        <v>5434</v>
      </c>
      <c r="C26" s="120"/>
      <c r="D26" s="322"/>
      <c r="E26" s="120"/>
      <c r="F26" s="121"/>
      <c r="G26" s="122"/>
      <c r="H26" s="180"/>
      <c r="I26" s="336">
        <f>SUBTOTAL(9, I27:I27)</f>
        <v>0</v>
      </c>
      <c r="J26" s="120"/>
    </row>
    <row r="27" spans="1:10" s="117" customFormat="1" ht="13.8" x14ac:dyDescent="0.3">
      <c r="A27" s="118"/>
      <c r="B27" s="342" t="s">
        <v>5311</v>
      </c>
      <c r="C27" s="337"/>
      <c r="D27" s="338">
        <v>0</v>
      </c>
      <c r="E27" s="337"/>
      <c r="F27" s="339">
        <v>0</v>
      </c>
      <c r="G27" s="340"/>
      <c r="H27" s="341">
        <v>0</v>
      </c>
      <c r="I27" s="343">
        <f>ROUND(D27*H27*F27,0)</f>
        <v>0</v>
      </c>
      <c r="J27" s="120"/>
    </row>
    <row r="28" spans="1:10" s="127" customFormat="1" ht="13.8" x14ac:dyDescent="0.3">
      <c r="A28" s="128"/>
      <c r="B28" s="171"/>
      <c r="C28" s="125"/>
      <c r="D28" s="323"/>
      <c r="E28" s="125"/>
      <c r="F28" s="172"/>
      <c r="G28" s="173"/>
      <c r="H28" s="181"/>
      <c r="I28" s="126"/>
      <c r="J28" s="125"/>
    </row>
    <row r="29" spans="1:10" s="40" customFormat="1" ht="13.8" x14ac:dyDescent="0.3">
      <c r="A29" s="61" t="s">
        <v>4758</v>
      </c>
      <c r="B29" s="62" t="s">
        <v>4759</v>
      </c>
      <c r="C29" s="63"/>
      <c r="D29" s="324"/>
      <c r="E29" s="63"/>
      <c r="F29" s="64"/>
      <c r="G29" s="65"/>
      <c r="H29" s="182"/>
      <c r="I29" s="66">
        <f>(I30)</f>
        <v>0</v>
      </c>
      <c r="J29" s="63"/>
    </row>
    <row r="30" spans="1:10" s="67" customFormat="1" ht="13.8" x14ac:dyDescent="0.3">
      <c r="A30" s="49"/>
      <c r="B30" s="68"/>
      <c r="C30" s="69"/>
      <c r="D30" s="325"/>
      <c r="E30" s="69"/>
      <c r="F30" s="70"/>
      <c r="G30" s="71"/>
      <c r="H30" s="183"/>
      <c r="I30" s="70"/>
      <c r="J30" s="69"/>
    </row>
    <row r="31" spans="1:10" s="117" customFormat="1" ht="13.8" x14ac:dyDescent="0.3">
      <c r="A31" s="111" t="s">
        <v>2307</v>
      </c>
      <c r="B31" s="132" t="s">
        <v>4760</v>
      </c>
      <c r="C31" s="113"/>
      <c r="D31" s="326"/>
      <c r="E31" s="113"/>
      <c r="F31" s="133"/>
      <c r="G31" s="134"/>
      <c r="H31" s="184"/>
      <c r="I31" s="116">
        <f>SUBTOTAL(9,I32:I41)</f>
        <v>158697000</v>
      </c>
      <c r="J31" s="161"/>
    </row>
    <row r="32" spans="1:10" s="40" customFormat="1" ht="41.4" x14ac:dyDescent="0.3">
      <c r="A32" s="124" t="s">
        <v>4762</v>
      </c>
      <c r="B32" s="135" t="s">
        <v>4761</v>
      </c>
      <c r="C32" s="124"/>
      <c r="D32" s="327"/>
      <c r="E32" s="129"/>
      <c r="F32" s="137"/>
      <c r="G32" s="136"/>
      <c r="H32" s="185"/>
      <c r="I32" s="130">
        <f>SUBTOTAL(9,I33:I37)</f>
        <v>158697000</v>
      </c>
      <c r="J32" s="43"/>
    </row>
    <row r="33" spans="1:10" s="40" customFormat="1" ht="13.8" x14ac:dyDescent="0.3">
      <c r="A33" s="72" t="s">
        <v>4790</v>
      </c>
      <c r="B33" s="73" t="s">
        <v>4763</v>
      </c>
      <c r="C33" s="43" t="s">
        <v>4764</v>
      </c>
      <c r="D33" s="328">
        <v>11</v>
      </c>
      <c r="E33" s="43"/>
      <c r="F33" s="74">
        <v>2025000</v>
      </c>
      <c r="G33" s="75"/>
      <c r="H33" s="186">
        <v>1</v>
      </c>
      <c r="I33" s="2">
        <f>ROUND(D33*F33*H33,0)</f>
        <v>22275000</v>
      </c>
      <c r="J33" s="43"/>
    </row>
    <row r="34" spans="1:10" s="131" customFormat="1" ht="13.8" x14ac:dyDescent="0.3">
      <c r="A34" s="76"/>
      <c r="B34" s="138" t="s">
        <v>11</v>
      </c>
      <c r="C34" s="43"/>
      <c r="D34" s="328"/>
      <c r="E34" s="43"/>
      <c r="F34" s="74"/>
      <c r="G34" s="75"/>
      <c r="H34" s="186"/>
      <c r="I34" s="2"/>
      <c r="J34" s="129"/>
    </row>
    <row r="35" spans="1:10" s="96" customFormat="1" ht="27.6" x14ac:dyDescent="0.3">
      <c r="A35" s="164" t="s">
        <v>4791</v>
      </c>
      <c r="B35" s="165" t="s">
        <v>4789</v>
      </c>
      <c r="C35" s="166" t="s">
        <v>1726</v>
      </c>
      <c r="D35" s="329">
        <v>198</v>
      </c>
      <c r="E35" s="166"/>
      <c r="F35" s="167">
        <v>130000</v>
      </c>
      <c r="G35" s="168"/>
      <c r="H35" s="187">
        <v>0.3</v>
      </c>
      <c r="I35" s="169">
        <f t="shared" ref="I35" si="1">ROUND(D35*H35*F35,0)</f>
        <v>7722000</v>
      </c>
      <c r="J35" s="170"/>
    </row>
    <row r="36" spans="1:10" s="40" customFormat="1" ht="27.6" x14ac:dyDescent="0.3">
      <c r="A36" s="76" t="s">
        <v>4792</v>
      </c>
      <c r="B36" s="77" t="s">
        <v>4768</v>
      </c>
      <c r="C36" s="76" t="s">
        <v>1726</v>
      </c>
      <c r="D36" s="329">
        <v>198</v>
      </c>
      <c r="E36" s="43"/>
      <c r="F36" s="74">
        <v>130000</v>
      </c>
      <c r="G36" s="75"/>
      <c r="H36" s="332">
        <v>5</v>
      </c>
      <c r="I36" s="2">
        <f>D36*F36*H36</f>
        <v>128700000</v>
      </c>
      <c r="J36" s="43"/>
    </row>
    <row r="37" spans="1:10" s="40" customFormat="1" ht="55.2" x14ac:dyDescent="0.3">
      <c r="A37" s="76"/>
      <c r="B37" s="191" t="s">
        <v>4793</v>
      </c>
      <c r="C37" s="76"/>
      <c r="D37" s="328"/>
      <c r="E37" s="43"/>
      <c r="F37" s="74"/>
      <c r="G37" s="75"/>
      <c r="H37" s="186"/>
      <c r="I37" s="2"/>
      <c r="J37" s="43"/>
    </row>
    <row r="38" spans="1:10" s="145" customFormat="1" ht="41.4" x14ac:dyDescent="0.3">
      <c r="A38" s="139" t="s">
        <v>4765</v>
      </c>
      <c r="B38" s="140" t="s">
        <v>4769</v>
      </c>
      <c r="C38" s="139"/>
      <c r="D38" s="330"/>
      <c r="E38" s="142"/>
      <c r="F38" s="143"/>
      <c r="G38" s="141"/>
      <c r="H38" s="188"/>
      <c r="I38" s="144">
        <f>SUBTOTAL(9,I39:I41)</f>
        <v>0</v>
      </c>
      <c r="J38" s="142"/>
    </row>
    <row r="39" spans="1:10" s="40" customFormat="1" ht="27.6" x14ac:dyDescent="0.3">
      <c r="A39" s="76" t="s">
        <v>4766</v>
      </c>
      <c r="B39" s="79" t="s">
        <v>4789</v>
      </c>
      <c r="C39" s="76" t="s">
        <v>1726</v>
      </c>
      <c r="D39" s="328">
        <v>0</v>
      </c>
      <c r="E39" s="43"/>
      <c r="F39" s="74">
        <v>130000</v>
      </c>
      <c r="G39" s="75"/>
      <c r="H39" s="186">
        <v>0.3</v>
      </c>
      <c r="I39" s="2">
        <f t="shared" ref="I39:I40" si="2">ROUND(D39*H39*F39,0)</f>
        <v>0</v>
      </c>
      <c r="J39" s="78"/>
    </row>
    <row r="40" spans="1:10" s="40" customFormat="1" ht="27.6" x14ac:dyDescent="0.3">
      <c r="A40" s="76" t="s">
        <v>4767</v>
      </c>
      <c r="B40" s="77" t="s">
        <v>4768</v>
      </c>
      <c r="C40" s="76" t="s">
        <v>1726</v>
      </c>
      <c r="D40" s="328">
        <v>0</v>
      </c>
      <c r="E40" s="43"/>
      <c r="F40" s="74">
        <v>130000</v>
      </c>
      <c r="G40" s="75"/>
      <c r="H40" s="332">
        <v>5</v>
      </c>
      <c r="I40" s="2">
        <f t="shared" si="2"/>
        <v>0</v>
      </c>
      <c r="J40" s="43"/>
    </row>
    <row r="41" spans="1:10" s="40" customFormat="1" ht="55.2" x14ac:dyDescent="0.3">
      <c r="A41" s="80"/>
      <c r="B41" s="192" t="s">
        <v>4793</v>
      </c>
      <c r="C41" s="80"/>
      <c r="D41" s="331"/>
      <c r="E41" s="50"/>
      <c r="F41" s="81"/>
      <c r="G41" s="82"/>
      <c r="H41" s="189"/>
      <c r="I41" s="83"/>
      <c r="J41" s="50"/>
    </row>
    <row r="42" spans="1:10" s="40" customFormat="1" ht="13.8" x14ac:dyDescent="0.3">
      <c r="A42" s="57" t="s">
        <v>2310</v>
      </c>
      <c r="B42" s="58" t="s">
        <v>4770</v>
      </c>
      <c r="C42" s="59"/>
      <c r="D42" s="333"/>
      <c r="E42" s="59"/>
      <c r="F42" s="60"/>
      <c r="G42" s="59"/>
      <c r="H42" s="190"/>
      <c r="I42" s="59"/>
      <c r="J42" s="84"/>
    </row>
    <row r="43" spans="1:10" s="117" customFormat="1" ht="13.8" x14ac:dyDescent="0.3">
      <c r="A43" s="146"/>
      <c r="B43" s="147" t="s">
        <v>4771</v>
      </c>
      <c r="C43" s="148"/>
      <c r="D43" s="334"/>
      <c r="E43" s="148"/>
      <c r="F43" s="149"/>
      <c r="G43" s="150"/>
      <c r="H43" s="148"/>
      <c r="I43" s="110">
        <f>SUBTOTAL(9,I14:I41)</f>
        <v>184437000</v>
      </c>
      <c r="J43" s="148"/>
    </row>
    <row r="44" spans="1:10" s="40" customFormat="1" ht="14.4" x14ac:dyDescent="0.3">
      <c r="A44" s="85"/>
      <c r="B44" s="501" t="s">
        <v>5534</v>
      </c>
      <c r="C44" s="502"/>
      <c r="D44" s="502"/>
      <c r="E44" s="502"/>
      <c r="F44" s="502"/>
      <c r="G44" s="502"/>
      <c r="H44" s="502"/>
      <c r="I44" s="502"/>
      <c r="J44" s="503"/>
    </row>
    <row r="45" spans="1:10" s="40" customFormat="1" ht="44.4" customHeight="1" x14ac:dyDescent="0.3">
      <c r="A45" s="551" t="s">
        <v>5567</v>
      </c>
      <c r="B45" s="552"/>
      <c r="C45" s="552"/>
      <c r="D45" s="552"/>
      <c r="E45" s="552"/>
      <c r="F45" s="552"/>
      <c r="G45" s="552"/>
      <c r="H45" s="552"/>
      <c r="I45" s="552"/>
      <c r="J45" s="553"/>
    </row>
    <row r="46" spans="1:10" s="89" customFormat="1" x14ac:dyDescent="0.3">
      <c r="A46" s="87"/>
      <c r="B46" s="88"/>
      <c r="C46" s="88"/>
      <c r="D46" s="88"/>
      <c r="E46" s="88"/>
      <c r="F46" s="88"/>
      <c r="G46" s="88"/>
      <c r="H46" s="88"/>
      <c r="I46" s="88"/>
      <c r="J46" s="88"/>
    </row>
    <row r="47" spans="1:10" s="89" customFormat="1" x14ac:dyDescent="0.3">
      <c r="A47" s="90"/>
      <c r="B47" s="90"/>
      <c r="C47" s="504" t="s">
        <v>4773</v>
      </c>
      <c r="D47" s="504"/>
      <c r="E47" s="504"/>
      <c r="F47" s="504" t="s">
        <v>4885</v>
      </c>
      <c r="G47" s="504"/>
      <c r="H47" s="504"/>
      <c r="I47" s="504"/>
      <c r="J47" s="504"/>
    </row>
    <row r="48" spans="1:10" s="96" customFormat="1" x14ac:dyDescent="0.3">
      <c r="A48" s="91"/>
      <c r="B48" s="93"/>
      <c r="C48" s="94"/>
      <c r="D48" s="92"/>
      <c r="E48" s="91"/>
      <c r="F48" s="95"/>
      <c r="G48" s="91"/>
      <c r="H48" s="91"/>
      <c r="I48" s="95"/>
    </row>
    <row r="49" spans="1:10" s="96" customFormat="1" x14ac:dyDescent="0.3">
      <c r="A49" s="91"/>
      <c r="B49" s="93"/>
      <c r="C49" s="94"/>
      <c r="D49" s="92"/>
      <c r="E49" s="91"/>
      <c r="F49" s="95"/>
      <c r="G49" s="91"/>
      <c r="H49" s="91"/>
      <c r="I49" s="91"/>
    </row>
    <row r="50" spans="1:10" s="96" customFormat="1" x14ac:dyDescent="0.3">
      <c r="A50" s="91"/>
      <c r="B50" s="93"/>
      <c r="C50" s="94"/>
      <c r="D50" s="92"/>
      <c r="E50" s="91"/>
      <c r="F50" s="95"/>
      <c r="G50" s="91"/>
      <c r="H50" s="91"/>
      <c r="I50" s="95"/>
    </row>
    <row r="51" spans="1:10" s="96" customFormat="1" x14ac:dyDescent="0.3">
      <c r="A51" s="91"/>
      <c r="B51" s="93"/>
      <c r="C51" s="94"/>
      <c r="D51" s="92"/>
      <c r="E51" s="91"/>
      <c r="F51" s="95"/>
      <c r="G51" s="91"/>
      <c r="H51" s="91"/>
      <c r="I51" s="91"/>
    </row>
    <row r="52" spans="1:10" s="96" customFormat="1" x14ac:dyDescent="0.3">
      <c r="A52" s="91"/>
      <c r="B52" s="93"/>
      <c r="C52" s="94"/>
      <c r="D52" s="92"/>
      <c r="E52" s="91"/>
      <c r="F52" s="95"/>
      <c r="G52" s="91"/>
      <c r="H52" s="91"/>
      <c r="I52" s="91"/>
    </row>
    <row r="53" spans="1:10" s="89" customFormat="1" x14ac:dyDescent="0.3">
      <c r="A53" s="91"/>
      <c r="C53" s="505" t="s">
        <v>4886</v>
      </c>
      <c r="D53" s="505"/>
      <c r="E53" s="505"/>
      <c r="F53" s="316"/>
      <c r="G53" s="91"/>
      <c r="H53" s="91"/>
      <c r="I53" s="91"/>
    </row>
    <row r="54" spans="1:10" x14ac:dyDescent="0.3">
      <c r="A54" s="97"/>
      <c r="C54" s="98"/>
      <c r="D54" s="99"/>
      <c r="E54" s="10"/>
      <c r="F54" s="100"/>
      <c r="G54" s="97"/>
      <c r="H54" s="10"/>
      <c r="I54" s="100"/>
      <c r="J54" s="97"/>
    </row>
    <row r="55" spans="1:10" ht="47.1" customHeight="1" x14ac:dyDescent="0.3">
      <c r="A55" s="101"/>
      <c r="B55" s="102" t="s">
        <v>4703</v>
      </c>
      <c r="D55" s="103"/>
      <c r="F55" s="104"/>
      <c r="G55" s="105"/>
      <c r="H55" s="106"/>
      <c r="I55" s="107"/>
    </row>
    <row r="56" spans="1:10" ht="47.1" customHeight="1" x14ac:dyDescent="0.3">
      <c r="A56" s="101"/>
      <c r="B56" s="102" t="s">
        <v>4704</v>
      </c>
      <c r="D56" s="103"/>
      <c r="F56" s="104"/>
      <c r="G56" s="105"/>
      <c r="H56" s="106"/>
      <c r="I56" s="107"/>
    </row>
    <row r="57" spans="1:10" ht="61.5" customHeight="1" x14ac:dyDescent="0.3">
      <c r="A57" s="101"/>
      <c r="B57" s="102" t="s">
        <v>4705</v>
      </c>
      <c r="D57" s="103"/>
      <c r="F57" s="104"/>
      <c r="G57" s="105"/>
      <c r="H57" s="106"/>
      <c r="I57" s="107"/>
    </row>
    <row r="58" spans="1:10" x14ac:dyDescent="0.3">
      <c r="A58" s="97"/>
      <c r="C58" s="98"/>
      <c r="D58" s="99"/>
      <c r="E58" s="10"/>
      <c r="F58" s="100"/>
      <c r="G58" s="97"/>
      <c r="H58" s="10"/>
      <c r="I58" s="100"/>
      <c r="J58" s="97"/>
    </row>
    <row r="59" spans="1:10" x14ac:dyDescent="0.3">
      <c r="A59" s="97"/>
      <c r="C59" s="98"/>
      <c r="D59" s="99"/>
      <c r="E59" s="10"/>
      <c r="F59" s="100"/>
      <c r="G59" s="97"/>
      <c r="H59" s="10"/>
      <c r="I59" s="100"/>
      <c r="J59" s="97"/>
    </row>
    <row r="62" spans="1:10" x14ac:dyDescent="0.3">
      <c r="A62" s="8"/>
      <c r="C62" s="8"/>
      <c r="D62" s="98"/>
      <c r="E62" s="98"/>
      <c r="F62" s="8"/>
      <c r="G62" s="8"/>
      <c r="H62" s="8"/>
      <c r="I62" s="8"/>
      <c r="J62" s="8"/>
    </row>
    <row r="63" spans="1:10" x14ac:dyDescent="0.3">
      <c r="A63" s="8"/>
      <c r="C63" s="8"/>
      <c r="D63" s="98"/>
      <c r="E63" s="98"/>
      <c r="F63" s="8"/>
      <c r="G63" s="8"/>
      <c r="H63" s="8"/>
      <c r="I63" s="8"/>
      <c r="J63" s="8"/>
    </row>
    <row r="64" spans="1:10" x14ac:dyDescent="0.3">
      <c r="A64" s="8"/>
      <c r="C64" s="8"/>
      <c r="D64" s="98"/>
      <c r="E64" s="98"/>
      <c r="F64" s="8"/>
      <c r="G64" s="8"/>
      <c r="H64" s="8"/>
      <c r="I64" s="8"/>
      <c r="J64" s="8"/>
    </row>
    <row r="65" spans="4:5" s="8" customFormat="1" x14ac:dyDescent="0.3">
      <c r="D65" s="98"/>
      <c r="E65" s="98"/>
    </row>
    <row r="66" spans="4:5" s="8" customFormat="1" x14ac:dyDescent="0.3">
      <c r="D66" s="98"/>
      <c r="E66" s="98"/>
    </row>
    <row r="67" spans="4:5" s="8" customFormat="1" x14ac:dyDescent="0.3">
      <c r="D67" s="98"/>
      <c r="E67" s="98"/>
    </row>
    <row r="68" spans="4:5" s="8" customFormat="1" x14ac:dyDescent="0.3">
      <c r="D68" s="98"/>
      <c r="E68" s="98"/>
    </row>
    <row r="69" spans="4:5" s="8" customFormat="1" x14ac:dyDescent="0.3">
      <c r="D69" s="98"/>
      <c r="E69" s="98"/>
    </row>
    <row r="70" spans="4:5" s="8" customFormat="1" x14ac:dyDescent="0.3">
      <c r="D70" s="98"/>
      <c r="E70" s="98"/>
    </row>
    <row r="71" spans="4:5" s="8" customFormat="1" x14ac:dyDescent="0.3">
      <c r="D71" s="98"/>
      <c r="E71" s="98"/>
    </row>
    <row r="72" spans="4:5" s="8" customFormat="1" x14ac:dyDescent="0.3">
      <c r="D72" s="98"/>
      <c r="E72" s="98"/>
    </row>
    <row r="73" spans="4:5" s="8" customFormat="1" x14ac:dyDescent="0.3">
      <c r="D73" s="98"/>
      <c r="E73" s="98"/>
    </row>
    <row r="74" spans="4:5" s="8" customFormat="1" x14ac:dyDescent="0.3">
      <c r="D74" s="98"/>
      <c r="E74" s="98"/>
    </row>
    <row r="75" spans="4:5" s="8" customFormat="1" x14ac:dyDescent="0.3">
      <c r="D75" s="98"/>
      <c r="E75" s="98"/>
    </row>
    <row r="76" spans="4:5" s="40" customFormat="1" ht="13.8" x14ac:dyDescent="0.3">
      <c r="D76" s="5"/>
      <c r="E76" s="5"/>
    </row>
    <row r="77" spans="4:5" s="40" customFormat="1" ht="13.8" x14ac:dyDescent="0.3">
      <c r="D77" s="5"/>
      <c r="E77" s="5"/>
    </row>
    <row r="78" spans="4:5" s="8" customFormat="1" x14ac:dyDescent="0.3">
      <c r="D78" s="98"/>
      <c r="E78" s="98"/>
    </row>
    <row r="79" spans="4:5" s="8" customFormat="1" x14ac:dyDescent="0.3">
      <c r="D79" s="98"/>
      <c r="E79" s="98"/>
    </row>
    <row r="80" spans="4:5" s="8" customFormat="1" x14ac:dyDescent="0.3">
      <c r="D80" s="98"/>
      <c r="E80" s="98"/>
    </row>
    <row r="81" spans="4:5" s="40" customFormat="1" ht="13.8" x14ac:dyDescent="0.3">
      <c r="D81" s="5"/>
      <c r="E81" s="5"/>
    </row>
    <row r="82" spans="4:5" s="8" customFormat="1" x14ac:dyDescent="0.3">
      <c r="D82" s="98"/>
      <c r="E82" s="98"/>
    </row>
    <row r="83" spans="4:5" s="8" customFormat="1" x14ac:dyDescent="0.3">
      <c r="D83" s="98"/>
      <c r="E83" s="98"/>
    </row>
    <row r="84" spans="4:5" s="40" customFormat="1" ht="13.8" x14ac:dyDescent="0.3">
      <c r="D84" s="5"/>
      <c r="E84" s="5"/>
    </row>
    <row r="85" spans="4:5" s="8" customFormat="1" x14ac:dyDescent="0.3">
      <c r="D85" s="98"/>
      <c r="E85" s="98"/>
    </row>
    <row r="86" spans="4:5" s="8" customFormat="1" x14ac:dyDescent="0.3">
      <c r="D86" s="98"/>
      <c r="E86" s="98"/>
    </row>
    <row r="87" spans="4:5" s="8" customFormat="1" x14ac:dyDescent="0.3">
      <c r="D87" s="98"/>
      <c r="E87" s="98"/>
    </row>
    <row r="88" spans="4:5" s="8" customFormat="1" x14ac:dyDescent="0.3">
      <c r="D88" s="98"/>
      <c r="E88" s="98"/>
    </row>
    <row r="89" spans="4:5" s="8" customFormat="1" x14ac:dyDescent="0.3">
      <c r="D89" s="98"/>
      <c r="E89" s="98"/>
    </row>
    <row r="90" spans="4:5" s="8" customFormat="1" x14ac:dyDescent="0.3">
      <c r="D90" s="98"/>
      <c r="E90" s="98"/>
    </row>
    <row r="91" spans="4:5" s="8" customFormat="1" x14ac:dyDescent="0.3">
      <c r="D91" s="98"/>
      <c r="E91" s="98"/>
    </row>
    <row r="92" spans="4:5" s="8" customFormat="1" x14ac:dyDescent="0.3">
      <c r="D92" s="98"/>
      <c r="E92" s="98"/>
    </row>
    <row r="93" spans="4:5" s="8" customFormat="1" x14ac:dyDescent="0.3">
      <c r="D93" s="98"/>
      <c r="E93" s="98"/>
    </row>
    <row r="94" spans="4:5" s="8" customFormat="1" x14ac:dyDescent="0.3">
      <c r="D94" s="98"/>
      <c r="E94" s="98"/>
    </row>
    <row r="95" spans="4:5" s="8" customFormat="1" x14ac:dyDescent="0.3">
      <c r="D95" s="98"/>
      <c r="E95" s="98"/>
    </row>
    <row r="96" spans="4:5" s="8" customFormat="1" x14ac:dyDescent="0.3">
      <c r="D96" s="98"/>
      <c r="E96" s="98"/>
    </row>
    <row r="97" spans="4:5" s="8" customFormat="1" x14ac:dyDescent="0.3">
      <c r="D97" s="98"/>
      <c r="E97" s="98"/>
    </row>
    <row r="98" spans="4:5" s="8" customFormat="1" x14ac:dyDescent="0.3">
      <c r="D98" s="98"/>
      <c r="E98" s="98"/>
    </row>
    <row r="99" spans="4:5" s="8" customFormat="1" x14ac:dyDescent="0.3">
      <c r="D99" s="98"/>
      <c r="E99" s="98"/>
    </row>
    <row r="100" spans="4:5" s="8" customFormat="1" x14ac:dyDescent="0.3">
      <c r="D100" s="98"/>
      <c r="E100" s="98"/>
    </row>
    <row r="101" spans="4:5" s="8" customFormat="1" x14ac:dyDescent="0.3">
      <c r="D101" s="98"/>
      <c r="E101" s="98"/>
    </row>
    <row r="102" spans="4:5" s="8" customFormat="1" x14ac:dyDescent="0.3">
      <c r="D102" s="98"/>
      <c r="E102" s="98"/>
    </row>
    <row r="103" spans="4:5" s="8" customFormat="1" x14ac:dyDescent="0.3">
      <c r="D103" s="98"/>
      <c r="E103" s="98"/>
    </row>
    <row r="104" spans="4:5" s="8" customFormat="1" x14ac:dyDescent="0.3">
      <c r="D104" s="98"/>
      <c r="E104" s="98"/>
    </row>
    <row r="105" spans="4:5" s="8" customFormat="1" x14ac:dyDescent="0.3">
      <c r="D105" s="98"/>
      <c r="E105" s="98"/>
    </row>
    <row r="106" spans="4:5" s="8" customFormat="1" x14ac:dyDescent="0.3">
      <c r="D106" s="98"/>
      <c r="E106" s="98"/>
    </row>
    <row r="107" spans="4:5" s="8" customFormat="1" x14ac:dyDescent="0.3">
      <c r="D107" s="98"/>
      <c r="E107" s="98"/>
    </row>
    <row r="108" spans="4:5" s="8" customFormat="1" x14ac:dyDescent="0.3">
      <c r="D108" s="98"/>
      <c r="E108" s="98"/>
    </row>
    <row r="109" spans="4:5" s="8" customFormat="1" x14ac:dyDescent="0.3">
      <c r="D109" s="98"/>
      <c r="E109" s="98"/>
    </row>
    <row r="110" spans="4:5" s="8" customFormat="1" x14ac:dyDescent="0.3">
      <c r="D110" s="98"/>
      <c r="E110" s="98"/>
    </row>
    <row r="111" spans="4:5" s="8" customFormat="1" x14ac:dyDescent="0.3">
      <c r="D111" s="98"/>
      <c r="E111" s="98"/>
    </row>
    <row r="112" spans="4:5" s="8" customFormat="1" x14ac:dyDescent="0.3">
      <c r="D112" s="98"/>
      <c r="E112" s="98"/>
    </row>
    <row r="113" spans="4:5" s="8" customFormat="1" x14ac:dyDescent="0.3">
      <c r="D113" s="98"/>
      <c r="E113" s="98"/>
    </row>
    <row r="114" spans="4:5" s="8" customFormat="1" x14ac:dyDescent="0.3">
      <c r="D114" s="98"/>
      <c r="E114" s="98"/>
    </row>
    <row r="115" spans="4:5" s="8" customFormat="1" x14ac:dyDescent="0.3">
      <c r="D115" s="98"/>
      <c r="E115" s="98"/>
    </row>
    <row r="116" spans="4:5" s="8" customFormat="1" x14ac:dyDescent="0.3">
      <c r="D116" s="98"/>
      <c r="E116" s="98"/>
    </row>
    <row r="117" spans="4:5" s="8" customFormat="1" x14ac:dyDescent="0.3">
      <c r="D117" s="98"/>
      <c r="E117" s="98"/>
    </row>
    <row r="118" spans="4:5" s="8" customFormat="1" x14ac:dyDescent="0.3">
      <c r="D118" s="98"/>
      <c r="E118" s="98"/>
    </row>
    <row r="119" spans="4:5" s="8" customFormat="1" x14ac:dyDescent="0.3">
      <c r="D119" s="98"/>
      <c r="E119" s="98"/>
    </row>
    <row r="120" spans="4:5" s="8" customFormat="1" x14ac:dyDescent="0.3">
      <c r="D120" s="98"/>
      <c r="E120" s="98"/>
    </row>
    <row r="121" spans="4:5" s="8" customFormat="1" x14ac:dyDescent="0.3">
      <c r="D121" s="98"/>
      <c r="E121" s="98"/>
    </row>
    <row r="122" spans="4:5" s="8" customFormat="1" x14ac:dyDescent="0.3">
      <c r="D122" s="98"/>
      <c r="E122" s="98"/>
    </row>
    <row r="123" spans="4:5" s="8" customFormat="1" x14ac:dyDescent="0.3">
      <c r="D123" s="98"/>
      <c r="E123" s="98"/>
    </row>
    <row r="124" spans="4:5" s="8" customFormat="1" x14ac:dyDescent="0.3">
      <c r="D124" s="98"/>
      <c r="E124" s="98"/>
    </row>
    <row r="125" spans="4:5" s="8" customFormat="1" x14ac:dyDescent="0.3">
      <c r="D125" s="98"/>
      <c r="E125" s="98"/>
    </row>
    <row r="126" spans="4:5" s="8" customFormat="1" x14ac:dyDescent="0.3">
      <c r="D126" s="98"/>
      <c r="E126" s="98"/>
    </row>
    <row r="127" spans="4:5" s="8" customFormat="1" x14ac:dyDescent="0.3">
      <c r="D127" s="98"/>
      <c r="E127" s="98"/>
    </row>
    <row r="128" spans="4:5" s="8" customFormat="1" x14ac:dyDescent="0.3">
      <c r="D128" s="98"/>
      <c r="E128" s="98"/>
    </row>
    <row r="129" spans="4:5" s="8" customFormat="1" x14ac:dyDescent="0.3">
      <c r="D129" s="98"/>
      <c r="E129" s="98"/>
    </row>
    <row r="130" spans="4:5" s="8" customFormat="1" x14ac:dyDescent="0.3">
      <c r="D130" s="98"/>
      <c r="E130" s="98"/>
    </row>
    <row r="131" spans="4:5" s="8" customFormat="1" x14ac:dyDescent="0.3">
      <c r="D131" s="98"/>
      <c r="E131" s="98"/>
    </row>
    <row r="132" spans="4:5" s="8" customFormat="1" x14ac:dyDescent="0.3">
      <c r="D132" s="98"/>
      <c r="E132" s="98"/>
    </row>
    <row r="133" spans="4:5" s="8" customFormat="1" x14ac:dyDescent="0.3">
      <c r="D133" s="98"/>
      <c r="E133" s="98"/>
    </row>
    <row r="134" spans="4:5" s="8" customFormat="1" x14ac:dyDescent="0.3">
      <c r="D134" s="98"/>
      <c r="E134" s="98"/>
    </row>
    <row r="135" spans="4:5" s="8" customFormat="1" x14ac:dyDescent="0.3">
      <c r="D135" s="98"/>
      <c r="E135" s="98"/>
    </row>
    <row r="136" spans="4:5" s="8" customFormat="1" x14ac:dyDescent="0.3">
      <c r="D136" s="98"/>
      <c r="E136" s="98"/>
    </row>
    <row r="137" spans="4:5" s="8" customFormat="1" x14ac:dyDescent="0.3">
      <c r="D137" s="98"/>
      <c r="E137" s="98"/>
    </row>
    <row r="138" spans="4:5" s="8" customFormat="1" x14ac:dyDescent="0.3">
      <c r="D138" s="98"/>
      <c r="E138" s="98"/>
    </row>
    <row r="139" spans="4:5" s="8" customFormat="1" x14ac:dyDescent="0.3">
      <c r="D139" s="98"/>
      <c r="E139" s="98"/>
    </row>
    <row r="140" spans="4:5" s="8" customFormat="1" x14ac:dyDescent="0.3">
      <c r="D140" s="98"/>
      <c r="E140" s="98"/>
    </row>
    <row r="141" spans="4:5" s="8" customFormat="1" x14ac:dyDescent="0.3">
      <c r="D141" s="98"/>
      <c r="E141" s="98"/>
    </row>
    <row r="142" spans="4:5" s="8" customFormat="1" x14ac:dyDescent="0.3">
      <c r="D142" s="98"/>
      <c r="E142" s="98"/>
    </row>
    <row r="143" spans="4:5" s="8" customFormat="1" x14ac:dyDescent="0.3">
      <c r="D143" s="98"/>
      <c r="E143" s="98"/>
    </row>
    <row r="144" spans="4:5" s="8" customFormat="1" x14ac:dyDescent="0.3">
      <c r="D144" s="98"/>
      <c r="E144" s="98"/>
    </row>
    <row r="145" spans="4:5" s="8" customFormat="1" x14ac:dyDescent="0.3">
      <c r="D145" s="98"/>
      <c r="E145" s="98"/>
    </row>
    <row r="146" spans="4:5" s="8" customFormat="1" x14ac:dyDescent="0.3">
      <c r="D146" s="98"/>
      <c r="E146" s="98"/>
    </row>
    <row r="147" spans="4:5" s="8" customFormat="1" x14ac:dyDescent="0.3">
      <c r="D147" s="98"/>
      <c r="E147" s="98"/>
    </row>
    <row r="148" spans="4:5" s="8" customFormat="1" x14ac:dyDescent="0.3">
      <c r="D148" s="98"/>
      <c r="E148" s="98"/>
    </row>
    <row r="149" spans="4:5" s="8" customFormat="1" x14ac:dyDescent="0.3">
      <c r="D149" s="98"/>
      <c r="E149" s="98"/>
    </row>
    <row r="150" spans="4:5" s="8" customFormat="1" x14ac:dyDescent="0.3">
      <c r="D150" s="98"/>
      <c r="E150" s="98"/>
    </row>
    <row r="151" spans="4:5" s="8" customFormat="1" x14ac:dyDescent="0.3">
      <c r="D151" s="98"/>
      <c r="E151" s="98"/>
    </row>
    <row r="152" spans="4:5" s="8" customFormat="1" x14ac:dyDescent="0.3">
      <c r="D152" s="98"/>
      <c r="E152" s="98"/>
    </row>
    <row r="153" spans="4:5" s="8" customFormat="1" x14ac:dyDescent="0.3">
      <c r="D153" s="98"/>
      <c r="E153" s="98"/>
    </row>
    <row r="154" spans="4:5" s="8" customFormat="1" x14ac:dyDescent="0.3">
      <c r="D154" s="98"/>
      <c r="E154" s="98"/>
    </row>
    <row r="155" spans="4:5" s="8" customFormat="1" x14ac:dyDescent="0.3">
      <c r="D155" s="98"/>
      <c r="E155" s="98"/>
    </row>
    <row r="156" spans="4:5" s="8" customFormat="1" x14ac:dyDescent="0.3">
      <c r="D156" s="98"/>
      <c r="E156" s="98"/>
    </row>
    <row r="157" spans="4:5" s="8" customFormat="1" x14ac:dyDescent="0.3">
      <c r="D157" s="98"/>
      <c r="E157" s="98"/>
    </row>
    <row r="158" spans="4:5" s="8" customFormat="1" x14ac:dyDescent="0.3">
      <c r="D158" s="98"/>
      <c r="E158" s="98"/>
    </row>
    <row r="159" spans="4:5" s="8" customFormat="1" x14ac:dyDescent="0.3">
      <c r="D159" s="98"/>
      <c r="E159" s="98"/>
    </row>
    <row r="160" spans="4:5" s="8" customFormat="1" x14ac:dyDescent="0.3">
      <c r="D160" s="98"/>
      <c r="E160" s="98"/>
    </row>
    <row r="161" spans="4:5" s="8" customFormat="1" x14ac:dyDescent="0.3">
      <c r="D161" s="98"/>
      <c r="E161" s="98"/>
    </row>
    <row r="162" spans="4:5" s="8" customFormat="1" x14ac:dyDescent="0.3">
      <c r="D162" s="98"/>
      <c r="E162" s="98"/>
    </row>
    <row r="163" spans="4:5" s="8" customFormat="1" x14ac:dyDescent="0.3">
      <c r="D163" s="98"/>
      <c r="E163" s="98"/>
    </row>
    <row r="164" spans="4:5" s="8" customFormat="1" x14ac:dyDescent="0.3">
      <c r="D164" s="98"/>
      <c r="E164" s="98"/>
    </row>
    <row r="165" spans="4:5" s="8" customFormat="1" x14ac:dyDescent="0.3">
      <c r="D165" s="98"/>
      <c r="E165" s="98"/>
    </row>
    <row r="166" spans="4:5" s="8" customFormat="1" x14ac:dyDescent="0.3">
      <c r="D166" s="98"/>
      <c r="E166" s="98"/>
    </row>
    <row r="167" spans="4:5" s="8" customFormat="1" x14ac:dyDescent="0.3">
      <c r="D167" s="98"/>
      <c r="E167" s="98"/>
    </row>
    <row r="168" spans="4:5" s="8" customFormat="1" x14ac:dyDescent="0.3">
      <c r="D168" s="98"/>
      <c r="E168" s="98"/>
    </row>
    <row r="169" spans="4:5" s="8" customFormat="1" x14ac:dyDescent="0.3">
      <c r="D169" s="98"/>
      <c r="E169" s="98"/>
    </row>
    <row r="170" spans="4:5" s="8" customFormat="1" x14ac:dyDescent="0.3">
      <c r="D170" s="98"/>
      <c r="E170" s="98"/>
    </row>
    <row r="171" spans="4:5" s="8" customFormat="1" x14ac:dyDescent="0.3">
      <c r="D171" s="98"/>
      <c r="E171" s="98"/>
    </row>
    <row r="172" spans="4:5" s="8" customFormat="1" x14ac:dyDescent="0.3">
      <c r="D172" s="98"/>
      <c r="E172" s="98"/>
    </row>
    <row r="173" spans="4:5" s="8" customFormat="1" x14ac:dyDescent="0.3">
      <c r="D173" s="98"/>
      <c r="E173" s="98"/>
    </row>
    <row r="174" spans="4:5" s="8" customFormat="1" x14ac:dyDescent="0.3">
      <c r="D174" s="98"/>
      <c r="E174" s="98"/>
    </row>
    <row r="175" spans="4:5" s="8" customFormat="1" x14ac:dyDescent="0.3">
      <c r="D175" s="98"/>
      <c r="E175" s="98"/>
    </row>
    <row r="176" spans="4:5" s="8" customFormat="1" x14ac:dyDescent="0.3">
      <c r="D176" s="98"/>
      <c r="E176" s="98"/>
    </row>
    <row r="177" spans="4:5" s="8" customFormat="1" x14ac:dyDescent="0.3">
      <c r="D177" s="98"/>
      <c r="E177" s="98"/>
    </row>
    <row r="178" spans="4:5" s="8" customFormat="1" x14ac:dyDescent="0.3">
      <c r="D178" s="98"/>
      <c r="E178" s="98"/>
    </row>
    <row r="179" spans="4:5" s="8" customFormat="1" x14ac:dyDescent="0.3">
      <c r="D179" s="98"/>
      <c r="E179" s="98"/>
    </row>
    <row r="180" spans="4:5" s="8" customFormat="1" x14ac:dyDescent="0.3">
      <c r="D180" s="98"/>
      <c r="E180" s="98"/>
    </row>
    <row r="181" spans="4:5" s="8" customFormat="1" x14ac:dyDescent="0.3">
      <c r="D181" s="98"/>
      <c r="E181" s="98"/>
    </row>
    <row r="182" spans="4:5" s="8" customFormat="1" x14ac:dyDescent="0.3">
      <c r="D182" s="98"/>
      <c r="E182" s="98"/>
    </row>
    <row r="183" spans="4:5" s="8" customFormat="1" x14ac:dyDescent="0.3">
      <c r="D183" s="98"/>
      <c r="E183" s="98"/>
    </row>
    <row r="184" spans="4:5" s="8" customFormat="1" x14ac:dyDescent="0.3">
      <c r="D184" s="98"/>
      <c r="E184" s="98"/>
    </row>
    <row r="185" spans="4:5" s="8" customFormat="1" x14ac:dyDescent="0.3">
      <c r="D185" s="98"/>
      <c r="E185" s="98"/>
    </row>
    <row r="186" spans="4:5" s="8" customFormat="1" x14ac:dyDescent="0.3">
      <c r="D186" s="98"/>
      <c r="E186" s="98"/>
    </row>
    <row r="187" spans="4:5" s="8" customFormat="1" x14ac:dyDescent="0.3">
      <c r="D187" s="98"/>
      <c r="E187" s="98"/>
    </row>
    <row r="188" spans="4:5" s="8" customFormat="1" x14ac:dyDescent="0.3">
      <c r="D188" s="98"/>
      <c r="E188" s="98"/>
    </row>
    <row r="189" spans="4:5" s="8" customFormat="1" x14ac:dyDescent="0.3">
      <c r="D189" s="98"/>
      <c r="E189" s="98"/>
    </row>
    <row r="190" spans="4:5" s="8" customFormat="1" x14ac:dyDescent="0.3">
      <c r="D190" s="98"/>
      <c r="E190" s="98"/>
    </row>
    <row r="191" spans="4:5" s="8" customFormat="1" x14ac:dyDescent="0.3">
      <c r="D191" s="98"/>
      <c r="E191" s="98"/>
    </row>
    <row r="192" spans="4:5" s="8" customFormat="1" x14ac:dyDescent="0.3">
      <c r="D192" s="98"/>
      <c r="E192" s="98"/>
    </row>
    <row r="193" spans="4:5" s="8" customFormat="1" x14ac:dyDescent="0.3">
      <c r="D193" s="98"/>
      <c r="E193" s="98"/>
    </row>
    <row r="194" spans="4:5" s="8" customFormat="1" x14ac:dyDescent="0.3">
      <c r="D194" s="98"/>
      <c r="E194" s="98"/>
    </row>
    <row r="195" spans="4:5" s="8" customFormat="1" x14ac:dyDescent="0.3">
      <c r="D195" s="98"/>
      <c r="E195" s="98"/>
    </row>
    <row r="196" spans="4:5" s="8" customFormat="1" x14ac:dyDescent="0.3">
      <c r="D196" s="98"/>
      <c r="E196" s="98"/>
    </row>
    <row r="197" spans="4:5" s="8" customFormat="1" x14ac:dyDescent="0.3">
      <c r="D197" s="98"/>
      <c r="E197" s="98"/>
    </row>
    <row r="198" spans="4:5" s="8" customFormat="1" x14ac:dyDescent="0.3">
      <c r="D198" s="98"/>
      <c r="E198" s="98"/>
    </row>
    <row r="199" spans="4:5" s="8" customFormat="1" x14ac:dyDescent="0.3">
      <c r="D199" s="98"/>
      <c r="E199" s="98"/>
    </row>
    <row r="200" spans="4:5" s="8" customFormat="1" x14ac:dyDescent="0.3">
      <c r="D200" s="98"/>
      <c r="E200" s="98"/>
    </row>
    <row r="201" spans="4:5" s="8" customFormat="1" x14ac:dyDescent="0.3">
      <c r="D201" s="98"/>
      <c r="E201" s="98"/>
    </row>
    <row r="202" spans="4:5" s="8" customFormat="1" x14ac:dyDescent="0.3">
      <c r="D202" s="98"/>
      <c r="E202" s="98"/>
    </row>
    <row r="203" spans="4:5" s="8" customFormat="1" x14ac:dyDescent="0.3">
      <c r="D203" s="98"/>
      <c r="E203" s="98"/>
    </row>
    <row r="204" spans="4:5" s="8" customFormat="1" x14ac:dyDescent="0.3">
      <c r="D204" s="98"/>
      <c r="E204" s="98"/>
    </row>
    <row r="205" spans="4:5" s="8" customFormat="1" x14ac:dyDescent="0.3">
      <c r="D205" s="98"/>
      <c r="E205" s="98"/>
    </row>
    <row r="206" spans="4:5" s="8" customFormat="1" x14ac:dyDescent="0.3">
      <c r="D206" s="98"/>
      <c r="E206" s="98"/>
    </row>
    <row r="207" spans="4:5" s="8" customFormat="1" x14ac:dyDescent="0.3">
      <c r="D207" s="98"/>
      <c r="E207" s="98"/>
    </row>
    <row r="208" spans="4:5" s="8" customFormat="1" x14ac:dyDescent="0.3">
      <c r="D208" s="98"/>
      <c r="E208" s="98"/>
    </row>
    <row r="209" spans="4:5" s="8" customFormat="1" x14ac:dyDescent="0.3">
      <c r="D209" s="98"/>
      <c r="E209" s="98"/>
    </row>
    <row r="210" spans="4:5" s="8" customFormat="1" x14ac:dyDescent="0.3">
      <c r="D210" s="98"/>
      <c r="E210" s="98"/>
    </row>
    <row r="211" spans="4:5" s="8" customFormat="1" x14ac:dyDescent="0.3">
      <c r="D211" s="98"/>
      <c r="E211" s="98"/>
    </row>
    <row r="212" spans="4:5" s="8" customFormat="1" x14ac:dyDescent="0.3">
      <c r="D212" s="98"/>
      <c r="E212" s="98"/>
    </row>
    <row r="213" spans="4:5" s="8" customFormat="1" x14ac:dyDescent="0.3">
      <c r="D213" s="98"/>
      <c r="E213" s="98"/>
    </row>
    <row r="214" spans="4:5" s="8" customFormat="1" x14ac:dyDescent="0.3">
      <c r="D214" s="98"/>
      <c r="E214" s="98"/>
    </row>
    <row r="215" spans="4:5" s="8" customFormat="1" x14ac:dyDescent="0.3">
      <c r="D215" s="98"/>
      <c r="E215" s="98"/>
    </row>
    <row r="216" spans="4:5" s="8" customFormat="1" x14ac:dyDescent="0.3">
      <c r="D216" s="98"/>
      <c r="E216" s="98"/>
    </row>
    <row r="217" spans="4:5" s="8" customFormat="1" x14ac:dyDescent="0.3">
      <c r="D217" s="98"/>
      <c r="E217" s="98"/>
    </row>
    <row r="218" spans="4:5" s="8" customFormat="1" x14ac:dyDescent="0.3">
      <c r="D218" s="98"/>
      <c r="E218" s="98"/>
    </row>
  </sheetData>
  <mergeCells count="17">
    <mergeCell ref="A45:J45"/>
    <mergeCell ref="B44:J44"/>
    <mergeCell ref="C47:E47"/>
    <mergeCell ref="F47:J47"/>
    <mergeCell ref="C53:E53"/>
    <mergeCell ref="C8:I8"/>
    <mergeCell ref="C9:D9"/>
    <mergeCell ref="H9:I9"/>
    <mergeCell ref="C10:J10"/>
    <mergeCell ref="C11:J11"/>
    <mergeCell ref="E9:G9"/>
    <mergeCell ref="A7:J7"/>
    <mergeCell ref="F1:J1"/>
    <mergeCell ref="F2:J2"/>
    <mergeCell ref="F4:J4"/>
    <mergeCell ref="A5:J5"/>
    <mergeCell ref="A6:J6"/>
  </mergeCells>
  <pageMargins left="0.70866141732283472" right="0.70866141732283472" top="0.74803149606299213" bottom="0.74803149606299213" header="0.31496062992125984" footer="0.31496062992125984"/>
  <pageSetup paperSize="9" scale="80" fitToHeight="0" orientation="landscape" verticalDpi="0"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2C654-72A9-4569-B3D1-432C564B6AC1}">
  <dimension ref="A1:E2"/>
  <sheetViews>
    <sheetView workbookViewId="0">
      <selection activeCell="G10" sqref="G10"/>
    </sheetView>
  </sheetViews>
  <sheetFormatPr defaultRowHeight="14.4" x14ac:dyDescent="0.3"/>
  <cols>
    <col min="2" max="5" width="8.88671875" style="348"/>
  </cols>
  <sheetData>
    <row r="1" spans="1:4" x14ac:dyDescent="0.3">
      <c r="A1" s="262" t="s">
        <v>0</v>
      </c>
      <c r="B1" s="357" t="s">
        <v>5571</v>
      </c>
      <c r="C1" s="357" t="s">
        <v>5572</v>
      </c>
      <c r="D1" s="357" t="s">
        <v>5573</v>
      </c>
    </row>
    <row r="2" spans="1:4" ht="43.2" x14ac:dyDescent="0.3">
      <c r="B2" s="348" t="s">
        <v>5568</v>
      </c>
      <c r="C2" s="356" t="s">
        <v>5569</v>
      </c>
      <c r="D2" s="348" t="s">
        <v>5570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55A20-1811-4E70-B734-68B1AB59670C}">
  <sheetPr codeName="Sheet2">
    <tabColor rgb="FFFF0000"/>
  </sheetPr>
  <dimension ref="A1:G2209"/>
  <sheetViews>
    <sheetView workbookViewId="0">
      <selection activeCell="F38" sqref="F38"/>
    </sheetView>
  </sheetViews>
  <sheetFormatPr defaultRowHeight="14.4" x14ac:dyDescent="0.3"/>
  <cols>
    <col min="1" max="1" width="6.33203125" bestFit="1" customWidth="1"/>
    <col min="2" max="2" width="17" bestFit="1" customWidth="1"/>
    <col min="3" max="3" width="81.109375" bestFit="1" customWidth="1"/>
    <col min="4" max="4" width="15.88671875" bestFit="1" customWidth="1"/>
    <col min="5" max="5" width="9.88671875" bestFit="1" customWidth="1"/>
    <col min="6" max="6" width="46.88671875" bestFit="1" customWidth="1"/>
    <col min="7" max="7" width="81.109375" bestFit="1" customWidth="1"/>
  </cols>
  <sheetData>
    <row r="1" spans="1:7" x14ac:dyDescent="0.3">
      <c r="A1" t="s">
        <v>0</v>
      </c>
      <c r="B1" t="s">
        <v>1</v>
      </c>
      <c r="C1" t="s">
        <v>2</v>
      </c>
      <c r="D1" t="s">
        <v>3</v>
      </c>
      <c r="E1" t="s">
        <v>4</v>
      </c>
      <c r="F1" t="s">
        <v>5</v>
      </c>
      <c r="G1" t="s">
        <v>6</v>
      </c>
    </row>
    <row r="2" spans="1:7" x14ac:dyDescent="0.3">
      <c r="A2">
        <v>1</v>
      </c>
      <c r="B2" t="s">
        <v>2302</v>
      </c>
      <c r="C2" t="s">
        <v>2303</v>
      </c>
      <c r="D2" t="s">
        <v>11</v>
      </c>
      <c r="E2">
        <v>0</v>
      </c>
      <c r="F2" t="s">
        <v>11</v>
      </c>
      <c r="G2" t="s">
        <v>11</v>
      </c>
    </row>
    <row r="3" spans="1:7" x14ac:dyDescent="0.3">
      <c r="A3">
        <v>2</v>
      </c>
      <c r="B3" t="s">
        <v>2305</v>
      </c>
      <c r="C3" t="s">
        <v>2306</v>
      </c>
      <c r="D3" t="s">
        <v>11</v>
      </c>
      <c r="E3">
        <v>0</v>
      </c>
      <c r="F3" t="s">
        <v>11</v>
      </c>
      <c r="G3" t="s">
        <v>11</v>
      </c>
    </row>
    <row r="4" spans="1:7" x14ac:dyDescent="0.3">
      <c r="A4">
        <v>3</v>
      </c>
      <c r="B4" t="s">
        <v>2308</v>
      </c>
      <c r="C4" t="s">
        <v>2309</v>
      </c>
      <c r="D4" t="s">
        <v>11</v>
      </c>
      <c r="E4">
        <v>0</v>
      </c>
      <c r="F4" t="s">
        <v>11</v>
      </c>
      <c r="G4" t="s">
        <v>11</v>
      </c>
    </row>
    <row r="5" spans="1:7" x14ac:dyDescent="0.3">
      <c r="A5">
        <v>4</v>
      </c>
      <c r="B5" t="s">
        <v>2311</v>
      </c>
      <c r="C5" t="s">
        <v>2312</v>
      </c>
      <c r="D5" t="s">
        <v>11</v>
      </c>
      <c r="E5">
        <v>0</v>
      </c>
      <c r="F5" t="s">
        <v>11</v>
      </c>
      <c r="G5" t="s">
        <v>11</v>
      </c>
    </row>
    <row r="6" spans="1:7" x14ac:dyDescent="0.3">
      <c r="A6">
        <v>5</v>
      </c>
      <c r="B6" t="s">
        <v>2724</v>
      </c>
      <c r="C6" t="s">
        <v>2725</v>
      </c>
      <c r="D6" t="s">
        <v>11</v>
      </c>
      <c r="E6">
        <v>0</v>
      </c>
      <c r="F6" t="s">
        <v>2726</v>
      </c>
      <c r="G6" t="s">
        <v>2727</v>
      </c>
    </row>
    <row r="7" spans="1:7" x14ac:dyDescent="0.3">
      <c r="A7">
        <v>6</v>
      </c>
      <c r="B7" t="s">
        <v>2313</v>
      </c>
      <c r="C7" t="s">
        <v>2314</v>
      </c>
      <c r="D7" t="s">
        <v>2315</v>
      </c>
      <c r="E7">
        <v>12000000</v>
      </c>
      <c r="F7" t="s">
        <v>11</v>
      </c>
      <c r="G7" t="s">
        <v>11</v>
      </c>
    </row>
    <row r="8" spans="1:7" x14ac:dyDescent="0.3">
      <c r="A8">
        <v>7</v>
      </c>
      <c r="B8" t="s">
        <v>2728</v>
      </c>
      <c r="C8" t="s">
        <v>2729</v>
      </c>
      <c r="D8" t="s">
        <v>2730</v>
      </c>
      <c r="E8">
        <v>1462902</v>
      </c>
      <c r="F8" t="s">
        <v>2726</v>
      </c>
      <c r="G8" t="s">
        <v>2731</v>
      </c>
    </row>
    <row r="9" spans="1:7" x14ac:dyDescent="0.3">
      <c r="A9">
        <v>8</v>
      </c>
      <c r="B9" t="s">
        <v>2732</v>
      </c>
      <c r="C9" t="s">
        <v>2733</v>
      </c>
      <c r="D9" t="s">
        <v>2730</v>
      </c>
      <c r="E9">
        <v>1599010</v>
      </c>
      <c r="F9" t="s">
        <v>2726</v>
      </c>
      <c r="G9" t="s">
        <v>2734</v>
      </c>
    </row>
    <row r="10" spans="1:7" x14ac:dyDescent="0.3">
      <c r="A10">
        <v>9</v>
      </c>
      <c r="B10" t="s">
        <v>2735</v>
      </c>
      <c r="C10" t="s">
        <v>2736</v>
      </c>
      <c r="D10" t="s">
        <v>2730</v>
      </c>
      <c r="E10">
        <v>1391190</v>
      </c>
      <c r="F10" t="s">
        <v>2726</v>
      </c>
      <c r="G10" t="s">
        <v>2737</v>
      </c>
    </row>
    <row r="11" spans="1:7" x14ac:dyDescent="0.3">
      <c r="A11">
        <v>10</v>
      </c>
      <c r="B11" t="s">
        <v>2738</v>
      </c>
      <c r="C11" t="s">
        <v>2739</v>
      </c>
      <c r="D11" t="s">
        <v>11</v>
      </c>
      <c r="E11">
        <v>0</v>
      </c>
      <c r="F11" t="s">
        <v>2726</v>
      </c>
      <c r="G11" t="s">
        <v>2740</v>
      </c>
    </row>
    <row r="12" spans="1:7" x14ac:dyDescent="0.3">
      <c r="A12">
        <v>11</v>
      </c>
      <c r="B12" t="s">
        <v>2741</v>
      </c>
      <c r="C12" t="s">
        <v>2742</v>
      </c>
      <c r="D12" t="s">
        <v>11</v>
      </c>
      <c r="E12">
        <v>0</v>
      </c>
      <c r="F12" t="s">
        <v>2726</v>
      </c>
      <c r="G12" t="s">
        <v>2743</v>
      </c>
    </row>
    <row r="13" spans="1:7" x14ac:dyDescent="0.3">
      <c r="A13">
        <v>12</v>
      </c>
      <c r="B13" t="s">
        <v>2744</v>
      </c>
      <c r="C13" t="s">
        <v>2745</v>
      </c>
      <c r="D13" t="s">
        <v>2730</v>
      </c>
      <c r="E13">
        <v>1430985</v>
      </c>
      <c r="F13" t="s">
        <v>2726</v>
      </c>
      <c r="G13" t="s">
        <v>2746</v>
      </c>
    </row>
    <row r="14" spans="1:7" x14ac:dyDescent="0.3">
      <c r="A14">
        <v>13</v>
      </c>
      <c r="B14" t="s">
        <v>2747</v>
      </c>
      <c r="C14" t="s">
        <v>2748</v>
      </c>
      <c r="D14" t="s">
        <v>2730</v>
      </c>
      <c r="E14">
        <v>1458175</v>
      </c>
      <c r="F14" t="s">
        <v>2726</v>
      </c>
      <c r="G14" t="s">
        <v>2737</v>
      </c>
    </row>
    <row r="15" spans="1:7" x14ac:dyDescent="0.3">
      <c r="A15">
        <v>14</v>
      </c>
      <c r="B15" t="s">
        <v>2749</v>
      </c>
      <c r="C15" t="s">
        <v>2750</v>
      </c>
      <c r="D15" t="s">
        <v>2730</v>
      </c>
      <c r="E15">
        <v>1665995</v>
      </c>
      <c r="F15" t="s">
        <v>2726</v>
      </c>
      <c r="G15" t="s">
        <v>2734</v>
      </c>
    </row>
    <row r="16" spans="1:7" x14ac:dyDescent="0.3">
      <c r="A16">
        <v>15</v>
      </c>
      <c r="B16" t="s">
        <v>2751</v>
      </c>
      <c r="C16" t="s">
        <v>2752</v>
      </c>
      <c r="D16" t="s">
        <v>11</v>
      </c>
      <c r="E16">
        <v>0</v>
      </c>
      <c r="F16" t="s">
        <v>2726</v>
      </c>
      <c r="G16" t="s">
        <v>2753</v>
      </c>
    </row>
    <row r="17" spans="1:7" x14ac:dyDescent="0.3">
      <c r="A17">
        <v>16</v>
      </c>
      <c r="B17" t="s">
        <v>2754</v>
      </c>
      <c r="C17" t="s">
        <v>2745</v>
      </c>
      <c r="D17" t="s">
        <v>2730</v>
      </c>
      <c r="E17">
        <v>1196954</v>
      </c>
      <c r="F17" t="s">
        <v>2726</v>
      </c>
      <c r="G17" t="s">
        <v>2746</v>
      </c>
    </row>
    <row r="18" spans="1:7" x14ac:dyDescent="0.3">
      <c r="A18">
        <v>17</v>
      </c>
      <c r="B18" t="s">
        <v>2755</v>
      </c>
      <c r="C18" t="s">
        <v>2748</v>
      </c>
      <c r="D18" t="s">
        <v>2730</v>
      </c>
      <c r="E18">
        <v>1224145</v>
      </c>
      <c r="F18" t="s">
        <v>2726</v>
      </c>
      <c r="G18" t="s">
        <v>2737</v>
      </c>
    </row>
    <row r="19" spans="1:7" x14ac:dyDescent="0.3">
      <c r="A19">
        <v>18</v>
      </c>
      <c r="B19" t="s">
        <v>2756</v>
      </c>
      <c r="C19" t="s">
        <v>2750</v>
      </c>
      <c r="D19" t="s">
        <v>2730</v>
      </c>
      <c r="E19">
        <v>1431964</v>
      </c>
      <c r="F19" t="s">
        <v>2726</v>
      </c>
      <c r="G19" t="s">
        <v>2734</v>
      </c>
    </row>
    <row r="20" spans="1:7" x14ac:dyDescent="0.3">
      <c r="A20">
        <v>19</v>
      </c>
      <c r="B20" t="s">
        <v>2757</v>
      </c>
      <c r="C20" t="s">
        <v>2758</v>
      </c>
      <c r="D20" t="s">
        <v>11</v>
      </c>
      <c r="E20">
        <v>0</v>
      </c>
      <c r="F20" t="s">
        <v>2726</v>
      </c>
      <c r="G20" t="s">
        <v>2759</v>
      </c>
    </row>
    <row r="21" spans="1:7" x14ac:dyDescent="0.3">
      <c r="A21">
        <v>20</v>
      </c>
      <c r="B21" t="s">
        <v>2760</v>
      </c>
      <c r="C21" t="s">
        <v>2761</v>
      </c>
      <c r="D21" t="s">
        <v>11</v>
      </c>
      <c r="E21">
        <v>0</v>
      </c>
      <c r="F21" t="s">
        <v>2726</v>
      </c>
      <c r="G21" t="s">
        <v>2762</v>
      </c>
    </row>
    <row r="22" spans="1:7" x14ac:dyDescent="0.3">
      <c r="A22">
        <v>21</v>
      </c>
      <c r="B22" t="s">
        <v>2763</v>
      </c>
      <c r="C22" t="s">
        <v>2764</v>
      </c>
      <c r="D22" t="s">
        <v>2730</v>
      </c>
      <c r="E22">
        <v>1937086</v>
      </c>
      <c r="F22" t="s">
        <v>2726</v>
      </c>
      <c r="G22" t="s">
        <v>2746</v>
      </c>
    </row>
    <row r="23" spans="1:7" x14ac:dyDescent="0.3">
      <c r="A23">
        <v>22</v>
      </c>
      <c r="B23" t="s">
        <v>2765</v>
      </c>
      <c r="C23" t="s">
        <v>2766</v>
      </c>
      <c r="D23" t="s">
        <v>2730</v>
      </c>
      <c r="E23">
        <v>1964277</v>
      </c>
      <c r="F23" t="s">
        <v>2726</v>
      </c>
      <c r="G23" t="s">
        <v>2737</v>
      </c>
    </row>
    <row r="24" spans="1:7" x14ac:dyDescent="0.3">
      <c r="A24">
        <v>23</v>
      </c>
      <c r="B24" t="s">
        <v>2767</v>
      </c>
      <c r="C24" t="s">
        <v>2768</v>
      </c>
      <c r="D24" t="s">
        <v>2730</v>
      </c>
      <c r="E24">
        <v>2035989</v>
      </c>
      <c r="F24" t="s">
        <v>2726</v>
      </c>
      <c r="G24" t="s">
        <v>2731</v>
      </c>
    </row>
    <row r="25" spans="1:7" x14ac:dyDescent="0.3">
      <c r="A25">
        <v>24</v>
      </c>
      <c r="B25" t="s">
        <v>2769</v>
      </c>
      <c r="C25" t="s">
        <v>2770</v>
      </c>
      <c r="D25" t="s">
        <v>2730</v>
      </c>
      <c r="E25">
        <v>2172097</v>
      </c>
      <c r="F25" t="s">
        <v>2726</v>
      </c>
      <c r="G25" t="s">
        <v>2734</v>
      </c>
    </row>
    <row r="26" spans="1:7" x14ac:dyDescent="0.3">
      <c r="A26">
        <v>25</v>
      </c>
      <c r="B26" t="s">
        <v>2771</v>
      </c>
      <c r="C26" t="s">
        <v>2772</v>
      </c>
      <c r="D26" t="s">
        <v>11</v>
      </c>
      <c r="E26">
        <v>0</v>
      </c>
      <c r="F26" t="s">
        <v>2726</v>
      </c>
      <c r="G26" t="s">
        <v>2773</v>
      </c>
    </row>
    <row r="27" spans="1:7" x14ac:dyDescent="0.3">
      <c r="A27">
        <v>26</v>
      </c>
      <c r="B27" t="s">
        <v>2774</v>
      </c>
      <c r="C27" t="s">
        <v>2775</v>
      </c>
      <c r="D27" t="s">
        <v>2730</v>
      </c>
      <c r="E27">
        <v>1921513</v>
      </c>
      <c r="F27" t="s">
        <v>2726</v>
      </c>
      <c r="G27" t="s">
        <v>2746</v>
      </c>
    </row>
    <row r="28" spans="1:7" x14ac:dyDescent="0.3">
      <c r="A28">
        <v>27</v>
      </c>
      <c r="B28" t="s">
        <v>2776</v>
      </c>
      <c r="C28" t="s">
        <v>2777</v>
      </c>
      <c r="D28" t="s">
        <v>2730</v>
      </c>
      <c r="E28">
        <v>1948704</v>
      </c>
      <c r="F28" t="s">
        <v>2726</v>
      </c>
      <c r="G28" t="s">
        <v>2737</v>
      </c>
    </row>
    <row r="29" spans="1:7" x14ac:dyDescent="0.3">
      <c r="A29">
        <v>28</v>
      </c>
      <c r="B29" t="s">
        <v>2778</v>
      </c>
      <c r="C29" t="s">
        <v>2779</v>
      </c>
      <c r="D29" t="s">
        <v>2730</v>
      </c>
      <c r="E29">
        <v>2020415</v>
      </c>
      <c r="F29" t="s">
        <v>2726</v>
      </c>
      <c r="G29" t="s">
        <v>2731</v>
      </c>
    </row>
    <row r="30" spans="1:7" x14ac:dyDescent="0.3">
      <c r="A30">
        <v>29</v>
      </c>
      <c r="B30" t="s">
        <v>2780</v>
      </c>
      <c r="C30" t="s">
        <v>2781</v>
      </c>
      <c r="D30" t="s">
        <v>2730</v>
      </c>
      <c r="E30">
        <v>2156523</v>
      </c>
      <c r="F30" t="s">
        <v>2726</v>
      </c>
      <c r="G30" t="s">
        <v>2734</v>
      </c>
    </row>
    <row r="31" spans="1:7" x14ac:dyDescent="0.3">
      <c r="A31">
        <v>30</v>
      </c>
      <c r="B31" t="s">
        <v>2782</v>
      </c>
      <c r="C31" t="s">
        <v>2783</v>
      </c>
      <c r="D31" t="s">
        <v>11</v>
      </c>
      <c r="E31">
        <v>0</v>
      </c>
      <c r="F31" t="s">
        <v>2726</v>
      </c>
      <c r="G31" t="s">
        <v>2784</v>
      </c>
    </row>
    <row r="32" spans="1:7" x14ac:dyDescent="0.3">
      <c r="A32">
        <v>31</v>
      </c>
      <c r="B32" t="s">
        <v>2785</v>
      </c>
      <c r="C32" t="s">
        <v>2786</v>
      </c>
      <c r="D32" t="s">
        <v>2730</v>
      </c>
      <c r="E32">
        <v>1773949</v>
      </c>
      <c r="F32" t="s">
        <v>2726</v>
      </c>
      <c r="G32" t="s">
        <v>2746</v>
      </c>
    </row>
    <row r="33" spans="1:7" x14ac:dyDescent="0.3">
      <c r="A33">
        <v>32</v>
      </c>
      <c r="B33" t="s">
        <v>2787</v>
      </c>
      <c r="C33" t="s">
        <v>2788</v>
      </c>
      <c r="D33" t="s">
        <v>2730</v>
      </c>
      <c r="E33">
        <v>1801140</v>
      </c>
      <c r="F33" t="s">
        <v>2726</v>
      </c>
      <c r="G33" t="s">
        <v>2737</v>
      </c>
    </row>
    <row r="34" spans="1:7" x14ac:dyDescent="0.3">
      <c r="A34">
        <v>33</v>
      </c>
      <c r="B34" t="s">
        <v>2789</v>
      </c>
      <c r="C34" t="s">
        <v>2790</v>
      </c>
      <c r="D34" t="s">
        <v>2730</v>
      </c>
      <c r="E34">
        <v>1872852</v>
      </c>
      <c r="F34" t="s">
        <v>2726</v>
      </c>
      <c r="G34" t="s">
        <v>2731</v>
      </c>
    </row>
    <row r="35" spans="1:7" x14ac:dyDescent="0.3">
      <c r="A35">
        <v>34</v>
      </c>
      <c r="B35" t="s">
        <v>2791</v>
      </c>
      <c r="C35" t="s">
        <v>2792</v>
      </c>
      <c r="D35" t="s">
        <v>2730</v>
      </c>
      <c r="E35">
        <v>2008960</v>
      </c>
      <c r="F35" t="s">
        <v>2726</v>
      </c>
      <c r="G35" t="s">
        <v>2734</v>
      </c>
    </row>
    <row r="36" spans="1:7" x14ac:dyDescent="0.3">
      <c r="A36">
        <v>35</v>
      </c>
      <c r="B36" t="s">
        <v>2793</v>
      </c>
      <c r="C36" t="s">
        <v>2794</v>
      </c>
      <c r="D36" t="s">
        <v>11</v>
      </c>
      <c r="E36">
        <v>0</v>
      </c>
      <c r="F36" t="s">
        <v>2726</v>
      </c>
      <c r="G36" t="s">
        <v>2795</v>
      </c>
    </row>
    <row r="37" spans="1:7" x14ac:dyDescent="0.3">
      <c r="A37">
        <v>36</v>
      </c>
      <c r="B37" t="s">
        <v>2796</v>
      </c>
      <c r="C37" t="s">
        <v>2797</v>
      </c>
      <c r="D37" t="s">
        <v>2730</v>
      </c>
      <c r="E37">
        <v>1606904</v>
      </c>
      <c r="F37" t="s">
        <v>2726</v>
      </c>
      <c r="G37" t="s">
        <v>2746</v>
      </c>
    </row>
    <row r="38" spans="1:7" x14ac:dyDescent="0.3">
      <c r="A38">
        <v>37</v>
      </c>
      <c r="B38" t="s">
        <v>2798</v>
      </c>
      <c r="C38" t="s">
        <v>2799</v>
      </c>
      <c r="D38" t="s">
        <v>2730</v>
      </c>
      <c r="E38">
        <v>1634095</v>
      </c>
      <c r="F38" t="s">
        <v>2726</v>
      </c>
      <c r="G38" t="s">
        <v>2737</v>
      </c>
    </row>
    <row r="39" spans="1:7" x14ac:dyDescent="0.3">
      <c r="A39">
        <v>38</v>
      </c>
      <c r="B39" t="s">
        <v>2800</v>
      </c>
      <c r="C39" t="s">
        <v>2801</v>
      </c>
      <c r="D39" t="s">
        <v>2730</v>
      </c>
      <c r="E39">
        <v>1705806</v>
      </c>
      <c r="F39" t="s">
        <v>2726</v>
      </c>
      <c r="G39" t="s">
        <v>2731</v>
      </c>
    </row>
    <row r="40" spans="1:7" x14ac:dyDescent="0.3">
      <c r="A40">
        <v>39</v>
      </c>
      <c r="B40" t="s">
        <v>2802</v>
      </c>
      <c r="C40" t="s">
        <v>2803</v>
      </c>
      <c r="D40" t="s">
        <v>2730</v>
      </c>
      <c r="E40">
        <v>1841914</v>
      </c>
      <c r="F40" t="s">
        <v>2726</v>
      </c>
      <c r="G40" t="s">
        <v>2734</v>
      </c>
    </row>
    <row r="41" spans="1:7" x14ac:dyDescent="0.3">
      <c r="A41">
        <v>40</v>
      </c>
      <c r="B41" t="s">
        <v>2804</v>
      </c>
      <c r="C41" t="s">
        <v>2805</v>
      </c>
      <c r="D41" t="s">
        <v>11</v>
      </c>
      <c r="E41">
        <v>0</v>
      </c>
      <c r="F41" t="s">
        <v>2726</v>
      </c>
      <c r="G41" t="s">
        <v>2806</v>
      </c>
    </row>
    <row r="42" spans="1:7" x14ac:dyDescent="0.3">
      <c r="A42">
        <v>41</v>
      </c>
      <c r="B42" t="s">
        <v>2807</v>
      </c>
      <c r="C42" t="s">
        <v>2808</v>
      </c>
      <c r="D42" t="s">
        <v>2730</v>
      </c>
      <c r="E42">
        <v>1899293</v>
      </c>
      <c r="F42" t="s">
        <v>2726</v>
      </c>
      <c r="G42" t="s">
        <v>2746</v>
      </c>
    </row>
    <row r="43" spans="1:7" x14ac:dyDescent="0.3">
      <c r="A43">
        <v>42</v>
      </c>
      <c r="B43" t="s">
        <v>2809</v>
      </c>
      <c r="C43" t="s">
        <v>2810</v>
      </c>
      <c r="D43" t="s">
        <v>2730</v>
      </c>
      <c r="E43">
        <v>1926484</v>
      </c>
      <c r="F43" t="s">
        <v>2726</v>
      </c>
      <c r="G43" t="s">
        <v>2737</v>
      </c>
    </row>
    <row r="44" spans="1:7" x14ac:dyDescent="0.3">
      <c r="A44">
        <v>43</v>
      </c>
      <c r="B44" t="s">
        <v>2811</v>
      </c>
      <c r="C44" t="s">
        <v>2812</v>
      </c>
      <c r="D44" t="s">
        <v>2730</v>
      </c>
      <c r="E44">
        <v>2134304</v>
      </c>
      <c r="F44" t="s">
        <v>2726</v>
      </c>
      <c r="G44" t="s">
        <v>2734</v>
      </c>
    </row>
    <row r="45" spans="1:7" x14ac:dyDescent="0.3">
      <c r="A45">
        <v>44</v>
      </c>
      <c r="B45" t="s">
        <v>2813</v>
      </c>
      <c r="C45" t="s">
        <v>2814</v>
      </c>
      <c r="D45" t="s">
        <v>2730</v>
      </c>
      <c r="E45">
        <v>1816290</v>
      </c>
      <c r="F45" t="s">
        <v>2726</v>
      </c>
      <c r="G45" t="s">
        <v>2814</v>
      </c>
    </row>
    <row r="46" spans="1:7" x14ac:dyDescent="0.3">
      <c r="A46">
        <v>45</v>
      </c>
      <c r="B46" t="s">
        <v>2815</v>
      </c>
      <c r="C46" t="s">
        <v>2816</v>
      </c>
      <c r="D46" t="s">
        <v>2730</v>
      </c>
      <c r="E46">
        <v>1831865</v>
      </c>
      <c r="F46" t="s">
        <v>2726</v>
      </c>
      <c r="G46" t="s">
        <v>2816</v>
      </c>
    </row>
    <row r="47" spans="1:7" x14ac:dyDescent="0.3">
      <c r="A47">
        <v>46</v>
      </c>
      <c r="B47" t="s">
        <v>2817</v>
      </c>
      <c r="C47" t="s">
        <v>2818</v>
      </c>
      <c r="D47" t="s">
        <v>2730</v>
      </c>
      <c r="E47">
        <v>2747347</v>
      </c>
      <c r="F47" t="s">
        <v>2726</v>
      </c>
      <c r="G47" t="s">
        <v>2819</v>
      </c>
    </row>
    <row r="48" spans="1:7" x14ac:dyDescent="0.3">
      <c r="A48">
        <v>47</v>
      </c>
      <c r="B48" t="s">
        <v>2820</v>
      </c>
      <c r="C48" t="s">
        <v>2821</v>
      </c>
      <c r="D48" t="s">
        <v>2318</v>
      </c>
      <c r="E48">
        <v>15123027</v>
      </c>
      <c r="F48" t="s">
        <v>2726</v>
      </c>
      <c r="G48" t="s">
        <v>2822</v>
      </c>
    </row>
    <row r="49" spans="1:7" x14ac:dyDescent="0.3">
      <c r="A49">
        <v>48</v>
      </c>
      <c r="B49" t="s">
        <v>2823</v>
      </c>
      <c r="C49" t="s">
        <v>2824</v>
      </c>
      <c r="D49" t="s">
        <v>2318</v>
      </c>
      <c r="E49">
        <v>7488517</v>
      </c>
      <c r="F49" t="s">
        <v>2726</v>
      </c>
      <c r="G49" t="s">
        <v>2825</v>
      </c>
    </row>
    <row r="50" spans="1:7" x14ac:dyDescent="0.3">
      <c r="A50">
        <v>49</v>
      </c>
      <c r="B50" t="s">
        <v>2826</v>
      </c>
      <c r="C50" t="s">
        <v>2827</v>
      </c>
      <c r="D50" t="s">
        <v>11</v>
      </c>
      <c r="E50">
        <v>0</v>
      </c>
      <c r="F50" t="s">
        <v>2726</v>
      </c>
      <c r="G50" t="s">
        <v>2828</v>
      </c>
    </row>
    <row r="51" spans="1:7" x14ac:dyDescent="0.3">
      <c r="A51">
        <v>50</v>
      </c>
      <c r="B51" t="s">
        <v>2829</v>
      </c>
      <c r="C51" t="s">
        <v>2830</v>
      </c>
      <c r="D51" t="s">
        <v>11</v>
      </c>
      <c r="E51">
        <v>0</v>
      </c>
      <c r="F51" t="s">
        <v>2726</v>
      </c>
      <c r="G51" t="s">
        <v>2784</v>
      </c>
    </row>
    <row r="52" spans="1:7" x14ac:dyDescent="0.3">
      <c r="A52">
        <v>51</v>
      </c>
      <c r="B52" t="s">
        <v>2831</v>
      </c>
      <c r="C52" t="s">
        <v>2832</v>
      </c>
      <c r="D52" t="s">
        <v>2730</v>
      </c>
      <c r="E52">
        <v>1040621</v>
      </c>
      <c r="F52" t="s">
        <v>2726</v>
      </c>
      <c r="G52" t="s">
        <v>2737</v>
      </c>
    </row>
    <row r="53" spans="1:7" x14ac:dyDescent="0.3">
      <c r="A53">
        <v>52</v>
      </c>
      <c r="B53" t="s">
        <v>2833</v>
      </c>
      <c r="C53" t="s">
        <v>2834</v>
      </c>
      <c r="D53" t="s">
        <v>2730</v>
      </c>
      <c r="E53">
        <v>1108921</v>
      </c>
      <c r="F53" t="s">
        <v>2726</v>
      </c>
      <c r="G53" t="s">
        <v>2731</v>
      </c>
    </row>
    <row r="54" spans="1:7" x14ac:dyDescent="0.3">
      <c r="A54">
        <v>53</v>
      </c>
      <c r="B54" t="s">
        <v>2835</v>
      </c>
      <c r="C54" t="s">
        <v>2836</v>
      </c>
      <c r="D54" t="s">
        <v>2730</v>
      </c>
      <c r="E54">
        <v>1238544</v>
      </c>
      <c r="F54" t="s">
        <v>2726</v>
      </c>
      <c r="G54" t="s">
        <v>2734</v>
      </c>
    </row>
    <row r="55" spans="1:7" x14ac:dyDescent="0.3">
      <c r="A55">
        <v>54</v>
      </c>
      <c r="B55" t="s">
        <v>2837</v>
      </c>
      <c r="C55" t="s">
        <v>2838</v>
      </c>
      <c r="D55" t="s">
        <v>11</v>
      </c>
      <c r="E55">
        <v>0</v>
      </c>
      <c r="F55" t="s">
        <v>2726</v>
      </c>
      <c r="G55" t="s">
        <v>2839</v>
      </c>
    </row>
    <row r="56" spans="1:7" x14ac:dyDescent="0.3">
      <c r="A56">
        <v>55</v>
      </c>
      <c r="B56" t="s">
        <v>2840</v>
      </c>
      <c r="C56" t="s">
        <v>2841</v>
      </c>
      <c r="D56" t="s">
        <v>2730</v>
      </c>
      <c r="E56">
        <v>881530</v>
      </c>
      <c r="F56" t="s">
        <v>2726</v>
      </c>
      <c r="G56" t="s">
        <v>2737</v>
      </c>
    </row>
    <row r="57" spans="1:7" x14ac:dyDescent="0.3">
      <c r="A57">
        <v>56</v>
      </c>
      <c r="B57" t="s">
        <v>2842</v>
      </c>
      <c r="C57" t="s">
        <v>2843</v>
      </c>
      <c r="D57" t="s">
        <v>2730</v>
      </c>
      <c r="E57">
        <v>949827</v>
      </c>
      <c r="F57" t="s">
        <v>2726</v>
      </c>
      <c r="G57" t="s">
        <v>2731</v>
      </c>
    </row>
    <row r="58" spans="1:7" x14ac:dyDescent="0.3">
      <c r="A58">
        <v>57</v>
      </c>
      <c r="B58" t="s">
        <v>2844</v>
      </c>
      <c r="C58" t="s">
        <v>2845</v>
      </c>
      <c r="D58" t="s">
        <v>2730</v>
      </c>
      <c r="E58">
        <v>1079453</v>
      </c>
      <c r="F58" t="s">
        <v>2726</v>
      </c>
      <c r="G58" t="s">
        <v>2734</v>
      </c>
    </row>
    <row r="59" spans="1:7" x14ac:dyDescent="0.3">
      <c r="A59">
        <v>58</v>
      </c>
      <c r="B59" t="s">
        <v>2846</v>
      </c>
      <c r="C59" t="s">
        <v>2847</v>
      </c>
      <c r="D59" t="s">
        <v>11</v>
      </c>
      <c r="E59">
        <v>0</v>
      </c>
      <c r="F59" t="s">
        <v>2726</v>
      </c>
      <c r="G59" t="s">
        <v>2848</v>
      </c>
    </row>
    <row r="60" spans="1:7" x14ac:dyDescent="0.3">
      <c r="A60">
        <v>59</v>
      </c>
      <c r="B60" t="s">
        <v>2849</v>
      </c>
      <c r="C60" t="s">
        <v>2850</v>
      </c>
      <c r="D60" t="s">
        <v>11</v>
      </c>
      <c r="E60">
        <v>0</v>
      </c>
      <c r="F60" t="s">
        <v>2726</v>
      </c>
      <c r="G60" t="s">
        <v>2851</v>
      </c>
    </row>
    <row r="61" spans="1:7" x14ac:dyDescent="0.3">
      <c r="A61">
        <v>60</v>
      </c>
      <c r="B61" t="s">
        <v>2852</v>
      </c>
      <c r="C61" t="s">
        <v>2853</v>
      </c>
      <c r="D61" t="s">
        <v>2730</v>
      </c>
      <c r="E61">
        <v>6340924</v>
      </c>
      <c r="F61" t="s">
        <v>2726</v>
      </c>
      <c r="G61" t="s">
        <v>2854</v>
      </c>
    </row>
    <row r="62" spans="1:7" x14ac:dyDescent="0.3">
      <c r="A62">
        <v>61</v>
      </c>
      <c r="B62" t="s">
        <v>2855</v>
      </c>
      <c r="C62" t="s">
        <v>2856</v>
      </c>
      <c r="D62" t="s">
        <v>2730</v>
      </c>
      <c r="E62">
        <v>5967179</v>
      </c>
      <c r="F62" t="s">
        <v>2726</v>
      </c>
      <c r="G62" t="s">
        <v>2857</v>
      </c>
    </row>
    <row r="63" spans="1:7" x14ac:dyDescent="0.3">
      <c r="A63">
        <v>62</v>
      </c>
      <c r="B63" t="s">
        <v>2858</v>
      </c>
      <c r="C63" t="s">
        <v>2859</v>
      </c>
      <c r="D63" t="s">
        <v>2730</v>
      </c>
      <c r="E63">
        <v>5743718</v>
      </c>
      <c r="F63" t="s">
        <v>2726</v>
      </c>
      <c r="G63" t="s">
        <v>2860</v>
      </c>
    </row>
    <row r="64" spans="1:7" x14ac:dyDescent="0.3">
      <c r="A64">
        <v>63</v>
      </c>
      <c r="B64" t="s">
        <v>2861</v>
      </c>
      <c r="C64" t="s">
        <v>2862</v>
      </c>
      <c r="D64" t="s">
        <v>2730</v>
      </c>
      <c r="E64">
        <v>6343564</v>
      </c>
      <c r="F64" t="s">
        <v>2726</v>
      </c>
      <c r="G64" t="s">
        <v>2863</v>
      </c>
    </row>
    <row r="65" spans="1:7" x14ac:dyDescent="0.3">
      <c r="A65">
        <v>64</v>
      </c>
      <c r="B65" t="s">
        <v>2864</v>
      </c>
      <c r="C65" t="s">
        <v>2865</v>
      </c>
      <c r="D65" t="s">
        <v>2730</v>
      </c>
      <c r="E65">
        <v>6006830</v>
      </c>
      <c r="F65" t="s">
        <v>2726</v>
      </c>
      <c r="G65" t="s">
        <v>2866</v>
      </c>
    </row>
    <row r="66" spans="1:7" x14ac:dyDescent="0.3">
      <c r="A66">
        <v>65</v>
      </c>
      <c r="B66" t="s">
        <v>2867</v>
      </c>
      <c r="C66" t="s">
        <v>2868</v>
      </c>
      <c r="D66" t="s">
        <v>2730</v>
      </c>
      <c r="E66">
        <v>5795622</v>
      </c>
      <c r="F66" t="s">
        <v>2726</v>
      </c>
      <c r="G66" t="s">
        <v>2869</v>
      </c>
    </row>
    <row r="67" spans="1:7" x14ac:dyDescent="0.3">
      <c r="A67">
        <v>66</v>
      </c>
      <c r="B67" t="s">
        <v>2870</v>
      </c>
      <c r="C67" t="s">
        <v>2871</v>
      </c>
      <c r="D67" t="s">
        <v>2730</v>
      </c>
      <c r="E67">
        <v>6281732</v>
      </c>
      <c r="F67" t="s">
        <v>2726</v>
      </c>
      <c r="G67" t="s">
        <v>2872</v>
      </c>
    </row>
    <row r="68" spans="1:7" x14ac:dyDescent="0.3">
      <c r="A68">
        <v>67</v>
      </c>
      <c r="B68" t="s">
        <v>2873</v>
      </c>
      <c r="C68" t="s">
        <v>2874</v>
      </c>
      <c r="D68" t="s">
        <v>2730</v>
      </c>
      <c r="E68">
        <v>6327365</v>
      </c>
      <c r="F68" t="s">
        <v>2726</v>
      </c>
      <c r="G68" t="s">
        <v>2875</v>
      </c>
    </row>
    <row r="69" spans="1:7" x14ac:dyDescent="0.3">
      <c r="A69">
        <v>68</v>
      </c>
      <c r="B69" t="s">
        <v>2876</v>
      </c>
      <c r="C69" t="s">
        <v>2877</v>
      </c>
      <c r="D69" t="s">
        <v>11</v>
      </c>
      <c r="E69">
        <v>0</v>
      </c>
      <c r="F69" t="s">
        <v>2726</v>
      </c>
      <c r="G69" t="s">
        <v>2878</v>
      </c>
    </row>
    <row r="70" spans="1:7" x14ac:dyDescent="0.3">
      <c r="A70">
        <v>69</v>
      </c>
      <c r="B70" t="s">
        <v>2879</v>
      </c>
      <c r="C70" t="s">
        <v>2880</v>
      </c>
      <c r="D70" t="s">
        <v>2730</v>
      </c>
      <c r="E70">
        <v>5848873</v>
      </c>
      <c r="F70" t="s">
        <v>2726</v>
      </c>
      <c r="G70" t="s">
        <v>2854</v>
      </c>
    </row>
    <row r="71" spans="1:7" x14ac:dyDescent="0.3">
      <c r="A71">
        <v>70</v>
      </c>
      <c r="B71" t="s">
        <v>2881</v>
      </c>
      <c r="C71" t="s">
        <v>2882</v>
      </c>
      <c r="D71" t="s">
        <v>2730</v>
      </c>
      <c r="E71">
        <v>5516385</v>
      </c>
      <c r="F71" t="s">
        <v>2726</v>
      </c>
      <c r="G71" t="s">
        <v>2857</v>
      </c>
    </row>
    <row r="72" spans="1:7" x14ac:dyDescent="0.3">
      <c r="A72">
        <v>71</v>
      </c>
      <c r="B72" t="s">
        <v>2883</v>
      </c>
      <c r="C72" t="s">
        <v>2884</v>
      </c>
      <c r="D72" t="s">
        <v>2730</v>
      </c>
      <c r="E72">
        <v>5303896</v>
      </c>
      <c r="F72" t="s">
        <v>2726</v>
      </c>
      <c r="G72" t="s">
        <v>2860</v>
      </c>
    </row>
    <row r="73" spans="1:7" x14ac:dyDescent="0.3">
      <c r="A73">
        <v>72</v>
      </c>
      <c r="B73" t="s">
        <v>2885</v>
      </c>
      <c r="C73" t="s">
        <v>2886</v>
      </c>
      <c r="D73" t="s">
        <v>2730</v>
      </c>
      <c r="E73">
        <v>5892994</v>
      </c>
      <c r="F73" t="s">
        <v>2726</v>
      </c>
      <c r="G73" t="s">
        <v>2863</v>
      </c>
    </row>
    <row r="74" spans="1:7" x14ac:dyDescent="0.3">
      <c r="A74">
        <v>73</v>
      </c>
      <c r="B74" t="s">
        <v>2887</v>
      </c>
      <c r="C74" t="s">
        <v>2888</v>
      </c>
      <c r="D74" t="s">
        <v>2730</v>
      </c>
      <c r="E74">
        <v>5562018</v>
      </c>
      <c r="F74" t="s">
        <v>2726</v>
      </c>
      <c r="G74" t="s">
        <v>2866</v>
      </c>
    </row>
    <row r="75" spans="1:7" x14ac:dyDescent="0.3">
      <c r="A75">
        <v>74</v>
      </c>
      <c r="B75" t="s">
        <v>2889</v>
      </c>
      <c r="C75" t="s">
        <v>2890</v>
      </c>
      <c r="D75" t="s">
        <v>2730</v>
      </c>
      <c r="E75">
        <v>5339692</v>
      </c>
      <c r="F75" t="s">
        <v>2726</v>
      </c>
      <c r="G75" t="s">
        <v>2869</v>
      </c>
    </row>
    <row r="76" spans="1:7" x14ac:dyDescent="0.3">
      <c r="A76">
        <v>75</v>
      </c>
      <c r="B76" t="s">
        <v>2891</v>
      </c>
      <c r="C76" t="s">
        <v>2892</v>
      </c>
      <c r="D76" t="s">
        <v>2730</v>
      </c>
      <c r="E76">
        <v>6121493</v>
      </c>
      <c r="F76" t="s">
        <v>2726</v>
      </c>
      <c r="G76" t="s">
        <v>2872</v>
      </c>
    </row>
    <row r="77" spans="1:7" x14ac:dyDescent="0.3">
      <c r="A77">
        <v>76</v>
      </c>
      <c r="B77" t="s">
        <v>2893</v>
      </c>
      <c r="C77" t="s">
        <v>2894</v>
      </c>
      <c r="D77" t="s">
        <v>2730</v>
      </c>
      <c r="E77">
        <v>6167126</v>
      </c>
      <c r="F77" t="s">
        <v>2726</v>
      </c>
      <c r="G77" t="s">
        <v>2875</v>
      </c>
    </row>
    <row r="78" spans="1:7" x14ac:dyDescent="0.3">
      <c r="A78">
        <v>77</v>
      </c>
      <c r="B78" t="s">
        <v>2895</v>
      </c>
      <c r="C78" t="s">
        <v>2896</v>
      </c>
      <c r="D78" t="s">
        <v>11</v>
      </c>
      <c r="E78">
        <v>0</v>
      </c>
      <c r="F78" t="s">
        <v>2726</v>
      </c>
      <c r="G78" t="s">
        <v>2897</v>
      </c>
    </row>
    <row r="79" spans="1:7" x14ac:dyDescent="0.3">
      <c r="A79">
        <v>78</v>
      </c>
      <c r="B79" t="s">
        <v>2898</v>
      </c>
      <c r="C79" t="s">
        <v>2899</v>
      </c>
      <c r="D79" t="s">
        <v>2730</v>
      </c>
      <c r="E79">
        <v>6601459</v>
      </c>
      <c r="F79" t="s">
        <v>2726</v>
      </c>
      <c r="G79" t="s">
        <v>2863</v>
      </c>
    </row>
    <row r="80" spans="1:7" x14ac:dyDescent="0.3">
      <c r="A80">
        <v>79</v>
      </c>
      <c r="B80" t="s">
        <v>2900</v>
      </c>
      <c r="C80" t="s">
        <v>2901</v>
      </c>
      <c r="D80" t="s">
        <v>2730</v>
      </c>
      <c r="E80">
        <v>6271053</v>
      </c>
      <c r="F80" t="s">
        <v>2726</v>
      </c>
      <c r="G80" t="s">
        <v>2866</v>
      </c>
    </row>
    <row r="81" spans="1:7" x14ac:dyDescent="0.3">
      <c r="A81">
        <v>80</v>
      </c>
      <c r="B81" t="s">
        <v>2902</v>
      </c>
      <c r="C81" t="s">
        <v>2903</v>
      </c>
      <c r="D81" t="s">
        <v>2730</v>
      </c>
      <c r="E81">
        <v>6049613</v>
      </c>
      <c r="F81" t="s">
        <v>2726</v>
      </c>
      <c r="G81" t="s">
        <v>2869</v>
      </c>
    </row>
    <row r="82" spans="1:7" x14ac:dyDescent="0.3">
      <c r="A82">
        <v>81</v>
      </c>
      <c r="B82" t="s">
        <v>2904</v>
      </c>
      <c r="C82" t="s">
        <v>2905</v>
      </c>
      <c r="D82" t="s">
        <v>2730</v>
      </c>
      <c r="E82">
        <v>6641754</v>
      </c>
      <c r="F82" t="s">
        <v>2726</v>
      </c>
      <c r="G82" t="s">
        <v>2875</v>
      </c>
    </row>
    <row r="83" spans="1:7" x14ac:dyDescent="0.3">
      <c r="A83">
        <v>82</v>
      </c>
      <c r="B83" t="s">
        <v>2906</v>
      </c>
      <c r="C83" t="s">
        <v>2907</v>
      </c>
      <c r="D83" t="s">
        <v>11</v>
      </c>
      <c r="E83">
        <v>0</v>
      </c>
      <c r="F83" t="s">
        <v>2726</v>
      </c>
      <c r="G83" t="s">
        <v>2908</v>
      </c>
    </row>
    <row r="84" spans="1:7" x14ac:dyDescent="0.3">
      <c r="A84">
        <v>83</v>
      </c>
      <c r="B84" t="s">
        <v>2909</v>
      </c>
      <c r="C84" t="s">
        <v>2910</v>
      </c>
      <c r="D84" t="s">
        <v>2730</v>
      </c>
      <c r="E84">
        <v>5914733</v>
      </c>
      <c r="F84" t="s">
        <v>2726</v>
      </c>
      <c r="G84" t="s">
        <v>2854</v>
      </c>
    </row>
    <row r="85" spans="1:7" x14ac:dyDescent="0.3">
      <c r="A85">
        <v>84</v>
      </c>
      <c r="B85" t="s">
        <v>2911</v>
      </c>
      <c r="C85" t="s">
        <v>2912</v>
      </c>
      <c r="D85" t="s">
        <v>2730</v>
      </c>
      <c r="E85">
        <v>5540518</v>
      </c>
      <c r="F85" t="s">
        <v>2726</v>
      </c>
      <c r="G85" t="s">
        <v>2857</v>
      </c>
    </row>
    <row r="86" spans="1:7" x14ac:dyDescent="0.3">
      <c r="A86">
        <v>85</v>
      </c>
      <c r="B86" t="s">
        <v>2913</v>
      </c>
      <c r="C86" t="s">
        <v>2914</v>
      </c>
      <c r="D86" t="s">
        <v>2730</v>
      </c>
      <c r="E86">
        <v>5317058</v>
      </c>
      <c r="F86" t="s">
        <v>2726</v>
      </c>
      <c r="G86" t="s">
        <v>2860</v>
      </c>
    </row>
    <row r="87" spans="1:7" x14ac:dyDescent="0.3">
      <c r="A87">
        <v>86</v>
      </c>
      <c r="B87" t="s">
        <v>2915</v>
      </c>
      <c r="C87" t="s">
        <v>2916</v>
      </c>
      <c r="D87" t="s">
        <v>2730</v>
      </c>
      <c r="E87">
        <v>5916867</v>
      </c>
      <c r="F87" t="s">
        <v>2726</v>
      </c>
      <c r="G87" t="s">
        <v>2863</v>
      </c>
    </row>
    <row r="88" spans="1:7" x14ac:dyDescent="0.3">
      <c r="A88">
        <v>87</v>
      </c>
      <c r="B88" t="s">
        <v>2917</v>
      </c>
      <c r="C88" t="s">
        <v>2918</v>
      </c>
      <c r="D88" t="s">
        <v>2730</v>
      </c>
      <c r="E88">
        <v>5586117</v>
      </c>
      <c r="F88" t="s">
        <v>2726</v>
      </c>
      <c r="G88" t="s">
        <v>2866</v>
      </c>
    </row>
    <row r="89" spans="1:7" x14ac:dyDescent="0.3">
      <c r="A89">
        <v>88</v>
      </c>
      <c r="B89" t="s">
        <v>2919</v>
      </c>
      <c r="C89" t="s">
        <v>2920</v>
      </c>
      <c r="D89" t="s">
        <v>2730</v>
      </c>
      <c r="E89">
        <v>5372785</v>
      </c>
      <c r="F89" t="s">
        <v>2726</v>
      </c>
      <c r="G89" t="s">
        <v>2869</v>
      </c>
    </row>
    <row r="90" spans="1:7" x14ac:dyDescent="0.3">
      <c r="A90">
        <v>89</v>
      </c>
      <c r="B90" t="s">
        <v>2921</v>
      </c>
      <c r="C90" t="s">
        <v>2922</v>
      </c>
      <c r="D90" t="s">
        <v>2730</v>
      </c>
      <c r="E90">
        <v>5913230</v>
      </c>
      <c r="F90" t="s">
        <v>2726</v>
      </c>
      <c r="G90" t="s">
        <v>2872</v>
      </c>
    </row>
    <row r="91" spans="1:7" x14ac:dyDescent="0.3">
      <c r="A91">
        <v>90</v>
      </c>
      <c r="B91" t="s">
        <v>2923</v>
      </c>
      <c r="C91" t="s">
        <v>2924</v>
      </c>
      <c r="D91" t="s">
        <v>2730</v>
      </c>
      <c r="E91">
        <v>5958829</v>
      </c>
      <c r="F91" t="s">
        <v>2726</v>
      </c>
      <c r="G91" t="s">
        <v>2875</v>
      </c>
    </row>
    <row r="92" spans="1:7" x14ac:dyDescent="0.3">
      <c r="A92">
        <v>91</v>
      </c>
      <c r="B92" t="s">
        <v>2925</v>
      </c>
      <c r="C92" t="s">
        <v>2926</v>
      </c>
      <c r="D92" t="s">
        <v>11</v>
      </c>
      <c r="E92">
        <v>0</v>
      </c>
      <c r="F92" t="s">
        <v>2726</v>
      </c>
      <c r="G92" t="s">
        <v>2927</v>
      </c>
    </row>
    <row r="93" spans="1:7" x14ac:dyDescent="0.3">
      <c r="A93">
        <v>92</v>
      </c>
      <c r="B93" t="s">
        <v>2928</v>
      </c>
      <c r="C93" t="s">
        <v>2929</v>
      </c>
      <c r="D93" t="s">
        <v>2730</v>
      </c>
      <c r="E93">
        <v>7843110</v>
      </c>
      <c r="F93" t="s">
        <v>2726</v>
      </c>
      <c r="G93" t="s">
        <v>2930</v>
      </c>
    </row>
    <row r="94" spans="1:7" x14ac:dyDescent="0.3">
      <c r="A94">
        <v>93</v>
      </c>
      <c r="B94" t="s">
        <v>2931</v>
      </c>
      <c r="C94" t="s">
        <v>2932</v>
      </c>
      <c r="D94" t="s">
        <v>2730</v>
      </c>
      <c r="E94">
        <v>7275999</v>
      </c>
      <c r="F94" t="s">
        <v>2726</v>
      </c>
      <c r="G94" t="s">
        <v>2933</v>
      </c>
    </row>
    <row r="95" spans="1:7" x14ac:dyDescent="0.3">
      <c r="A95">
        <v>94</v>
      </c>
      <c r="B95" t="s">
        <v>2934</v>
      </c>
      <c r="C95" t="s">
        <v>2935</v>
      </c>
      <c r="D95" t="s">
        <v>2730</v>
      </c>
      <c r="E95">
        <v>7911020</v>
      </c>
      <c r="F95" t="s">
        <v>2726</v>
      </c>
      <c r="G95" t="s">
        <v>2936</v>
      </c>
    </row>
    <row r="96" spans="1:7" x14ac:dyDescent="0.3">
      <c r="A96">
        <v>95</v>
      </c>
      <c r="B96" t="s">
        <v>2937</v>
      </c>
      <c r="C96" t="s">
        <v>2938</v>
      </c>
      <c r="D96" t="s">
        <v>11</v>
      </c>
      <c r="E96">
        <v>0</v>
      </c>
      <c r="F96" t="s">
        <v>2726</v>
      </c>
      <c r="G96" t="s">
        <v>2939</v>
      </c>
    </row>
    <row r="97" spans="1:7" x14ac:dyDescent="0.3">
      <c r="A97">
        <v>96</v>
      </c>
      <c r="B97" t="s">
        <v>2940</v>
      </c>
      <c r="C97" t="s">
        <v>2941</v>
      </c>
      <c r="D97" t="s">
        <v>11</v>
      </c>
      <c r="E97">
        <v>0</v>
      </c>
      <c r="F97" t="s">
        <v>2726</v>
      </c>
      <c r="G97" t="s">
        <v>2851</v>
      </c>
    </row>
    <row r="98" spans="1:7" x14ac:dyDescent="0.3">
      <c r="A98">
        <v>97</v>
      </c>
      <c r="B98" t="s">
        <v>2942</v>
      </c>
      <c r="C98" t="s">
        <v>2943</v>
      </c>
      <c r="D98" t="s">
        <v>2730</v>
      </c>
      <c r="E98">
        <v>7071973</v>
      </c>
      <c r="F98" t="s">
        <v>2726</v>
      </c>
      <c r="G98" t="s">
        <v>2854</v>
      </c>
    </row>
    <row r="99" spans="1:7" x14ac:dyDescent="0.3">
      <c r="A99">
        <v>98</v>
      </c>
      <c r="B99" t="s">
        <v>2944</v>
      </c>
      <c r="C99" t="s">
        <v>2945</v>
      </c>
      <c r="D99" t="s">
        <v>2730</v>
      </c>
      <c r="E99">
        <v>6698003</v>
      </c>
      <c r="F99" t="s">
        <v>2726</v>
      </c>
      <c r="G99" t="s">
        <v>2857</v>
      </c>
    </row>
    <row r="100" spans="1:7" x14ac:dyDescent="0.3">
      <c r="A100">
        <v>99</v>
      </c>
      <c r="B100" t="s">
        <v>2946</v>
      </c>
      <c r="C100" t="s">
        <v>2947</v>
      </c>
      <c r="D100" t="s">
        <v>2730</v>
      </c>
      <c r="E100">
        <v>6477264</v>
      </c>
      <c r="F100" t="s">
        <v>2726</v>
      </c>
      <c r="G100" t="s">
        <v>2860</v>
      </c>
    </row>
    <row r="101" spans="1:7" x14ac:dyDescent="0.3">
      <c r="A101">
        <v>100</v>
      </c>
      <c r="B101" t="s">
        <v>2948</v>
      </c>
      <c r="C101" t="s">
        <v>2949</v>
      </c>
      <c r="D101" t="s">
        <v>2730</v>
      </c>
      <c r="E101">
        <v>7074604</v>
      </c>
      <c r="F101" t="s">
        <v>2726</v>
      </c>
      <c r="G101" t="s">
        <v>2863</v>
      </c>
    </row>
    <row r="102" spans="1:7" x14ac:dyDescent="0.3">
      <c r="A102">
        <v>101</v>
      </c>
      <c r="B102" t="s">
        <v>2950</v>
      </c>
      <c r="C102" t="s">
        <v>2951</v>
      </c>
      <c r="D102" t="s">
        <v>2730</v>
      </c>
      <c r="E102">
        <v>6737431</v>
      </c>
      <c r="F102" t="s">
        <v>2726</v>
      </c>
      <c r="G102" t="s">
        <v>2866</v>
      </c>
    </row>
    <row r="103" spans="1:7" x14ac:dyDescent="0.3">
      <c r="A103">
        <v>102</v>
      </c>
      <c r="B103" t="s">
        <v>2952</v>
      </c>
      <c r="C103" t="s">
        <v>2953</v>
      </c>
      <c r="D103" t="s">
        <v>2730</v>
      </c>
      <c r="E103">
        <v>6520168</v>
      </c>
      <c r="F103" t="s">
        <v>2726</v>
      </c>
      <c r="G103" t="s">
        <v>2869</v>
      </c>
    </row>
    <row r="104" spans="1:7" x14ac:dyDescent="0.3">
      <c r="A104">
        <v>103</v>
      </c>
      <c r="B104" t="s">
        <v>2954</v>
      </c>
      <c r="C104" t="s">
        <v>2955</v>
      </c>
      <c r="D104" t="s">
        <v>2730</v>
      </c>
      <c r="E104">
        <v>7012624</v>
      </c>
      <c r="F104" t="s">
        <v>2726</v>
      </c>
      <c r="G104" t="s">
        <v>2872</v>
      </c>
    </row>
    <row r="105" spans="1:7" x14ac:dyDescent="0.3">
      <c r="A105">
        <v>104</v>
      </c>
      <c r="B105" t="s">
        <v>2956</v>
      </c>
      <c r="C105" t="s">
        <v>2957</v>
      </c>
      <c r="D105" t="s">
        <v>2730</v>
      </c>
      <c r="E105">
        <v>7058249</v>
      </c>
      <c r="F105" t="s">
        <v>2726</v>
      </c>
      <c r="G105" t="s">
        <v>2875</v>
      </c>
    </row>
    <row r="106" spans="1:7" x14ac:dyDescent="0.3">
      <c r="A106">
        <v>105</v>
      </c>
      <c r="B106" t="s">
        <v>2958</v>
      </c>
      <c r="C106" t="s">
        <v>2959</v>
      </c>
      <c r="D106" t="s">
        <v>11</v>
      </c>
      <c r="E106">
        <v>0</v>
      </c>
      <c r="F106" t="s">
        <v>2726</v>
      </c>
      <c r="G106" t="s">
        <v>2878</v>
      </c>
    </row>
    <row r="107" spans="1:7" x14ac:dyDescent="0.3">
      <c r="A107">
        <v>106</v>
      </c>
      <c r="B107" t="s">
        <v>2960</v>
      </c>
      <c r="C107" t="s">
        <v>2961</v>
      </c>
      <c r="D107" t="s">
        <v>2730</v>
      </c>
      <c r="E107">
        <v>6576486</v>
      </c>
      <c r="F107" t="s">
        <v>2726</v>
      </c>
      <c r="G107" t="s">
        <v>2854</v>
      </c>
    </row>
    <row r="108" spans="1:7" x14ac:dyDescent="0.3">
      <c r="A108">
        <v>107</v>
      </c>
      <c r="B108" t="s">
        <v>2962</v>
      </c>
      <c r="C108" t="s">
        <v>2963</v>
      </c>
      <c r="D108" t="s">
        <v>2730</v>
      </c>
      <c r="E108">
        <v>6245734</v>
      </c>
      <c r="F108" t="s">
        <v>2726</v>
      </c>
      <c r="G108" t="s">
        <v>2857</v>
      </c>
    </row>
    <row r="109" spans="1:7" x14ac:dyDescent="0.3">
      <c r="A109">
        <v>108</v>
      </c>
      <c r="B109" t="s">
        <v>2964</v>
      </c>
      <c r="C109" t="s">
        <v>2965</v>
      </c>
      <c r="D109" t="s">
        <v>2730</v>
      </c>
      <c r="E109">
        <v>6032548</v>
      </c>
      <c r="F109" t="s">
        <v>2726</v>
      </c>
      <c r="G109" t="s">
        <v>2860</v>
      </c>
    </row>
    <row r="110" spans="1:7" x14ac:dyDescent="0.3">
      <c r="A110">
        <v>109</v>
      </c>
      <c r="B110" t="s">
        <v>2966</v>
      </c>
      <c r="C110" t="s">
        <v>2967</v>
      </c>
      <c r="D110" t="s">
        <v>2730</v>
      </c>
      <c r="E110">
        <v>6573405</v>
      </c>
      <c r="F110" t="s">
        <v>2726</v>
      </c>
      <c r="G110" t="s">
        <v>2863</v>
      </c>
    </row>
    <row r="111" spans="1:7" x14ac:dyDescent="0.3">
      <c r="A111">
        <v>110</v>
      </c>
      <c r="B111" t="s">
        <v>2968</v>
      </c>
      <c r="C111" t="s">
        <v>2969</v>
      </c>
      <c r="D111" t="s">
        <v>2730</v>
      </c>
      <c r="E111">
        <v>6291015</v>
      </c>
      <c r="F111" t="s">
        <v>2726</v>
      </c>
      <c r="G111" t="s">
        <v>2866</v>
      </c>
    </row>
    <row r="112" spans="1:7" x14ac:dyDescent="0.3">
      <c r="A112">
        <v>111</v>
      </c>
      <c r="B112" t="s">
        <v>2970</v>
      </c>
      <c r="C112" t="s">
        <v>2971</v>
      </c>
      <c r="D112" t="s">
        <v>2730</v>
      </c>
      <c r="E112">
        <v>6071308</v>
      </c>
      <c r="F112" t="s">
        <v>2726</v>
      </c>
      <c r="G112" t="s">
        <v>2869</v>
      </c>
    </row>
    <row r="113" spans="1:7" x14ac:dyDescent="0.3">
      <c r="A113">
        <v>112</v>
      </c>
      <c r="B113" t="s">
        <v>2972</v>
      </c>
      <c r="C113" t="s">
        <v>2973</v>
      </c>
      <c r="D113" t="s">
        <v>2730</v>
      </c>
      <c r="E113">
        <v>6850734</v>
      </c>
      <c r="F113" t="s">
        <v>2726</v>
      </c>
      <c r="G113" t="s">
        <v>2872</v>
      </c>
    </row>
    <row r="114" spans="1:7" x14ac:dyDescent="0.3">
      <c r="A114">
        <v>113</v>
      </c>
      <c r="B114" t="s">
        <v>2974</v>
      </c>
      <c r="C114" t="s">
        <v>2975</v>
      </c>
      <c r="D114" t="s">
        <v>2730</v>
      </c>
      <c r="E114">
        <v>6896358</v>
      </c>
      <c r="F114" t="s">
        <v>2726</v>
      </c>
      <c r="G114" t="s">
        <v>2875</v>
      </c>
    </row>
    <row r="115" spans="1:7" x14ac:dyDescent="0.3">
      <c r="A115">
        <v>114</v>
      </c>
      <c r="B115" t="s">
        <v>2976</v>
      </c>
      <c r="C115" t="s">
        <v>2977</v>
      </c>
      <c r="D115" t="s">
        <v>11</v>
      </c>
      <c r="E115">
        <v>0</v>
      </c>
      <c r="F115" t="s">
        <v>2726</v>
      </c>
      <c r="G115" t="s">
        <v>2897</v>
      </c>
    </row>
    <row r="116" spans="1:7" x14ac:dyDescent="0.3">
      <c r="A116">
        <v>115</v>
      </c>
      <c r="B116" t="s">
        <v>2978</v>
      </c>
      <c r="C116" t="s">
        <v>2979</v>
      </c>
      <c r="D116" t="s">
        <v>2730</v>
      </c>
      <c r="E116">
        <v>7333244</v>
      </c>
      <c r="F116" t="s">
        <v>2726</v>
      </c>
      <c r="G116" t="s">
        <v>2863</v>
      </c>
    </row>
    <row r="117" spans="1:7" x14ac:dyDescent="0.3">
      <c r="A117">
        <v>116</v>
      </c>
      <c r="B117" t="s">
        <v>2980</v>
      </c>
      <c r="C117" t="s">
        <v>2981</v>
      </c>
      <c r="D117" t="s">
        <v>2730</v>
      </c>
      <c r="E117">
        <v>7002268</v>
      </c>
      <c r="F117" t="s">
        <v>2726</v>
      </c>
      <c r="G117" t="s">
        <v>2866</v>
      </c>
    </row>
    <row r="118" spans="1:7" x14ac:dyDescent="0.3">
      <c r="A118">
        <v>117</v>
      </c>
      <c r="B118" t="s">
        <v>2982</v>
      </c>
      <c r="C118" t="s">
        <v>2983</v>
      </c>
      <c r="D118" t="s">
        <v>2730</v>
      </c>
      <c r="E118">
        <v>6778808</v>
      </c>
      <c r="F118" t="s">
        <v>2726</v>
      </c>
      <c r="G118" t="s">
        <v>2869</v>
      </c>
    </row>
    <row r="119" spans="1:7" x14ac:dyDescent="0.3">
      <c r="A119">
        <v>118</v>
      </c>
      <c r="B119" t="s">
        <v>2984</v>
      </c>
      <c r="C119" t="s">
        <v>2985</v>
      </c>
      <c r="D119" t="s">
        <v>2730</v>
      </c>
      <c r="E119">
        <v>7338302</v>
      </c>
      <c r="F119" t="s">
        <v>2726</v>
      </c>
      <c r="G119" t="s">
        <v>2875</v>
      </c>
    </row>
    <row r="120" spans="1:7" x14ac:dyDescent="0.3">
      <c r="A120">
        <v>119</v>
      </c>
      <c r="B120" t="s">
        <v>2986</v>
      </c>
      <c r="C120" t="s">
        <v>2987</v>
      </c>
      <c r="D120" t="s">
        <v>11</v>
      </c>
      <c r="E120">
        <v>0</v>
      </c>
      <c r="F120" t="s">
        <v>2726</v>
      </c>
      <c r="G120" t="s">
        <v>2908</v>
      </c>
    </row>
    <row r="121" spans="1:7" x14ac:dyDescent="0.3">
      <c r="A121">
        <v>120</v>
      </c>
      <c r="B121" t="s">
        <v>2988</v>
      </c>
      <c r="C121" t="s">
        <v>2989</v>
      </c>
      <c r="D121" t="s">
        <v>2730</v>
      </c>
      <c r="E121">
        <v>6644534</v>
      </c>
      <c r="F121" t="s">
        <v>2726</v>
      </c>
      <c r="G121" t="s">
        <v>2854</v>
      </c>
    </row>
    <row r="122" spans="1:7" x14ac:dyDescent="0.3">
      <c r="A122">
        <v>121</v>
      </c>
      <c r="B122" t="s">
        <v>2990</v>
      </c>
      <c r="C122" t="s">
        <v>2991</v>
      </c>
      <c r="D122" t="s">
        <v>2730</v>
      </c>
      <c r="E122">
        <v>6271381</v>
      </c>
      <c r="F122" t="s">
        <v>2726</v>
      </c>
      <c r="G122" t="s">
        <v>2857</v>
      </c>
    </row>
    <row r="123" spans="1:7" x14ac:dyDescent="0.3">
      <c r="A123">
        <v>122</v>
      </c>
      <c r="B123" t="s">
        <v>2992</v>
      </c>
      <c r="C123" t="s">
        <v>2993</v>
      </c>
      <c r="D123" t="s">
        <v>2730</v>
      </c>
      <c r="E123">
        <v>6047921</v>
      </c>
      <c r="F123" t="s">
        <v>2726</v>
      </c>
      <c r="G123" t="s">
        <v>2860</v>
      </c>
    </row>
    <row r="124" spans="1:7" x14ac:dyDescent="0.3">
      <c r="A124">
        <v>123</v>
      </c>
      <c r="B124" t="s">
        <v>2994</v>
      </c>
      <c r="C124" t="s">
        <v>2995</v>
      </c>
      <c r="D124" t="s">
        <v>2730</v>
      </c>
      <c r="E124">
        <v>6647990</v>
      </c>
      <c r="F124" t="s">
        <v>2726</v>
      </c>
      <c r="G124" t="s">
        <v>2863</v>
      </c>
    </row>
    <row r="125" spans="1:7" x14ac:dyDescent="0.3">
      <c r="A125">
        <v>124</v>
      </c>
      <c r="B125" t="s">
        <v>2996</v>
      </c>
      <c r="C125" t="s">
        <v>2997</v>
      </c>
      <c r="D125" t="s">
        <v>2730</v>
      </c>
      <c r="E125">
        <v>6317014</v>
      </c>
      <c r="F125" t="s">
        <v>2726</v>
      </c>
      <c r="G125" t="s">
        <v>2866</v>
      </c>
    </row>
    <row r="126" spans="1:7" x14ac:dyDescent="0.3">
      <c r="A126">
        <v>125</v>
      </c>
      <c r="B126" t="s">
        <v>2998</v>
      </c>
      <c r="C126" t="s">
        <v>2999</v>
      </c>
      <c r="D126" t="s">
        <v>2730</v>
      </c>
      <c r="E126">
        <v>6093554</v>
      </c>
      <c r="F126" t="s">
        <v>2726</v>
      </c>
      <c r="G126" t="s">
        <v>2869</v>
      </c>
    </row>
    <row r="127" spans="1:7" x14ac:dyDescent="0.3">
      <c r="A127">
        <v>126</v>
      </c>
      <c r="B127" t="s">
        <v>3000</v>
      </c>
      <c r="C127" t="s">
        <v>3001</v>
      </c>
      <c r="D127" t="s">
        <v>2730</v>
      </c>
      <c r="E127">
        <v>6644379</v>
      </c>
      <c r="F127" t="s">
        <v>2726</v>
      </c>
      <c r="G127" t="s">
        <v>2872</v>
      </c>
    </row>
    <row r="128" spans="1:7" x14ac:dyDescent="0.3">
      <c r="A128">
        <v>127</v>
      </c>
      <c r="B128" t="s">
        <v>3002</v>
      </c>
      <c r="C128" t="s">
        <v>3003</v>
      </c>
      <c r="D128" t="s">
        <v>2730</v>
      </c>
      <c r="E128">
        <v>6690012</v>
      </c>
      <c r="F128" t="s">
        <v>2726</v>
      </c>
      <c r="G128" t="s">
        <v>2875</v>
      </c>
    </row>
    <row r="129" spans="1:7" x14ac:dyDescent="0.3">
      <c r="A129">
        <v>128</v>
      </c>
      <c r="B129" t="s">
        <v>3004</v>
      </c>
      <c r="C129" t="s">
        <v>3005</v>
      </c>
      <c r="D129" t="s">
        <v>11</v>
      </c>
      <c r="E129">
        <v>0</v>
      </c>
      <c r="F129" t="s">
        <v>2726</v>
      </c>
      <c r="G129" t="s">
        <v>3006</v>
      </c>
    </row>
    <row r="130" spans="1:7" x14ac:dyDescent="0.3">
      <c r="A130">
        <v>129</v>
      </c>
      <c r="B130" t="s">
        <v>3007</v>
      </c>
      <c r="C130" t="s">
        <v>3008</v>
      </c>
      <c r="D130" t="s">
        <v>2730</v>
      </c>
      <c r="E130">
        <v>8775159</v>
      </c>
      <c r="F130" t="s">
        <v>2726</v>
      </c>
      <c r="G130" t="s">
        <v>2936</v>
      </c>
    </row>
    <row r="131" spans="1:7" x14ac:dyDescent="0.3">
      <c r="A131">
        <v>130</v>
      </c>
      <c r="B131" t="s">
        <v>3009</v>
      </c>
      <c r="C131" t="s">
        <v>3010</v>
      </c>
      <c r="D131" t="s">
        <v>2730</v>
      </c>
      <c r="E131">
        <v>8689277</v>
      </c>
      <c r="F131" t="s">
        <v>2726</v>
      </c>
      <c r="G131" t="s">
        <v>2930</v>
      </c>
    </row>
    <row r="132" spans="1:7" x14ac:dyDescent="0.3">
      <c r="A132">
        <v>131</v>
      </c>
      <c r="B132" t="s">
        <v>3011</v>
      </c>
      <c r="C132" t="s">
        <v>3012</v>
      </c>
      <c r="D132" t="s">
        <v>2730</v>
      </c>
      <c r="E132">
        <v>8127090</v>
      </c>
      <c r="F132" t="s">
        <v>2726</v>
      </c>
      <c r="G132" t="s">
        <v>2933</v>
      </c>
    </row>
    <row r="133" spans="1:7" x14ac:dyDescent="0.3">
      <c r="A133">
        <v>132</v>
      </c>
      <c r="B133" t="s">
        <v>3013</v>
      </c>
      <c r="C133" t="s">
        <v>3014</v>
      </c>
      <c r="D133" t="s">
        <v>11</v>
      </c>
      <c r="E133">
        <v>0</v>
      </c>
      <c r="F133" t="s">
        <v>2726</v>
      </c>
      <c r="G133" t="s">
        <v>3015</v>
      </c>
    </row>
    <row r="134" spans="1:7" x14ac:dyDescent="0.3">
      <c r="A134">
        <v>133</v>
      </c>
      <c r="B134" t="s">
        <v>3016</v>
      </c>
      <c r="C134" t="s">
        <v>3017</v>
      </c>
      <c r="D134" t="s">
        <v>11</v>
      </c>
      <c r="E134">
        <v>0</v>
      </c>
      <c r="F134" t="s">
        <v>2726</v>
      </c>
      <c r="G134" t="s">
        <v>3018</v>
      </c>
    </row>
    <row r="135" spans="1:7" x14ac:dyDescent="0.3">
      <c r="A135">
        <v>134</v>
      </c>
      <c r="B135" t="s">
        <v>3019</v>
      </c>
      <c r="C135" t="s">
        <v>3020</v>
      </c>
      <c r="D135" t="s">
        <v>2730</v>
      </c>
      <c r="E135">
        <v>4792125</v>
      </c>
      <c r="F135" t="s">
        <v>2726</v>
      </c>
      <c r="G135" t="s">
        <v>3021</v>
      </c>
    </row>
    <row r="136" spans="1:7" x14ac:dyDescent="0.3">
      <c r="A136">
        <v>135</v>
      </c>
      <c r="B136" t="s">
        <v>3022</v>
      </c>
      <c r="C136" t="s">
        <v>3023</v>
      </c>
      <c r="D136" t="s">
        <v>2730</v>
      </c>
      <c r="E136">
        <v>4651618</v>
      </c>
      <c r="F136" t="s">
        <v>2726</v>
      </c>
      <c r="G136" t="s">
        <v>3024</v>
      </c>
    </row>
    <row r="137" spans="1:7" x14ac:dyDescent="0.3">
      <c r="A137">
        <v>136</v>
      </c>
      <c r="B137" t="s">
        <v>3025</v>
      </c>
      <c r="C137" t="s">
        <v>3026</v>
      </c>
      <c r="D137" t="s">
        <v>2730</v>
      </c>
      <c r="E137">
        <v>4522266</v>
      </c>
      <c r="F137" t="s">
        <v>2726</v>
      </c>
      <c r="G137" t="s">
        <v>3027</v>
      </c>
    </row>
    <row r="138" spans="1:7" x14ac:dyDescent="0.3">
      <c r="A138">
        <v>137</v>
      </c>
      <c r="B138" t="s">
        <v>3028</v>
      </c>
      <c r="C138" t="s">
        <v>3029</v>
      </c>
      <c r="D138" t="s">
        <v>2730</v>
      </c>
      <c r="E138">
        <v>4786695</v>
      </c>
      <c r="F138" t="s">
        <v>2726</v>
      </c>
      <c r="G138" t="s">
        <v>2863</v>
      </c>
    </row>
    <row r="139" spans="1:7" x14ac:dyDescent="0.3">
      <c r="A139">
        <v>138</v>
      </c>
      <c r="B139" t="s">
        <v>3030</v>
      </c>
      <c r="C139" t="s">
        <v>3031</v>
      </c>
      <c r="D139" t="s">
        <v>2730</v>
      </c>
      <c r="E139">
        <v>4646194</v>
      </c>
      <c r="F139" t="s">
        <v>2726</v>
      </c>
      <c r="G139" t="s">
        <v>2866</v>
      </c>
    </row>
    <row r="140" spans="1:7" x14ac:dyDescent="0.3">
      <c r="A140">
        <v>139</v>
      </c>
      <c r="B140" t="s">
        <v>3032</v>
      </c>
      <c r="C140" t="s">
        <v>3033</v>
      </c>
      <c r="D140" t="s">
        <v>2730</v>
      </c>
      <c r="E140">
        <v>4498775</v>
      </c>
      <c r="F140" t="s">
        <v>2726</v>
      </c>
      <c r="G140" t="s">
        <v>2869</v>
      </c>
    </row>
    <row r="141" spans="1:7" x14ac:dyDescent="0.3">
      <c r="A141">
        <v>140</v>
      </c>
      <c r="B141" t="s">
        <v>3034</v>
      </c>
      <c r="C141" t="s">
        <v>3035</v>
      </c>
      <c r="D141" t="s">
        <v>2730</v>
      </c>
      <c r="E141">
        <v>5445909</v>
      </c>
      <c r="F141" t="s">
        <v>2726</v>
      </c>
      <c r="G141" t="s">
        <v>3036</v>
      </c>
    </row>
    <row r="142" spans="1:7" x14ac:dyDescent="0.3">
      <c r="A142">
        <v>141</v>
      </c>
      <c r="B142" t="s">
        <v>3037</v>
      </c>
      <c r="C142" t="s">
        <v>3038</v>
      </c>
      <c r="D142" t="s">
        <v>2730</v>
      </c>
      <c r="E142">
        <v>5305497</v>
      </c>
      <c r="F142" t="s">
        <v>2726</v>
      </c>
      <c r="G142" t="s">
        <v>3039</v>
      </c>
    </row>
    <row r="143" spans="1:7" x14ac:dyDescent="0.3">
      <c r="A143">
        <v>142</v>
      </c>
      <c r="B143" t="s">
        <v>3040</v>
      </c>
      <c r="C143" t="s">
        <v>3041</v>
      </c>
      <c r="D143" t="s">
        <v>2730</v>
      </c>
      <c r="E143">
        <v>4989911</v>
      </c>
      <c r="F143" t="s">
        <v>2726</v>
      </c>
      <c r="G143" t="s">
        <v>3042</v>
      </c>
    </row>
    <row r="144" spans="1:7" x14ac:dyDescent="0.3">
      <c r="A144">
        <v>143</v>
      </c>
      <c r="B144" t="s">
        <v>3043</v>
      </c>
      <c r="C144" t="s">
        <v>3044</v>
      </c>
      <c r="D144" t="s">
        <v>11</v>
      </c>
      <c r="E144">
        <v>0</v>
      </c>
      <c r="F144" t="s">
        <v>2726</v>
      </c>
      <c r="G144" t="s">
        <v>3045</v>
      </c>
    </row>
    <row r="145" spans="1:7" x14ac:dyDescent="0.3">
      <c r="A145">
        <v>144</v>
      </c>
      <c r="B145" t="s">
        <v>3046</v>
      </c>
      <c r="C145" t="s">
        <v>3047</v>
      </c>
      <c r="D145" t="s">
        <v>2730</v>
      </c>
      <c r="E145">
        <v>4772232</v>
      </c>
      <c r="F145" t="s">
        <v>2726</v>
      </c>
      <c r="G145" t="s">
        <v>3021</v>
      </c>
    </row>
    <row r="146" spans="1:7" x14ac:dyDescent="0.3">
      <c r="A146">
        <v>145</v>
      </c>
      <c r="B146" t="s">
        <v>3048</v>
      </c>
      <c r="C146" t="s">
        <v>3049</v>
      </c>
      <c r="D146" t="s">
        <v>2730</v>
      </c>
      <c r="E146">
        <v>4631456</v>
      </c>
      <c r="F146" t="s">
        <v>2726</v>
      </c>
      <c r="G146" t="s">
        <v>3024</v>
      </c>
    </row>
    <row r="147" spans="1:7" x14ac:dyDescent="0.3">
      <c r="A147">
        <v>146</v>
      </c>
      <c r="B147" t="s">
        <v>3050</v>
      </c>
      <c r="C147" t="s">
        <v>3051</v>
      </c>
      <c r="D147" t="s">
        <v>2730</v>
      </c>
      <c r="E147">
        <v>4501659</v>
      </c>
      <c r="F147" t="s">
        <v>2726</v>
      </c>
      <c r="G147" t="s">
        <v>3027</v>
      </c>
    </row>
    <row r="148" spans="1:7" x14ac:dyDescent="0.3">
      <c r="A148">
        <v>147</v>
      </c>
      <c r="B148" t="s">
        <v>3052</v>
      </c>
      <c r="C148" t="s">
        <v>3053</v>
      </c>
      <c r="D148" t="s">
        <v>2730</v>
      </c>
      <c r="E148">
        <v>4767971</v>
      </c>
      <c r="F148" t="s">
        <v>2726</v>
      </c>
      <c r="G148" t="s">
        <v>2863</v>
      </c>
    </row>
    <row r="149" spans="1:7" x14ac:dyDescent="0.3">
      <c r="A149">
        <v>148</v>
      </c>
      <c r="B149" t="s">
        <v>3054</v>
      </c>
      <c r="C149" t="s">
        <v>3055</v>
      </c>
      <c r="D149" t="s">
        <v>2730</v>
      </c>
      <c r="E149">
        <v>4627465</v>
      </c>
      <c r="F149" t="s">
        <v>2726</v>
      </c>
      <c r="G149" t="s">
        <v>2866</v>
      </c>
    </row>
    <row r="150" spans="1:7" x14ac:dyDescent="0.3">
      <c r="A150">
        <v>149</v>
      </c>
      <c r="B150" t="s">
        <v>3056</v>
      </c>
      <c r="C150" t="s">
        <v>3057</v>
      </c>
      <c r="D150" t="s">
        <v>2730</v>
      </c>
      <c r="E150">
        <v>4509694</v>
      </c>
      <c r="F150" t="s">
        <v>2726</v>
      </c>
      <c r="G150" t="s">
        <v>2869</v>
      </c>
    </row>
    <row r="151" spans="1:7" x14ac:dyDescent="0.3">
      <c r="A151">
        <v>150</v>
      </c>
      <c r="B151" t="s">
        <v>3058</v>
      </c>
      <c r="C151" t="s">
        <v>3059</v>
      </c>
      <c r="D151" t="s">
        <v>11</v>
      </c>
      <c r="E151">
        <v>0</v>
      </c>
      <c r="F151" t="s">
        <v>2726</v>
      </c>
      <c r="G151" t="s">
        <v>3060</v>
      </c>
    </row>
    <row r="152" spans="1:7" x14ac:dyDescent="0.3">
      <c r="A152">
        <v>151</v>
      </c>
      <c r="B152" t="s">
        <v>3061</v>
      </c>
      <c r="C152" t="s">
        <v>3062</v>
      </c>
      <c r="D152" t="s">
        <v>11</v>
      </c>
      <c r="E152">
        <v>0</v>
      </c>
      <c r="F152" t="s">
        <v>2726</v>
      </c>
      <c r="G152" t="s">
        <v>3018</v>
      </c>
    </row>
    <row r="153" spans="1:7" x14ac:dyDescent="0.3">
      <c r="A153">
        <v>152</v>
      </c>
      <c r="B153" t="s">
        <v>3063</v>
      </c>
      <c r="C153" t="s">
        <v>3064</v>
      </c>
      <c r="D153" t="s">
        <v>2730</v>
      </c>
      <c r="E153">
        <v>5234591</v>
      </c>
      <c r="F153" t="s">
        <v>2726</v>
      </c>
      <c r="G153" t="s">
        <v>3065</v>
      </c>
    </row>
    <row r="154" spans="1:7" x14ac:dyDescent="0.3">
      <c r="A154">
        <v>153</v>
      </c>
      <c r="B154" t="s">
        <v>3066</v>
      </c>
      <c r="C154" t="s">
        <v>3067</v>
      </c>
      <c r="D154" t="s">
        <v>2730</v>
      </c>
      <c r="E154">
        <v>5335930</v>
      </c>
      <c r="F154" t="s">
        <v>2726</v>
      </c>
      <c r="G154" t="s">
        <v>2875</v>
      </c>
    </row>
    <row r="155" spans="1:7" x14ac:dyDescent="0.3">
      <c r="A155">
        <v>154</v>
      </c>
      <c r="B155" t="s">
        <v>3068</v>
      </c>
      <c r="C155" t="s">
        <v>3069</v>
      </c>
      <c r="D155" t="s">
        <v>2730</v>
      </c>
      <c r="E155">
        <v>5520137</v>
      </c>
      <c r="F155" t="s">
        <v>2726</v>
      </c>
      <c r="G155" t="s">
        <v>3070</v>
      </c>
    </row>
    <row r="156" spans="1:7" x14ac:dyDescent="0.3">
      <c r="A156">
        <v>155</v>
      </c>
      <c r="B156" t="s">
        <v>3071</v>
      </c>
      <c r="C156" t="s">
        <v>3072</v>
      </c>
      <c r="D156" t="s">
        <v>11</v>
      </c>
      <c r="E156">
        <v>0</v>
      </c>
      <c r="F156" t="s">
        <v>2726</v>
      </c>
      <c r="G156" t="s">
        <v>3073</v>
      </c>
    </row>
    <row r="157" spans="1:7" x14ac:dyDescent="0.3">
      <c r="A157">
        <v>156</v>
      </c>
      <c r="B157" t="s">
        <v>3074</v>
      </c>
      <c r="C157" t="s">
        <v>3075</v>
      </c>
      <c r="D157" t="s">
        <v>2730</v>
      </c>
      <c r="E157">
        <v>5747889</v>
      </c>
      <c r="F157" t="s">
        <v>2726</v>
      </c>
      <c r="G157" t="s">
        <v>3076</v>
      </c>
    </row>
    <row r="158" spans="1:7" x14ac:dyDescent="0.3">
      <c r="A158">
        <v>157</v>
      </c>
      <c r="B158" t="s">
        <v>3077</v>
      </c>
      <c r="C158" t="s">
        <v>3078</v>
      </c>
      <c r="D158" t="s">
        <v>2730</v>
      </c>
      <c r="E158">
        <v>5398330</v>
      </c>
      <c r="F158" t="s">
        <v>2726</v>
      </c>
      <c r="G158" t="s">
        <v>3079</v>
      </c>
    </row>
    <row r="159" spans="1:7" x14ac:dyDescent="0.3">
      <c r="A159">
        <v>158</v>
      </c>
      <c r="B159" t="s">
        <v>3080</v>
      </c>
      <c r="C159" t="s">
        <v>3081</v>
      </c>
      <c r="D159" t="s">
        <v>2730</v>
      </c>
      <c r="E159">
        <v>5473866</v>
      </c>
      <c r="F159" t="s">
        <v>2726</v>
      </c>
      <c r="G159" t="s">
        <v>3082</v>
      </c>
    </row>
    <row r="160" spans="1:7" x14ac:dyDescent="0.3">
      <c r="A160">
        <v>159</v>
      </c>
      <c r="B160" t="s">
        <v>3083</v>
      </c>
      <c r="C160" t="s">
        <v>3084</v>
      </c>
      <c r="D160" t="s">
        <v>11</v>
      </c>
      <c r="E160">
        <v>0</v>
      </c>
      <c r="F160" t="s">
        <v>2726</v>
      </c>
      <c r="G160" t="s">
        <v>3085</v>
      </c>
    </row>
    <row r="161" spans="1:7" x14ac:dyDescent="0.3">
      <c r="A161">
        <v>160</v>
      </c>
      <c r="B161" t="s">
        <v>3086</v>
      </c>
      <c r="C161" t="s">
        <v>3087</v>
      </c>
      <c r="D161" t="s">
        <v>11</v>
      </c>
      <c r="E161">
        <v>0</v>
      </c>
      <c r="F161" t="s">
        <v>2726</v>
      </c>
      <c r="G161" t="s">
        <v>3018</v>
      </c>
    </row>
    <row r="162" spans="1:7" x14ac:dyDescent="0.3">
      <c r="A162">
        <v>161</v>
      </c>
      <c r="B162" t="s">
        <v>3088</v>
      </c>
      <c r="C162" t="s">
        <v>3089</v>
      </c>
      <c r="D162" t="s">
        <v>2730</v>
      </c>
      <c r="E162">
        <v>4564576</v>
      </c>
      <c r="F162" t="s">
        <v>2726</v>
      </c>
      <c r="G162" t="s">
        <v>3021</v>
      </c>
    </row>
    <row r="163" spans="1:7" x14ac:dyDescent="0.3">
      <c r="A163">
        <v>162</v>
      </c>
      <c r="B163" t="s">
        <v>3090</v>
      </c>
      <c r="C163" t="s">
        <v>3091</v>
      </c>
      <c r="D163" t="s">
        <v>2730</v>
      </c>
      <c r="E163">
        <v>4425809</v>
      </c>
      <c r="F163" t="s">
        <v>2726</v>
      </c>
      <c r="G163" t="s">
        <v>3024</v>
      </c>
    </row>
    <row r="164" spans="1:7" x14ac:dyDescent="0.3">
      <c r="A164">
        <v>163</v>
      </c>
      <c r="B164" t="s">
        <v>3092</v>
      </c>
      <c r="C164" t="s">
        <v>3093</v>
      </c>
      <c r="D164" t="s">
        <v>2730</v>
      </c>
      <c r="E164">
        <v>4294422</v>
      </c>
      <c r="F164" t="s">
        <v>2726</v>
      </c>
      <c r="G164" t="s">
        <v>3027</v>
      </c>
    </row>
    <row r="165" spans="1:7" x14ac:dyDescent="0.3">
      <c r="A165">
        <v>164</v>
      </c>
      <c r="B165" t="s">
        <v>3094</v>
      </c>
      <c r="C165" t="s">
        <v>3095</v>
      </c>
      <c r="D165" t="s">
        <v>2730</v>
      </c>
      <c r="E165">
        <v>4560585</v>
      </c>
      <c r="F165" t="s">
        <v>2726</v>
      </c>
      <c r="G165" t="s">
        <v>2863</v>
      </c>
    </row>
    <row r="166" spans="1:7" x14ac:dyDescent="0.3">
      <c r="A166">
        <v>165</v>
      </c>
      <c r="B166" t="s">
        <v>3096</v>
      </c>
      <c r="C166" t="s">
        <v>3097</v>
      </c>
      <c r="D166" t="s">
        <v>2730</v>
      </c>
      <c r="E166">
        <v>4423125</v>
      </c>
      <c r="F166" t="s">
        <v>2726</v>
      </c>
      <c r="G166" t="s">
        <v>2866</v>
      </c>
    </row>
    <row r="167" spans="1:7" x14ac:dyDescent="0.3">
      <c r="A167">
        <v>166</v>
      </c>
      <c r="B167" t="s">
        <v>3098</v>
      </c>
      <c r="C167" t="s">
        <v>3099</v>
      </c>
      <c r="D167" t="s">
        <v>2730</v>
      </c>
      <c r="E167">
        <v>4290430</v>
      </c>
      <c r="F167" t="s">
        <v>2726</v>
      </c>
      <c r="G167" t="s">
        <v>2869</v>
      </c>
    </row>
    <row r="168" spans="1:7" x14ac:dyDescent="0.3">
      <c r="A168">
        <v>167</v>
      </c>
      <c r="B168" t="s">
        <v>3100</v>
      </c>
      <c r="C168" t="s">
        <v>3101</v>
      </c>
      <c r="D168" t="s">
        <v>2730</v>
      </c>
      <c r="E168">
        <v>5033955</v>
      </c>
      <c r="F168" t="s">
        <v>2726</v>
      </c>
      <c r="G168" t="s">
        <v>3036</v>
      </c>
    </row>
    <row r="169" spans="1:7" x14ac:dyDescent="0.3">
      <c r="A169">
        <v>168</v>
      </c>
      <c r="B169" t="s">
        <v>3102</v>
      </c>
      <c r="C169" t="s">
        <v>3103</v>
      </c>
      <c r="D169" t="s">
        <v>2730</v>
      </c>
      <c r="E169">
        <v>4896286</v>
      </c>
      <c r="F169" t="s">
        <v>2726</v>
      </c>
      <c r="G169" t="s">
        <v>3039</v>
      </c>
    </row>
    <row r="170" spans="1:7" x14ac:dyDescent="0.3">
      <c r="A170">
        <v>169</v>
      </c>
      <c r="B170" t="s">
        <v>3104</v>
      </c>
      <c r="C170" t="s">
        <v>3105</v>
      </c>
      <c r="D170" t="s">
        <v>2730</v>
      </c>
      <c r="E170">
        <v>4762780</v>
      </c>
      <c r="F170" t="s">
        <v>2726</v>
      </c>
      <c r="G170" t="s">
        <v>3042</v>
      </c>
    </row>
    <row r="171" spans="1:7" x14ac:dyDescent="0.3">
      <c r="A171">
        <v>170</v>
      </c>
      <c r="B171" t="s">
        <v>3106</v>
      </c>
      <c r="C171" t="s">
        <v>3107</v>
      </c>
      <c r="D171" t="s">
        <v>11</v>
      </c>
      <c r="E171">
        <v>0</v>
      </c>
      <c r="F171" t="s">
        <v>2726</v>
      </c>
      <c r="G171" t="s">
        <v>3045</v>
      </c>
    </row>
    <row r="172" spans="1:7" x14ac:dyDescent="0.3">
      <c r="A172">
        <v>171</v>
      </c>
      <c r="B172" t="s">
        <v>3108</v>
      </c>
      <c r="C172" t="s">
        <v>3109</v>
      </c>
      <c r="D172" t="s">
        <v>2730</v>
      </c>
      <c r="E172">
        <v>4545852</v>
      </c>
      <c r="F172" t="s">
        <v>2726</v>
      </c>
      <c r="G172" t="s">
        <v>3021</v>
      </c>
    </row>
    <row r="173" spans="1:7" x14ac:dyDescent="0.3">
      <c r="A173">
        <v>172</v>
      </c>
      <c r="B173" t="s">
        <v>3110</v>
      </c>
      <c r="C173" t="s">
        <v>3111</v>
      </c>
      <c r="D173" t="s">
        <v>2730</v>
      </c>
      <c r="E173">
        <v>4407852</v>
      </c>
      <c r="F173" t="s">
        <v>2726</v>
      </c>
      <c r="G173" t="s">
        <v>3024</v>
      </c>
    </row>
    <row r="174" spans="1:7" x14ac:dyDescent="0.3">
      <c r="A174">
        <v>173</v>
      </c>
      <c r="B174" t="s">
        <v>3112</v>
      </c>
      <c r="C174" t="s">
        <v>3113</v>
      </c>
      <c r="D174" t="s">
        <v>2730</v>
      </c>
      <c r="E174">
        <v>4276723</v>
      </c>
      <c r="F174" t="s">
        <v>2726</v>
      </c>
      <c r="G174" t="s">
        <v>3027</v>
      </c>
    </row>
    <row r="175" spans="1:7" x14ac:dyDescent="0.3">
      <c r="A175">
        <v>174</v>
      </c>
      <c r="B175" t="s">
        <v>3114</v>
      </c>
      <c r="C175" t="s">
        <v>3115</v>
      </c>
      <c r="D175" t="s">
        <v>2730</v>
      </c>
      <c r="E175">
        <v>4541861</v>
      </c>
      <c r="F175" t="s">
        <v>2726</v>
      </c>
      <c r="G175" t="s">
        <v>2863</v>
      </c>
    </row>
    <row r="176" spans="1:7" x14ac:dyDescent="0.3">
      <c r="A176">
        <v>175</v>
      </c>
      <c r="B176" t="s">
        <v>3116</v>
      </c>
      <c r="C176" t="s">
        <v>3117</v>
      </c>
      <c r="D176" t="s">
        <v>2730</v>
      </c>
      <c r="E176">
        <v>4410912</v>
      </c>
      <c r="F176" t="s">
        <v>2726</v>
      </c>
      <c r="G176" t="s">
        <v>2866</v>
      </c>
    </row>
    <row r="177" spans="1:7" x14ac:dyDescent="0.3">
      <c r="A177">
        <v>176</v>
      </c>
      <c r="B177" t="s">
        <v>3118</v>
      </c>
      <c r="C177" t="s">
        <v>3119</v>
      </c>
      <c r="D177" t="s">
        <v>2730</v>
      </c>
      <c r="E177">
        <v>4283583</v>
      </c>
      <c r="F177" t="s">
        <v>2726</v>
      </c>
      <c r="G177" t="s">
        <v>2869</v>
      </c>
    </row>
    <row r="178" spans="1:7" x14ac:dyDescent="0.3">
      <c r="A178">
        <v>177</v>
      </c>
      <c r="B178" t="s">
        <v>3120</v>
      </c>
      <c r="C178" t="s">
        <v>3121</v>
      </c>
      <c r="D178" t="s">
        <v>11</v>
      </c>
      <c r="E178">
        <v>0</v>
      </c>
      <c r="F178" t="s">
        <v>2726</v>
      </c>
      <c r="G178" t="s">
        <v>3122</v>
      </c>
    </row>
    <row r="179" spans="1:7" x14ac:dyDescent="0.3">
      <c r="A179">
        <v>178</v>
      </c>
      <c r="B179" t="s">
        <v>3123</v>
      </c>
      <c r="C179" t="s">
        <v>3124</v>
      </c>
      <c r="D179" t="s">
        <v>11</v>
      </c>
      <c r="E179">
        <v>0</v>
      </c>
      <c r="F179" t="s">
        <v>2726</v>
      </c>
      <c r="G179" t="s">
        <v>3018</v>
      </c>
    </row>
    <row r="180" spans="1:7" x14ac:dyDescent="0.3">
      <c r="A180">
        <v>179</v>
      </c>
      <c r="B180" t="s">
        <v>3125</v>
      </c>
      <c r="C180" t="s">
        <v>3126</v>
      </c>
      <c r="D180" t="s">
        <v>2730</v>
      </c>
      <c r="E180">
        <v>4907557</v>
      </c>
      <c r="F180" t="s">
        <v>2726</v>
      </c>
      <c r="G180" t="s">
        <v>3065</v>
      </c>
    </row>
    <row r="181" spans="1:7" x14ac:dyDescent="0.3">
      <c r="A181">
        <v>180</v>
      </c>
      <c r="B181" t="s">
        <v>3127</v>
      </c>
      <c r="C181" t="s">
        <v>3128</v>
      </c>
      <c r="D181" t="s">
        <v>2730</v>
      </c>
      <c r="E181">
        <v>5017523</v>
      </c>
      <c r="F181" t="s">
        <v>2726</v>
      </c>
      <c r="G181" t="s">
        <v>2875</v>
      </c>
    </row>
    <row r="182" spans="1:7" x14ac:dyDescent="0.3">
      <c r="A182">
        <v>181</v>
      </c>
      <c r="B182" t="s">
        <v>3129</v>
      </c>
      <c r="C182" t="s">
        <v>3130</v>
      </c>
      <c r="D182" t="s">
        <v>2730</v>
      </c>
      <c r="E182">
        <v>5207120</v>
      </c>
      <c r="F182" t="s">
        <v>2726</v>
      </c>
      <c r="G182" t="s">
        <v>3070</v>
      </c>
    </row>
    <row r="183" spans="1:7" x14ac:dyDescent="0.3">
      <c r="A183">
        <v>182</v>
      </c>
      <c r="B183" t="s">
        <v>3131</v>
      </c>
      <c r="C183" t="s">
        <v>3132</v>
      </c>
      <c r="D183" t="s">
        <v>11</v>
      </c>
      <c r="E183">
        <v>0</v>
      </c>
      <c r="F183" t="s">
        <v>2726</v>
      </c>
      <c r="G183" t="s">
        <v>3073</v>
      </c>
    </row>
    <row r="184" spans="1:7" x14ac:dyDescent="0.3">
      <c r="A184">
        <v>183</v>
      </c>
      <c r="B184" t="s">
        <v>3133</v>
      </c>
      <c r="C184" t="s">
        <v>3134</v>
      </c>
      <c r="D184" t="s">
        <v>2730</v>
      </c>
      <c r="E184">
        <v>5430035</v>
      </c>
      <c r="F184" t="s">
        <v>2726</v>
      </c>
      <c r="G184" t="s">
        <v>3076</v>
      </c>
    </row>
    <row r="185" spans="1:7" x14ac:dyDescent="0.3">
      <c r="A185">
        <v>184</v>
      </c>
      <c r="B185" t="s">
        <v>3135</v>
      </c>
      <c r="C185" t="s">
        <v>3136</v>
      </c>
      <c r="D185" t="s">
        <v>2730</v>
      </c>
      <c r="E185">
        <v>5115170</v>
      </c>
      <c r="F185" t="s">
        <v>2726</v>
      </c>
      <c r="G185" t="s">
        <v>3079</v>
      </c>
    </row>
    <row r="186" spans="1:7" x14ac:dyDescent="0.3">
      <c r="A186">
        <v>185</v>
      </c>
      <c r="B186" t="s">
        <v>3137</v>
      </c>
      <c r="C186" t="s">
        <v>3138</v>
      </c>
      <c r="D186" t="s">
        <v>2730</v>
      </c>
      <c r="E186">
        <v>5188652</v>
      </c>
      <c r="F186" t="s">
        <v>2726</v>
      </c>
      <c r="G186" t="s">
        <v>3082</v>
      </c>
    </row>
    <row r="187" spans="1:7" x14ac:dyDescent="0.3">
      <c r="A187">
        <v>186</v>
      </c>
      <c r="B187" t="s">
        <v>3139</v>
      </c>
      <c r="C187" t="s">
        <v>3140</v>
      </c>
      <c r="D187" t="s">
        <v>11</v>
      </c>
      <c r="E187">
        <v>0</v>
      </c>
      <c r="F187" t="s">
        <v>2726</v>
      </c>
      <c r="G187" t="s">
        <v>3141</v>
      </c>
    </row>
    <row r="188" spans="1:7" x14ac:dyDescent="0.3">
      <c r="A188">
        <v>187</v>
      </c>
      <c r="B188" t="s">
        <v>3142</v>
      </c>
      <c r="C188" t="s">
        <v>3143</v>
      </c>
      <c r="D188" t="s">
        <v>11</v>
      </c>
      <c r="E188">
        <v>0</v>
      </c>
      <c r="F188" t="s">
        <v>2726</v>
      </c>
      <c r="G188" t="s">
        <v>3144</v>
      </c>
    </row>
    <row r="189" spans="1:7" x14ac:dyDescent="0.3">
      <c r="A189">
        <v>188</v>
      </c>
      <c r="B189" t="s">
        <v>3145</v>
      </c>
      <c r="C189" t="s">
        <v>3146</v>
      </c>
      <c r="D189" t="s">
        <v>2730</v>
      </c>
      <c r="E189">
        <v>4654799</v>
      </c>
      <c r="F189" t="s">
        <v>2726</v>
      </c>
      <c r="G189" t="s">
        <v>3147</v>
      </c>
    </row>
    <row r="190" spans="1:7" x14ac:dyDescent="0.3">
      <c r="A190">
        <v>189</v>
      </c>
      <c r="B190" t="s">
        <v>3148</v>
      </c>
      <c r="C190" t="s">
        <v>3149</v>
      </c>
      <c r="D190" t="s">
        <v>2730</v>
      </c>
      <c r="E190">
        <v>4539419</v>
      </c>
      <c r="F190" t="s">
        <v>2726</v>
      </c>
      <c r="G190" t="s">
        <v>3150</v>
      </c>
    </row>
    <row r="191" spans="1:7" x14ac:dyDescent="0.3">
      <c r="A191">
        <v>190</v>
      </c>
      <c r="B191" t="s">
        <v>3151</v>
      </c>
      <c r="C191" t="s">
        <v>3152</v>
      </c>
      <c r="D191" t="s">
        <v>2730</v>
      </c>
      <c r="E191">
        <v>4548199</v>
      </c>
      <c r="F191" t="s">
        <v>2726</v>
      </c>
      <c r="G191" t="s">
        <v>3153</v>
      </c>
    </row>
    <row r="192" spans="1:7" x14ac:dyDescent="0.3">
      <c r="A192">
        <v>191</v>
      </c>
      <c r="B192" t="s">
        <v>3154</v>
      </c>
      <c r="C192" t="s">
        <v>3155</v>
      </c>
      <c r="D192" t="s">
        <v>2730</v>
      </c>
      <c r="E192">
        <v>4437049</v>
      </c>
      <c r="F192" t="s">
        <v>2726</v>
      </c>
      <c r="G192" t="s">
        <v>3156</v>
      </c>
    </row>
    <row r="193" spans="1:7" x14ac:dyDescent="0.3">
      <c r="A193">
        <v>192</v>
      </c>
      <c r="B193" t="s">
        <v>3157</v>
      </c>
      <c r="C193" t="s">
        <v>3158</v>
      </c>
      <c r="D193" t="s">
        <v>2730</v>
      </c>
      <c r="E193">
        <v>4452388</v>
      </c>
      <c r="F193" t="s">
        <v>2726</v>
      </c>
      <c r="G193" t="s">
        <v>3159</v>
      </c>
    </row>
    <row r="194" spans="1:7" x14ac:dyDescent="0.3">
      <c r="A194">
        <v>193</v>
      </c>
      <c r="B194" t="s">
        <v>3160</v>
      </c>
      <c r="C194" t="s">
        <v>3161</v>
      </c>
      <c r="D194" t="s">
        <v>2730</v>
      </c>
      <c r="E194">
        <v>4356254</v>
      </c>
      <c r="F194" t="s">
        <v>2726</v>
      </c>
      <c r="G194" t="s">
        <v>3162</v>
      </c>
    </row>
    <row r="195" spans="1:7" x14ac:dyDescent="0.3">
      <c r="A195">
        <v>194</v>
      </c>
      <c r="B195" t="s">
        <v>3163</v>
      </c>
      <c r="C195" t="s">
        <v>3164</v>
      </c>
      <c r="D195" t="s">
        <v>2730</v>
      </c>
      <c r="E195">
        <v>4764525</v>
      </c>
      <c r="F195" t="s">
        <v>2726</v>
      </c>
      <c r="G195" t="s">
        <v>3165</v>
      </c>
    </row>
    <row r="196" spans="1:7" x14ac:dyDescent="0.3">
      <c r="A196">
        <v>195</v>
      </c>
      <c r="B196" t="s">
        <v>3166</v>
      </c>
      <c r="C196" t="s">
        <v>3167</v>
      </c>
      <c r="D196" t="s">
        <v>11</v>
      </c>
      <c r="E196">
        <v>0</v>
      </c>
      <c r="F196" t="s">
        <v>2726</v>
      </c>
      <c r="G196" t="s">
        <v>3073</v>
      </c>
    </row>
    <row r="197" spans="1:7" x14ac:dyDescent="0.3">
      <c r="A197">
        <v>196</v>
      </c>
      <c r="B197" t="s">
        <v>3168</v>
      </c>
      <c r="C197" t="s">
        <v>3169</v>
      </c>
      <c r="D197" t="s">
        <v>2730</v>
      </c>
      <c r="E197">
        <v>5312393</v>
      </c>
      <c r="F197" t="s">
        <v>2726</v>
      </c>
      <c r="G197" t="s">
        <v>3170</v>
      </c>
    </row>
    <row r="198" spans="1:7" x14ac:dyDescent="0.3">
      <c r="A198">
        <v>197</v>
      </c>
      <c r="B198" t="s">
        <v>3171</v>
      </c>
      <c r="C198" t="s">
        <v>3172</v>
      </c>
      <c r="D198" t="s">
        <v>2730</v>
      </c>
      <c r="E198">
        <v>4953348</v>
      </c>
      <c r="F198" t="s">
        <v>2726</v>
      </c>
      <c r="G198" t="s">
        <v>3173</v>
      </c>
    </row>
    <row r="199" spans="1:7" x14ac:dyDescent="0.3">
      <c r="A199">
        <v>198</v>
      </c>
      <c r="B199" t="s">
        <v>3174</v>
      </c>
      <c r="C199" t="s">
        <v>3175</v>
      </c>
      <c r="D199" t="s">
        <v>2730</v>
      </c>
      <c r="E199">
        <v>5118290</v>
      </c>
      <c r="F199" t="s">
        <v>2726</v>
      </c>
      <c r="G199" t="s">
        <v>3176</v>
      </c>
    </row>
    <row r="200" spans="1:7" x14ac:dyDescent="0.3">
      <c r="A200">
        <v>199</v>
      </c>
      <c r="B200" t="s">
        <v>3177</v>
      </c>
      <c r="C200" t="s">
        <v>3178</v>
      </c>
      <c r="D200" t="s">
        <v>2730</v>
      </c>
      <c r="E200">
        <v>5069745</v>
      </c>
      <c r="F200" t="s">
        <v>2726</v>
      </c>
      <c r="G200" t="s">
        <v>3179</v>
      </c>
    </row>
    <row r="201" spans="1:7" x14ac:dyDescent="0.3">
      <c r="A201">
        <v>200</v>
      </c>
      <c r="B201" t="s">
        <v>3180</v>
      </c>
      <c r="C201" t="s">
        <v>3181</v>
      </c>
      <c r="D201" t="s">
        <v>11</v>
      </c>
      <c r="E201">
        <v>0</v>
      </c>
      <c r="F201" t="s">
        <v>2726</v>
      </c>
      <c r="G201" t="s">
        <v>3182</v>
      </c>
    </row>
    <row r="202" spans="1:7" x14ac:dyDescent="0.3">
      <c r="A202">
        <v>201</v>
      </c>
      <c r="B202" t="s">
        <v>3183</v>
      </c>
      <c r="C202" t="s">
        <v>3184</v>
      </c>
      <c r="D202" t="s">
        <v>2730</v>
      </c>
      <c r="E202">
        <v>5012039</v>
      </c>
      <c r="F202" t="s">
        <v>2726</v>
      </c>
      <c r="G202" t="s">
        <v>3147</v>
      </c>
    </row>
    <row r="203" spans="1:7" x14ac:dyDescent="0.3">
      <c r="A203">
        <v>202</v>
      </c>
      <c r="B203" t="s">
        <v>3185</v>
      </c>
      <c r="C203" t="s">
        <v>3186</v>
      </c>
      <c r="D203" t="s">
        <v>2730</v>
      </c>
      <c r="E203">
        <v>4888889</v>
      </c>
      <c r="F203" t="s">
        <v>2726</v>
      </c>
      <c r="G203" t="s">
        <v>3150</v>
      </c>
    </row>
    <row r="204" spans="1:7" x14ac:dyDescent="0.3">
      <c r="A204">
        <v>203</v>
      </c>
      <c r="B204" t="s">
        <v>3187</v>
      </c>
      <c r="C204" t="s">
        <v>3188</v>
      </c>
      <c r="D204" t="s">
        <v>2730</v>
      </c>
      <c r="E204">
        <v>4912151</v>
      </c>
      <c r="F204" t="s">
        <v>2726</v>
      </c>
      <c r="G204" t="s">
        <v>3153</v>
      </c>
    </row>
    <row r="205" spans="1:7" x14ac:dyDescent="0.3">
      <c r="A205">
        <v>204</v>
      </c>
      <c r="B205" t="s">
        <v>3189</v>
      </c>
      <c r="C205" t="s">
        <v>3190</v>
      </c>
      <c r="D205" t="s">
        <v>2730</v>
      </c>
      <c r="E205">
        <v>4790723</v>
      </c>
      <c r="F205" t="s">
        <v>2726</v>
      </c>
      <c r="G205" t="s">
        <v>3156</v>
      </c>
    </row>
    <row r="206" spans="1:7" x14ac:dyDescent="0.3">
      <c r="A206">
        <v>205</v>
      </c>
      <c r="B206" t="s">
        <v>3191</v>
      </c>
      <c r="C206" t="s">
        <v>3192</v>
      </c>
      <c r="D206" t="s">
        <v>2730</v>
      </c>
      <c r="E206">
        <v>4871657</v>
      </c>
      <c r="F206" t="s">
        <v>2726</v>
      </c>
      <c r="G206" t="s">
        <v>3159</v>
      </c>
    </row>
    <row r="207" spans="1:7" x14ac:dyDescent="0.3">
      <c r="A207">
        <v>206</v>
      </c>
      <c r="B207" t="s">
        <v>3193</v>
      </c>
      <c r="C207" t="s">
        <v>3194</v>
      </c>
      <c r="D207" t="s">
        <v>2730</v>
      </c>
      <c r="E207">
        <v>4746649</v>
      </c>
      <c r="F207" t="s">
        <v>2726</v>
      </c>
      <c r="G207" t="s">
        <v>3162</v>
      </c>
    </row>
    <row r="208" spans="1:7" x14ac:dyDescent="0.3">
      <c r="A208">
        <v>207</v>
      </c>
      <c r="B208" t="s">
        <v>3195</v>
      </c>
      <c r="C208" t="s">
        <v>3196</v>
      </c>
      <c r="D208" t="s">
        <v>2730</v>
      </c>
      <c r="E208">
        <v>5203319</v>
      </c>
      <c r="F208" t="s">
        <v>2726</v>
      </c>
      <c r="G208" t="s">
        <v>3165</v>
      </c>
    </row>
    <row r="209" spans="1:7" x14ac:dyDescent="0.3">
      <c r="A209">
        <v>208</v>
      </c>
      <c r="B209" t="s">
        <v>3197</v>
      </c>
      <c r="C209" t="s">
        <v>3198</v>
      </c>
      <c r="D209" t="s">
        <v>11</v>
      </c>
      <c r="E209">
        <v>0</v>
      </c>
      <c r="F209" t="s">
        <v>2726</v>
      </c>
      <c r="G209" t="s">
        <v>3199</v>
      </c>
    </row>
    <row r="210" spans="1:7" x14ac:dyDescent="0.3">
      <c r="A210">
        <v>209</v>
      </c>
      <c r="B210" t="s">
        <v>3200</v>
      </c>
      <c r="C210" t="s">
        <v>3201</v>
      </c>
      <c r="D210" t="s">
        <v>2730</v>
      </c>
      <c r="E210">
        <v>5433474</v>
      </c>
      <c r="F210" t="s">
        <v>2726</v>
      </c>
      <c r="G210" t="s">
        <v>3170</v>
      </c>
    </row>
    <row r="211" spans="1:7" x14ac:dyDescent="0.3">
      <c r="A211">
        <v>210</v>
      </c>
      <c r="B211" t="s">
        <v>3202</v>
      </c>
      <c r="C211" t="s">
        <v>3203</v>
      </c>
      <c r="D211" t="s">
        <v>2730</v>
      </c>
      <c r="E211">
        <v>5075751</v>
      </c>
      <c r="F211" t="s">
        <v>2726</v>
      </c>
      <c r="G211" t="s">
        <v>3173</v>
      </c>
    </row>
    <row r="212" spans="1:7" x14ac:dyDescent="0.3">
      <c r="A212">
        <v>211</v>
      </c>
      <c r="B212" t="s">
        <v>3204</v>
      </c>
      <c r="C212" t="s">
        <v>3205</v>
      </c>
      <c r="D212" t="s">
        <v>2730</v>
      </c>
      <c r="E212">
        <v>5241853</v>
      </c>
      <c r="F212" t="s">
        <v>2726</v>
      </c>
      <c r="G212" t="s">
        <v>3176</v>
      </c>
    </row>
    <row r="213" spans="1:7" x14ac:dyDescent="0.3">
      <c r="A213">
        <v>212</v>
      </c>
      <c r="B213" t="s">
        <v>3206</v>
      </c>
      <c r="C213" t="s">
        <v>3207</v>
      </c>
      <c r="D213" t="s">
        <v>2730</v>
      </c>
      <c r="E213">
        <v>5191637</v>
      </c>
      <c r="F213" t="s">
        <v>2726</v>
      </c>
      <c r="G213" t="s">
        <v>3179</v>
      </c>
    </row>
    <row r="214" spans="1:7" x14ac:dyDescent="0.3">
      <c r="A214">
        <v>213</v>
      </c>
      <c r="B214" t="s">
        <v>3208</v>
      </c>
      <c r="C214" t="s">
        <v>3209</v>
      </c>
      <c r="D214" t="s">
        <v>11</v>
      </c>
      <c r="E214">
        <v>0</v>
      </c>
      <c r="F214" t="s">
        <v>2726</v>
      </c>
      <c r="G214" t="s">
        <v>3210</v>
      </c>
    </row>
    <row r="215" spans="1:7" x14ac:dyDescent="0.3">
      <c r="A215">
        <v>214</v>
      </c>
      <c r="B215" t="s">
        <v>3211</v>
      </c>
      <c r="C215" t="s">
        <v>3212</v>
      </c>
      <c r="D215" t="s">
        <v>11</v>
      </c>
      <c r="E215">
        <v>0</v>
      </c>
      <c r="F215" t="s">
        <v>2726</v>
      </c>
      <c r="G215" t="s">
        <v>3213</v>
      </c>
    </row>
    <row r="216" spans="1:7" x14ac:dyDescent="0.3">
      <c r="A216">
        <v>215</v>
      </c>
      <c r="B216" t="s">
        <v>3214</v>
      </c>
      <c r="C216" t="s">
        <v>3215</v>
      </c>
      <c r="D216" t="s">
        <v>2730</v>
      </c>
      <c r="E216">
        <v>4791592</v>
      </c>
      <c r="F216" t="s">
        <v>2726</v>
      </c>
      <c r="G216" t="s">
        <v>3216</v>
      </c>
    </row>
    <row r="217" spans="1:7" x14ac:dyDescent="0.3">
      <c r="A217">
        <v>216</v>
      </c>
      <c r="B217" t="s">
        <v>3217</v>
      </c>
      <c r="C217" t="s">
        <v>3218</v>
      </c>
      <c r="D217" t="s">
        <v>2730</v>
      </c>
      <c r="E217">
        <v>4436047</v>
      </c>
      <c r="F217" t="s">
        <v>2726</v>
      </c>
      <c r="G217" t="s">
        <v>3219</v>
      </c>
    </row>
    <row r="218" spans="1:7" x14ac:dyDescent="0.3">
      <c r="A218">
        <v>217</v>
      </c>
      <c r="B218" t="s">
        <v>3220</v>
      </c>
      <c r="C218" t="s">
        <v>3221</v>
      </c>
      <c r="D218" t="s">
        <v>2730</v>
      </c>
      <c r="E218">
        <v>4669102</v>
      </c>
      <c r="F218" t="s">
        <v>2726</v>
      </c>
      <c r="G218" t="s">
        <v>3222</v>
      </c>
    </row>
    <row r="219" spans="1:7" x14ac:dyDescent="0.3">
      <c r="A219">
        <v>218</v>
      </c>
      <c r="B219" t="s">
        <v>3223</v>
      </c>
      <c r="C219" t="s">
        <v>3224</v>
      </c>
      <c r="D219" t="s">
        <v>2730</v>
      </c>
      <c r="E219">
        <v>4560922</v>
      </c>
      <c r="F219" t="s">
        <v>2726</v>
      </c>
      <c r="G219" t="s">
        <v>3225</v>
      </c>
    </row>
    <row r="220" spans="1:7" x14ac:dyDescent="0.3">
      <c r="A220">
        <v>219</v>
      </c>
      <c r="B220" t="s">
        <v>3226</v>
      </c>
      <c r="C220" t="s">
        <v>3227</v>
      </c>
      <c r="D220" t="s">
        <v>2730</v>
      </c>
      <c r="E220">
        <v>4799692</v>
      </c>
      <c r="F220" t="s">
        <v>2726</v>
      </c>
      <c r="G220" t="s">
        <v>3228</v>
      </c>
    </row>
    <row r="221" spans="1:7" x14ac:dyDescent="0.3">
      <c r="A221">
        <v>220</v>
      </c>
      <c r="B221" t="s">
        <v>3229</v>
      </c>
      <c r="C221" t="s">
        <v>3230</v>
      </c>
      <c r="D221" t="s">
        <v>2730</v>
      </c>
      <c r="E221">
        <v>4436047</v>
      </c>
      <c r="F221" t="s">
        <v>2726</v>
      </c>
      <c r="G221" t="s">
        <v>3231</v>
      </c>
    </row>
    <row r="222" spans="1:7" x14ac:dyDescent="0.3">
      <c r="A222">
        <v>221</v>
      </c>
      <c r="B222" t="s">
        <v>3232</v>
      </c>
      <c r="C222" t="s">
        <v>3233</v>
      </c>
      <c r="D222" t="s">
        <v>11</v>
      </c>
      <c r="E222">
        <v>0</v>
      </c>
      <c r="F222" t="s">
        <v>2726</v>
      </c>
      <c r="G222" t="s">
        <v>3234</v>
      </c>
    </row>
    <row r="223" spans="1:7" x14ac:dyDescent="0.3">
      <c r="A223">
        <v>222</v>
      </c>
      <c r="B223" t="s">
        <v>3235</v>
      </c>
      <c r="C223" t="s">
        <v>3236</v>
      </c>
      <c r="D223" t="s">
        <v>2730</v>
      </c>
      <c r="E223">
        <v>5625281</v>
      </c>
      <c r="F223" t="s">
        <v>2726</v>
      </c>
      <c r="G223" t="s">
        <v>3216</v>
      </c>
    </row>
    <row r="224" spans="1:7" x14ac:dyDescent="0.3">
      <c r="A224">
        <v>223</v>
      </c>
      <c r="B224" t="s">
        <v>3237</v>
      </c>
      <c r="C224" t="s">
        <v>3238</v>
      </c>
      <c r="D224" t="s">
        <v>2730</v>
      </c>
      <c r="E224">
        <v>5268781</v>
      </c>
      <c r="F224" t="s">
        <v>2726</v>
      </c>
      <c r="G224" t="s">
        <v>3219</v>
      </c>
    </row>
    <row r="225" spans="1:7" x14ac:dyDescent="0.3">
      <c r="A225">
        <v>224</v>
      </c>
      <c r="B225" t="s">
        <v>3239</v>
      </c>
      <c r="C225" t="s">
        <v>3240</v>
      </c>
      <c r="D225" t="s">
        <v>2730</v>
      </c>
      <c r="E225">
        <v>5502276</v>
      </c>
      <c r="F225" t="s">
        <v>2726</v>
      </c>
      <c r="G225" t="s">
        <v>3222</v>
      </c>
    </row>
    <row r="226" spans="1:7" x14ac:dyDescent="0.3">
      <c r="A226">
        <v>225</v>
      </c>
      <c r="B226" t="s">
        <v>3241</v>
      </c>
      <c r="C226" t="s">
        <v>3242</v>
      </c>
      <c r="D226" t="s">
        <v>2730</v>
      </c>
      <c r="E226">
        <v>5392858</v>
      </c>
      <c r="F226" t="s">
        <v>2726</v>
      </c>
      <c r="G226" t="s">
        <v>3225</v>
      </c>
    </row>
    <row r="227" spans="1:7" x14ac:dyDescent="0.3">
      <c r="A227">
        <v>226</v>
      </c>
      <c r="B227" t="s">
        <v>3243</v>
      </c>
      <c r="C227" t="s">
        <v>3244</v>
      </c>
      <c r="D227" t="s">
        <v>2730</v>
      </c>
      <c r="E227">
        <v>5738226</v>
      </c>
      <c r="F227" t="s">
        <v>2726</v>
      </c>
      <c r="G227" t="s">
        <v>3228</v>
      </c>
    </row>
    <row r="228" spans="1:7" x14ac:dyDescent="0.3">
      <c r="A228">
        <v>227</v>
      </c>
      <c r="B228" t="s">
        <v>3245</v>
      </c>
      <c r="C228" t="s">
        <v>3246</v>
      </c>
      <c r="D228" t="s">
        <v>2730</v>
      </c>
      <c r="E228">
        <v>5339026</v>
      </c>
      <c r="F228" t="s">
        <v>2726</v>
      </c>
      <c r="G228" t="s">
        <v>3231</v>
      </c>
    </row>
    <row r="229" spans="1:7" x14ac:dyDescent="0.3">
      <c r="A229">
        <v>228</v>
      </c>
      <c r="B229" t="s">
        <v>3247</v>
      </c>
      <c r="C229" t="s">
        <v>3248</v>
      </c>
      <c r="D229" t="s">
        <v>11</v>
      </c>
      <c r="E229">
        <v>0</v>
      </c>
      <c r="F229" t="s">
        <v>2726</v>
      </c>
      <c r="G229" t="s">
        <v>3249</v>
      </c>
    </row>
    <row r="230" spans="1:7" x14ac:dyDescent="0.3">
      <c r="A230">
        <v>229</v>
      </c>
      <c r="B230" t="s">
        <v>3250</v>
      </c>
      <c r="C230" t="s">
        <v>3251</v>
      </c>
      <c r="D230" t="s">
        <v>2730</v>
      </c>
      <c r="E230">
        <v>5172367</v>
      </c>
      <c r="F230" t="s">
        <v>2726</v>
      </c>
      <c r="G230" t="s">
        <v>3216</v>
      </c>
    </row>
    <row r="231" spans="1:7" x14ac:dyDescent="0.3">
      <c r="A231">
        <v>230</v>
      </c>
      <c r="B231" t="s">
        <v>3252</v>
      </c>
      <c r="C231" t="s">
        <v>3253</v>
      </c>
      <c r="D231" t="s">
        <v>2730</v>
      </c>
      <c r="E231">
        <v>4811048</v>
      </c>
      <c r="F231" t="s">
        <v>2726</v>
      </c>
      <c r="G231" t="s">
        <v>3219</v>
      </c>
    </row>
    <row r="232" spans="1:7" x14ac:dyDescent="0.3">
      <c r="A232">
        <v>231</v>
      </c>
      <c r="B232" t="s">
        <v>3254</v>
      </c>
      <c r="C232" t="s">
        <v>3255</v>
      </c>
      <c r="D232" t="s">
        <v>2730</v>
      </c>
      <c r="E232">
        <v>5038027</v>
      </c>
      <c r="F232" t="s">
        <v>2726</v>
      </c>
      <c r="G232" t="s">
        <v>3222</v>
      </c>
    </row>
    <row r="233" spans="1:7" x14ac:dyDescent="0.3">
      <c r="A233">
        <v>232</v>
      </c>
      <c r="B233" t="s">
        <v>3256</v>
      </c>
      <c r="C233" t="s">
        <v>3257</v>
      </c>
      <c r="D233" t="s">
        <v>2730</v>
      </c>
      <c r="E233">
        <v>4861257</v>
      </c>
      <c r="F233" t="s">
        <v>2726</v>
      </c>
      <c r="G233" t="s">
        <v>3225</v>
      </c>
    </row>
    <row r="234" spans="1:7" x14ac:dyDescent="0.3">
      <c r="A234">
        <v>233</v>
      </c>
      <c r="B234" t="s">
        <v>3258</v>
      </c>
      <c r="C234" t="s">
        <v>3259</v>
      </c>
      <c r="D234" t="s">
        <v>2730</v>
      </c>
      <c r="E234">
        <v>5279600</v>
      </c>
      <c r="F234" t="s">
        <v>2726</v>
      </c>
      <c r="G234" t="s">
        <v>3228</v>
      </c>
    </row>
    <row r="235" spans="1:7" x14ac:dyDescent="0.3">
      <c r="A235">
        <v>234</v>
      </c>
      <c r="B235" t="s">
        <v>3260</v>
      </c>
      <c r="C235" t="s">
        <v>3261</v>
      </c>
      <c r="D235" t="s">
        <v>2730</v>
      </c>
      <c r="E235">
        <v>4881293</v>
      </c>
      <c r="F235" t="s">
        <v>2726</v>
      </c>
      <c r="G235" t="s">
        <v>3231</v>
      </c>
    </row>
    <row r="236" spans="1:7" x14ac:dyDescent="0.3">
      <c r="A236">
        <v>235</v>
      </c>
      <c r="B236" t="s">
        <v>3262</v>
      </c>
      <c r="C236" t="s">
        <v>3263</v>
      </c>
      <c r="D236" t="s">
        <v>11</v>
      </c>
      <c r="E236">
        <v>0</v>
      </c>
      <c r="F236" t="s">
        <v>2726</v>
      </c>
      <c r="G236" t="s">
        <v>3264</v>
      </c>
    </row>
    <row r="237" spans="1:7" x14ac:dyDescent="0.3">
      <c r="A237">
        <v>236</v>
      </c>
      <c r="B237" t="s">
        <v>3265</v>
      </c>
      <c r="C237" t="s">
        <v>3266</v>
      </c>
      <c r="D237" t="s">
        <v>11</v>
      </c>
      <c r="E237">
        <v>0</v>
      </c>
      <c r="F237" t="s">
        <v>2726</v>
      </c>
      <c r="G237" t="s">
        <v>3234</v>
      </c>
    </row>
    <row r="238" spans="1:7" x14ac:dyDescent="0.3">
      <c r="A238">
        <v>237</v>
      </c>
      <c r="B238" t="s">
        <v>3267</v>
      </c>
      <c r="C238" t="s">
        <v>3268</v>
      </c>
      <c r="D238" t="s">
        <v>2730</v>
      </c>
      <c r="E238">
        <v>5684437</v>
      </c>
      <c r="F238" t="s">
        <v>2726</v>
      </c>
      <c r="G238" t="s">
        <v>3269</v>
      </c>
    </row>
    <row r="239" spans="1:7" x14ac:dyDescent="0.3">
      <c r="A239">
        <v>238</v>
      </c>
      <c r="B239" t="s">
        <v>3270</v>
      </c>
      <c r="C239" t="s">
        <v>3271</v>
      </c>
      <c r="D239" t="s">
        <v>2730</v>
      </c>
      <c r="E239">
        <v>5391228</v>
      </c>
      <c r="F239" t="s">
        <v>2726</v>
      </c>
      <c r="G239" t="s">
        <v>3272</v>
      </c>
    </row>
    <row r="240" spans="1:7" x14ac:dyDescent="0.3">
      <c r="A240">
        <v>239</v>
      </c>
      <c r="B240" t="s">
        <v>3273</v>
      </c>
      <c r="C240" t="s">
        <v>3274</v>
      </c>
      <c r="D240" t="s">
        <v>2730</v>
      </c>
      <c r="E240">
        <v>5643437</v>
      </c>
      <c r="F240" t="s">
        <v>2726</v>
      </c>
      <c r="G240" t="s">
        <v>3275</v>
      </c>
    </row>
    <row r="241" spans="1:7" x14ac:dyDescent="0.3">
      <c r="A241">
        <v>240</v>
      </c>
      <c r="B241" t="s">
        <v>3276</v>
      </c>
      <c r="C241" t="s">
        <v>3277</v>
      </c>
      <c r="D241" t="s">
        <v>2730</v>
      </c>
      <c r="E241">
        <v>5554178</v>
      </c>
      <c r="F241" t="s">
        <v>2726</v>
      </c>
      <c r="G241" t="s">
        <v>3278</v>
      </c>
    </row>
    <row r="242" spans="1:7" x14ac:dyDescent="0.3">
      <c r="A242">
        <v>241</v>
      </c>
      <c r="B242" t="s">
        <v>3279</v>
      </c>
      <c r="C242" t="s">
        <v>3280</v>
      </c>
      <c r="D242" t="s">
        <v>2730</v>
      </c>
      <c r="E242">
        <v>5784398</v>
      </c>
      <c r="F242" t="s">
        <v>2726</v>
      </c>
      <c r="G242" t="s">
        <v>3281</v>
      </c>
    </row>
    <row r="243" spans="1:7" x14ac:dyDescent="0.3">
      <c r="A243">
        <v>242</v>
      </c>
      <c r="B243" t="s">
        <v>3282</v>
      </c>
      <c r="C243" t="s">
        <v>3283</v>
      </c>
      <c r="D243" t="s">
        <v>2730</v>
      </c>
      <c r="E243">
        <v>5462777</v>
      </c>
      <c r="F243" t="s">
        <v>2726</v>
      </c>
      <c r="G243" t="s">
        <v>3284</v>
      </c>
    </row>
    <row r="244" spans="1:7" x14ac:dyDescent="0.3">
      <c r="A244">
        <v>243</v>
      </c>
      <c r="B244" t="s">
        <v>3285</v>
      </c>
      <c r="C244" t="s">
        <v>3286</v>
      </c>
      <c r="D244" t="s">
        <v>2730</v>
      </c>
      <c r="E244">
        <v>5635720</v>
      </c>
      <c r="F244" t="s">
        <v>2726</v>
      </c>
      <c r="G244" t="s">
        <v>3287</v>
      </c>
    </row>
    <row r="245" spans="1:7" x14ac:dyDescent="0.3">
      <c r="A245">
        <v>244</v>
      </c>
      <c r="B245" t="s">
        <v>3288</v>
      </c>
      <c r="C245" t="s">
        <v>3289</v>
      </c>
      <c r="D245" t="s">
        <v>11</v>
      </c>
      <c r="E245">
        <v>0</v>
      </c>
      <c r="F245" t="s">
        <v>2726</v>
      </c>
      <c r="G245" t="s">
        <v>3249</v>
      </c>
    </row>
    <row r="246" spans="1:7" x14ac:dyDescent="0.3">
      <c r="A246">
        <v>245</v>
      </c>
      <c r="B246" t="s">
        <v>3290</v>
      </c>
      <c r="C246" t="s">
        <v>3291</v>
      </c>
      <c r="D246" t="s">
        <v>2730</v>
      </c>
      <c r="E246">
        <v>5512767</v>
      </c>
      <c r="F246" t="s">
        <v>2726</v>
      </c>
      <c r="G246" t="s">
        <v>3269</v>
      </c>
    </row>
    <row r="247" spans="1:7" x14ac:dyDescent="0.3">
      <c r="A247">
        <v>246</v>
      </c>
      <c r="B247" t="s">
        <v>3292</v>
      </c>
      <c r="C247" t="s">
        <v>3293</v>
      </c>
      <c r="D247" t="s">
        <v>2730</v>
      </c>
      <c r="E247">
        <v>5216617</v>
      </c>
      <c r="F247" t="s">
        <v>2726</v>
      </c>
      <c r="G247" t="s">
        <v>3272</v>
      </c>
    </row>
    <row r="248" spans="1:7" x14ac:dyDescent="0.3">
      <c r="A248">
        <v>247</v>
      </c>
      <c r="B248" t="s">
        <v>3294</v>
      </c>
      <c r="C248" t="s">
        <v>3295</v>
      </c>
      <c r="D248" t="s">
        <v>2730</v>
      </c>
      <c r="E248">
        <v>5471693</v>
      </c>
      <c r="F248" t="s">
        <v>2726</v>
      </c>
      <c r="G248" t="s">
        <v>3275</v>
      </c>
    </row>
    <row r="249" spans="1:7" x14ac:dyDescent="0.3">
      <c r="A249">
        <v>248</v>
      </c>
      <c r="B249" t="s">
        <v>3296</v>
      </c>
      <c r="C249" t="s">
        <v>3297</v>
      </c>
      <c r="D249" t="s">
        <v>2730</v>
      </c>
      <c r="E249">
        <v>5382433</v>
      </c>
      <c r="F249" t="s">
        <v>2726</v>
      </c>
      <c r="G249" t="s">
        <v>3278</v>
      </c>
    </row>
    <row r="250" spans="1:7" x14ac:dyDescent="0.3">
      <c r="A250">
        <v>249</v>
      </c>
      <c r="B250" t="s">
        <v>3298</v>
      </c>
      <c r="C250" t="s">
        <v>3299</v>
      </c>
      <c r="D250" t="s">
        <v>2730</v>
      </c>
      <c r="E250">
        <v>5610667</v>
      </c>
      <c r="F250" t="s">
        <v>2726</v>
      </c>
      <c r="G250" t="s">
        <v>3281</v>
      </c>
    </row>
    <row r="251" spans="1:7" x14ac:dyDescent="0.3">
      <c r="A251">
        <v>250</v>
      </c>
      <c r="B251" t="s">
        <v>3300</v>
      </c>
      <c r="C251" t="s">
        <v>3301</v>
      </c>
      <c r="D251" t="s">
        <v>2730</v>
      </c>
      <c r="E251">
        <v>5290048</v>
      </c>
      <c r="F251" t="s">
        <v>2726</v>
      </c>
      <c r="G251" t="s">
        <v>3284</v>
      </c>
    </row>
    <row r="252" spans="1:7" x14ac:dyDescent="0.3">
      <c r="A252">
        <v>251</v>
      </c>
      <c r="B252" t="s">
        <v>3302</v>
      </c>
      <c r="C252" t="s">
        <v>3303</v>
      </c>
      <c r="D252" t="s">
        <v>2730</v>
      </c>
      <c r="E252">
        <v>5463940</v>
      </c>
      <c r="F252" t="s">
        <v>2726</v>
      </c>
      <c r="G252" t="s">
        <v>3287</v>
      </c>
    </row>
    <row r="253" spans="1:7" x14ac:dyDescent="0.3">
      <c r="A253">
        <v>252</v>
      </c>
      <c r="B253" t="s">
        <v>3304</v>
      </c>
      <c r="C253" t="s">
        <v>3305</v>
      </c>
      <c r="D253" t="s">
        <v>11</v>
      </c>
      <c r="E253">
        <v>0</v>
      </c>
      <c r="F253" t="s">
        <v>2726</v>
      </c>
      <c r="G253" t="s">
        <v>3306</v>
      </c>
    </row>
    <row r="254" spans="1:7" x14ac:dyDescent="0.3">
      <c r="A254">
        <v>253</v>
      </c>
      <c r="B254" t="s">
        <v>3307</v>
      </c>
      <c r="C254" t="s">
        <v>3308</v>
      </c>
      <c r="D254" t="s">
        <v>11</v>
      </c>
      <c r="E254">
        <v>0</v>
      </c>
      <c r="F254" t="s">
        <v>2726</v>
      </c>
      <c r="G254" t="s">
        <v>3309</v>
      </c>
    </row>
    <row r="255" spans="1:7" x14ac:dyDescent="0.3">
      <c r="A255">
        <v>254</v>
      </c>
      <c r="B255" t="s">
        <v>3310</v>
      </c>
      <c r="C255" t="s">
        <v>3311</v>
      </c>
      <c r="D255" t="s">
        <v>2730</v>
      </c>
      <c r="E255">
        <v>1805209</v>
      </c>
      <c r="F255" t="s">
        <v>2726</v>
      </c>
      <c r="G255" t="s">
        <v>3312</v>
      </c>
    </row>
    <row r="256" spans="1:7" x14ac:dyDescent="0.3">
      <c r="A256">
        <v>255</v>
      </c>
      <c r="B256" t="s">
        <v>3313</v>
      </c>
      <c r="C256" t="s">
        <v>3314</v>
      </c>
      <c r="D256" t="s">
        <v>2730</v>
      </c>
      <c r="E256">
        <v>1805209</v>
      </c>
      <c r="F256" t="s">
        <v>2726</v>
      </c>
      <c r="G256" t="s">
        <v>3315</v>
      </c>
    </row>
    <row r="257" spans="1:7" x14ac:dyDescent="0.3">
      <c r="A257">
        <v>256</v>
      </c>
      <c r="B257" t="s">
        <v>3316</v>
      </c>
      <c r="C257" t="s">
        <v>3317</v>
      </c>
      <c r="D257" t="s">
        <v>2730</v>
      </c>
      <c r="E257">
        <v>2091026</v>
      </c>
      <c r="F257" t="s">
        <v>2726</v>
      </c>
      <c r="G257" t="s">
        <v>3318</v>
      </c>
    </row>
    <row r="258" spans="1:7" x14ac:dyDescent="0.3">
      <c r="A258">
        <v>257</v>
      </c>
      <c r="B258" t="s">
        <v>3319</v>
      </c>
      <c r="C258" t="s">
        <v>3320</v>
      </c>
      <c r="D258" t="s">
        <v>2730</v>
      </c>
      <c r="E258">
        <v>2432703</v>
      </c>
      <c r="F258" t="s">
        <v>2726</v>
      </c>
      <c r="G258" t="s">
        <v>3321</v>
      </c>
    </row>
    <row r="259" spans="1:7" x14ac:dyDescent="0.3">
      <c r="A259">
        <v>258</v>
      </c>
      <c r="B259" t="s">
        <v>3322</v>
      </c>
      <c r="C259" t="s">
        <v>3323</v>
      </c>
      <c r="D259" t="s">
        <v>2730</v>
      </c>
      <c r="E259">
        <v>2883307</v>
      </c>
      <c r="F259" t="s">
        <v>2726</v>
      </c>
      <c r="G259" t="s">
        <v>3324</v>
      </c>
    </row>
    <row r="260" spans="1:7" x14ac:dyDescent="0.3">
      <c r="A260">
        <v>259</v>
      </c>
      <c r="B260" t="s">
        <v>3325</v>
      </c>
      <c r="C260" t="s">
        <v>3326</v>
      </c>
      <c r="D260" t="s">
        <v>2730</v>
      </c>
      <c r="E260">
        <v>3103954</v>
      </c>
      <c r="F260" t="s">
        <v>2726</v>
      </c>
      <c r="G260" t="s">
        <v>3327</v>
      </c>
    </row>
    <row r="261" spans="1:7" x14ac:dyDescent="0.3">
      <c r="A261">
        <v>260</v>
      </c>
      <c r="B261" t="s">
        <v>3328</v>
      </c>
      <c r="C261" t="s">
        <v>3329</v>
      </c>
      <c r="D261" t="s">
        <v>2730</v>
      </c>
      <c r="E261">
        <v>2630075</v>
      </c>
      <c r="F261" t="s">
        <v>2726</v>
      </c>
      <c r="G261" t="s">
        <v>3330</v>
      </c>
    </row>
    <row r="262" spans="1:7" x14ac:dyDescent="0.3">
      <c r="A262">
        <v>261</v>
      </c>
      <c r="B262" t="s">
        <v>3331</v>
      </c>
      <c r="C262" t="s">
        <v>3332</v>
      </c>
      <c r="D262" t="s">
        <v>11</v>
      </c>
      <c r="E262">
        <v>0</v>
      </c>
      <c r="F262" t="s">
        <v>2726</v>
      </c>
      <c r="G262" t="s">
        <v>3333</v>
      </c>
    </row>
    <row r="263" spans="1:7" x14ac:dyDescent="0.3">
      <c r="A263">
        <v>262</v>
      </c>
      <c r="B263" t="s">
        <v>3334</v>
      </c>
      <c r="C263" t="s">
        <v>3335</v>
      </c>
      <c r="D263" t="s">
        <v>2730</v>
      </c>
      <c r="E263">
        <v>4864475</v>
      </c>
      <c r="F263" t="s">
        <v>2726</v>
      </c>
      <c r="G263" t="s">
        <v>3327</v>
      </c>
    </row>
    <row r="264" spans="1:7" x14ac:dyDescent="0.3">
      <c r="A264">
        <v>263</v>
      </c>
      <c r="B264" t="s">
        <v>3336</v>
      </c>
      <c r="C264" t="s">
        <v>3337</v>
      </c>
      <c r="D264" t="s">
        <v>2730</v>
      </c>
      <c r="E264">
        <v>4578658</v>
      </c>
      <c r="F264" t="s">
        <v>2726</v>
      </c>
      <c r="G264" t="s">
        <v>3338</v>
      </c>
    </row>
    <row r="265" spans="1:7" x14ac:dyDescent="0.3">
      <c r="A265">
        <v>264</v>
      </c>
      <c r="B265" t="s">
        <v>3339</v>
      </c>
      <c r="C265" t="s">
        <v>3340</v>
      </c>
      <c r="D265" t="s">
        <v>2730</v>
      </c>
      <c r="E265">
        <v>4270497</v>
      </c>
      <c r="F265" t="s">
        <v>2726</v>
      </c>
      <c r="G265" t="s">
        <v>3341</v>
      </c>
    </row>
    <row r="266" spans="1:7" x14ac:dyDescent="0.3">
      <c r="A266">
        <v>265</v>
      </c>
      <c r="B266" t="s">
        <v>3342</v>
      </c>
      <c r="C266" t="s">
        <v>3343</v>
      </c>
      <c r="D266" t="s">
        <v>2730</v>
      </c>
      <c r="E266">
        <v>4236981</v>
      </c>
      <c r="F266" t="s">
        <v>2726</v>
      </c>
      <c r="G266" t="s">
        <v>3330</v>
      </c>
    </row>
    <row r="267" spans="1:7" x14ac:dyDescent="0.3">
      <c r="A267">
        <v>266</v>
      </c>
      <c r="B267" t="s">
        <v>3344</v>
      </c>
      <c r="C267" t="s">
        <v>3345</v>
      </c>
      <c r="D267" t="s">
        <v>2730</v>
      </c>
      <c r="E267">
        <v>4160639</v>
      </c>
      <c r="F267" t="s">
        <v>2726</v>
      </c>
      <c r="G267" t="s">
        <v>3346</v>
      </c>
    </row>
    <row r="268" spans="1:7" x14ac:dyDescent="0.3">
      <c r="A268">
        <v>267</v>
      </c>
      <c r="B268" t="s">
        <v>3347</v>
      </c>
      <c r="C268" t="s">
        <v>3348</v>
      </c>
      <c r="D268" t="s">
        <v>2730</v>
      </c>
      <c r="E268">
        <v>3962336</v>
      </c>
      <c r="F268" t="s">
        <v>2726</v>
      </c>
      <c r="G268" t="s">
        <v>3349</v>
      </c>
    </row>
    <row r="269" spans="1:7" x14ac:dyDescent="0.3">
      <c r="A269">
        <v>268</v>
      </c>
      <c r="B269" t="s">
        <v>3350</v>
      </c>
      <c r="C269" t="s">
        <v>3351</v>
      </c>
      <c r="D269" t="s">
        <v>11</v>
      </c>
      <c r="E269">
        <v>0</v>
      </c>
      <c r="F269" t="s">
        <v>2726</v>
      </c>
      <c r="G269" t="s">
        <v>3352</v>
      </c>
    </row>
    <row r="270" spans="1:7" x14ac:dyDescent="0.3">
      <c r="A270">
        <v>269</v>
      </c>
      <c r="B270" t="s">
        <v>3353</v>
      </c>
      <c r="C270" t="s">
        <v>3354</v>
      </c>
      <c r="D270" t="s">
        <v>2730</v>
      </c>
      <c r="E270">
        <v>5183808</v>
      </c>
      <c r="F270" t="s">
        <v>2726</v>
      </c>
      <c r="G270" t="s">
        <v>3355</v>
      </c>
    </row>
    <row r="271" spans="1:7" x14ac:dyDescent="0.3">
      <c r="A271">
        <v>270</v>
      </c>
      <c r="B271" t="s">
        <v>3356</v>
      </c>
      <c r="C271" t="s">
        <v>3357</v>
      </c>
      <c r="D271" t="s">
        <v>2730</v>
      </c>
      <c r="E271">
        <v>5491969</v>
      </c>
      <c r="F271" t="s">
        <v>2726</v>
      </c>
      <c r="G271" t="s">
        <v>3327</v>
      </c>
    </row>
    <row r="272" spans="1:7" x14ac:dyDescent="0.3">
      <c r="A272">
        <v>271</v>
      </c>
      <c r="B272" t="s">
        <v>3358</v>
      </c>
      <c r="C272" t="s">
        <v>3359</v>
      </c>
      <c r="D272" t="s">
        <v>2730</v>
      </c>
      <c r="E272">
        <v>4897991</v>
      </c>
      <c r="F272" t="s">
        <v>2726</v>
      </c>
      <c r="G272" t="s">
        <v>3330</v>
      </c>
    </row>
    <row r="273" spans="1:7" x14ac:dyDescent="0.3">
      <c r="A273">
        <v>272</v>
      </c>
      <c r="B273" t="s">
        <v>3360</v>
      </c>
      <c r="C273" t="s">
        <v>3361</v>
      </c>
      <c r="D273" t="s">
        <v>2730</v>
      </c>
      <c r="E273">
        <v>5811302</v>
      </c>
      <c r="F273" t="s">
        <v>2726</v>
      </c>
      <c r="G273" t="s">
        <v>3324</v>
      </c>
    </row>
    <row r="274" spans="1:7" x14ac:dyDescent="0.3">
      <c r="A274">
        <v>273</v>
      </c>
      <c r="B274" t="s">
        <v>3362</v>
      </c>
      <c r="C274" t="s">
        <v>3363</v>
      </c>
      <c r="D274" t="s">
        <v>2730</v>
      </c>
      <c r="E274">
        <v>4732273</v>
      </c>
      <c r="F274" t="s">
        <v>2726</v>
      </c>
      <c r="G274" t="s">
        <v>3364</v>
      </c>
    </row>
    <row r="275" spans="1:7" x14ac:dyDescent="0.3">
      <c r="A275">
        <v>274</v>
      </c>
      <c r="B275" t="s">
        <v>3365</v>
      </c>
      <c r="C275" t="s">
        <v>3366</v>
      </c>
      <c r="D275" t="s">
        <v>2730</v>
      </c>
      <c r="E275">
        <v>5095363</v>
      </c>
      <c r="F275" t="s">
        <v>2726</v>
      </c>
      <c r="G275" t="s">
        <v>3346</v>
      </c>
    </row>
    <row r="276" spans="1:7" x14ac:dyDescent="0.3">
      <c r="A276">
        <v>275</v>
      </c>
      <c r="B276" t="s">
        <v>3367</v>
      </c>
      <c r="C276" t="s">
        <v>3368</v>
      </c>
      <c r="D276" t="s">
        <v>11</v>
      </c>
      <c r="E276">
        <v>0</v>
      </c>
      <c r="F276" t="s">
        <v>2726</v>
      </c>
      <c r="G276" t="s">
        <v>3369</v>
      </c>
    </row>
    <row r="277" spans="1:7" x14ac:dyDescent="0.3">
      <c r="A277">
        <v>276</v>
      </c>
      <c r="B277" t="s">
        <v>3370</v>
      </c>
      <c r="C277" t="s">
        <v>3371</v>
      </c>
      <c r="D277" t="s">
        <v>2730</v>
      </c>
      <c r="E277">
        <v>7924672</v>
      </c>
      <c r="F277" t="s">
        <v>2726</v>
      </c>
      <c r="G277" t="s">
        <v>3324</v>
      </c>
    </row>
    <row r="278" spans="1:7" x14ac:dyDescent="0.3">
      <c r="A278">
        <v>277</v>
      </c>
      <c r="B278" t="s">
        <v>3372</v>
      </c>
      <c r="C278" t="s">
        <v>3373</v>
      </c>
      <c r="D278" t="s">
        <v>2730</v>
      </c>
      <c r="E278">
        <v>8244005</v>
      </c>
      <c r="F278" t="s">
        <v>2726</v>
      </c>
      <c r="G278" t="s">
        <v>3330</v>
      </c>
    </row>
    <row r="279" spans="1:7" x14ac:dyDescent="0.3">
      <c r="A279">
        <v>278</v>
      </c>
      <c r="B279" t="s">
        <v>3374</v>
      </c>
      <c r="C279" t="s">
        <v>3375</v>
      </c>
      <c r="D279" t="s">
        <v>11</v>
      </c>
      <c r="E279">
        <v>0</v>
      </c>
      <c r="F279" t="s">
        <v>3376</v>
      </c>
      <c r="G279" t="s">
        <v>3377</v>
      </c>
    </row>
    <row r="280" spans="1:7" x14ac:dyDescent="0.3">
      <c r="A280">
        <v>279</v>
      </c>
      <c r="B280" t="s">
        <v>3378</v>
      </c>
      <c r="C280" t="s">
        <v>3379</v>
      </c>
      <c r="D280" t="s">
        <v>3380</v>
      </c>
      <c r="E280">
        <v>124775</v>
      </c>
      <c r="F280" t="s">
        <v>3376</v>
      </c>
      <c r="G280" t="s">
        <v>3381</v>
      </c>
    </row>
    <row r="281" spans="1:7" x14ac:dyDescent="0.3">
      <c r="A281">
        <v>280</v>
      </c>
      <c r="B281" t="s">
        <v>3382</v>
      </c>
      <c r="C281" t="s">
        <v>3383</v>
      </c>
      <c r="D281" t="s">
        <v>3380</v>
      </c>
      <c r="E281">
        <v>273423</v>
      </c>
      <c r="F281" t="s">
        <v>3376</v>
      </c>
      <c r="G281" t="s">
        <v>3384</v>
      </c>
    </row>
    <row r="282" spans="1:7" x14ac:dyDescent="0.3">
      <c r="A282">
        <v>281</v>
      </c>
      <c r="B282" t="s">
        <v>3385</v>
      </c>
      <c r="C282" t="s">
        <v>3386</v>
      </c>
      <c r="D282" t="s">
        <v>3380</v>
      </c>
      <c r="E282">
        <v>309378</v>
      </c>
      <c r="F282" t="s">
        <v>3376</v>
      </c>
      <c r="G282" t="s">
        <v>3387</v>
      </c>
    </row>
    <row r="283" spans="1:7" x14ac:dyDescent="0.3">
      <c r="A283">
        <v>282</v>
      </c>
      <c r="B283" t="s">
        <v>3388</v>
      </c>
      <c r="C283" t="s">
        <v>3389</v>
      </c>
      <c r="D283" t="s">
        <v>11</v>
      </c>
      <c r="E283">
        <v>0</v>
      </c>
      <c r="F283" t="s">
        <v>3376</v>
      </c>
      <c r="G283" t="s">
        <v>3390</v>
      </c>
    </row>
    <row r="284" spans="1:7" x14ac:dyDescent="0.3">
      <c r="A284">
        <v>283</v>
      </c>
      <c r="B284" t="s">
        <v>3391</v>
      </c>
      <c r="C284" t="s">
        <v>3392</v>
      </c>
      <c r="D284" t="s">
        <v>3380</v>
      </c>
      <c r="E284">
        <v>223898</v>
      </c>
      <c r="F284" t="s">
        <v>3376</v>
      </c>
      <c r="G284" t="s">
        <v>3393</v>
      </c>
    </row>
    <row r="285" spans="1:7" x14ac:dyDescent="0.3">
      <c r="A285">
        <v>284</v>
      </c>
      <c r="B285" t="s">
        <v>3394</v>
      </c>
      <c r="C285" t="s">
        <v>3395</v>
      </c>
      <c r="D285" t="s">
        <v>3380</v>
      </c>
      <c r="E285">
        <v>459194</v>
      </c>
      <c r="F285" t="s">
        <v>3376</v>
      </c>
      <c r="G285" t="s">
        <v>3396</v>
      </c>
    </row>
    <row r="286" spans="1:7" x14ac:dyDescent="0.3">
      <c r="A286">
        <v>285</v>
      </c>
      <c r="B286" t="s">
        <v>3397</v>
      </c>
      <c r="C286" t="s">
        <v>3398</v>
      </c>
      <c r="D286" t="s">
        <v>11</v>
      </c>
      <c r="E286">
        <v>0</v>
      </c>
      <c r="F286" t="s">
        <v>3376</v>
      </c>
      <c r="G286" t="s">
        <v>3399</v>
      </c>
    </row>
    <row r="287" spans="1:7" x14ac:dyDescent="0.3">
      <c r="A287">
        <v>286</v>
      </c>
      <c r="B287" t="s">
        <v>3400</v>
      </c>
      <c r="C287" t="s">
        <v>3401</v>
      </c>
      <c r="D287" t="s">
        <v>2379</v>
      </c>
      <c r="E287">
        <v>835000</v>
      </c>
      <c r="F287" t="s">
        <v>3376</v>
      </c>
      <c r="G287" t="s">
        <v>3402</v>
      </c>
    </row>
    <row r="288" spans="1:7" x14ac:dyDescent="0.3">
      <c r="A288">
        <v>287</v>
      </c>
      <c r="B288" t="s">
        <v>3403</v>
      </c>
      <c r="C288" t="s">
        <v>3404</v>
      </c>
      <c r="D288" t="s">
        <v>11</v>
      </c>
      <c r="E288">
        <v>0</v>
      </c>
      <c r="F288" t="s">
        <v>3376</v>
      </c>
      <c r="G288" t="s">
        <v>3405</v>
      </c>
    </row>
    <row r="289" spans="1:7" x14ac:dyDescent="0.3">
      <c r="A289">
        <v>288</v>
      </c>
      <c r="B289" t="s">
        <v>3406</v>
      </c>
      <c r="C289" t="s">
        <v>3407</v>
      </c>
      <c r="D289" t="s">
        <v>3380</v>
      </c>
      <c r="E289">
        <v>1671987</v>
      </c>
      <c r="F289" t="s">
        <v>3376</v>
      </c>
      <c r="G289" t="s">
        <v>3408</v>
      </c>
    </row>
    <row r="290" spans="1:7" x14ac:dyDescent="0.3">
      <c r="A290">
        <v>289</v>
      </c>
      <c r="B290" t="s">
        <v>3409</v>
      </c>
      <c r="C290" t="s">
        <v>3410</v>
      </c>
      <c r="D290" t="s">
        <v>3380</v>
      </c>
      <c r="E290">
        <v>1711642</v>
      </c>
      <c r="F290" t="s">
        <v>3376</v>
      </c>
      <c r="G290" t="s">
        <v>3411</v>
      </c>
    </row>
    <row r="291" spans="1:7" x14ac:dyDescent="0.3">
      <c r="A291">
        <v>290</v>
      </c>
      <c r="B291" t="s">
        <v>3412</v>
      </c>
      <c r="C291" t="s">
        <v>3413</v>
      </c>
      <c r="D291" t="s">
        <v>3380</v>
      </c>
      <c r="E291">
        <v>1658061</v>
      </c>
      <c r="F291" t="s">
        <v>3376</v>
      </c>
      <c r="G291" t="s">
        <v>3414</v>
      </c>
    </row>
    <row r="292" spans="1:7" x14ac:dyDescent="0.3">
      <c r="A292">
        <v>291</v>
      </c>
      <c r="B292" t="s">
        <v>3415</v>
      </c>
      <c r="C292" t="s">
        <v>3416</v>
      </c>
      <c r="D292" t="s">
        <v>3380</v>
      </c>
      <c r="E292">
        <v>1761337</v>
      </c>
      <c r="F292" t="s">
        <v>3376</v>
      </c>
      <c r="G292" t="s">
        <v>3417</v>
      </c>
    </row>
    <row r="293" spans="1:7" x14ac:dyDescent="0.3">
      <c r="A293">
        <v>292</v>
      </c>
      <c r="B293" t="s">
        <v>3418</v>
      </c>
      <c r="C293" t="s">
        <v>3419</v>
      </c>
      <c r="D293" t="s">
        <v>3380</v>
      </c>
      <c r="E293">
        <v>2126713</v>
      </c>
      <c r="F293" t="s">
        <v>3376</v>
      </c>
      <c r="G293" t="s">
        <v>3420</v>
      </c>
    </row>
    <row r="294" spans="1:7" x14ac:dyDescent="0.3">
      <c r="A294">
        <v>293</v>
      </c>
      <c r="B294" t="s">
        <v>3421</v>
      </c>
      <c r="C294" t="s">
        <v>3422</v>
      </c>
      <c r="D294" t="s">
        <v>3380</v>
      </c>
      <c r="E294">
        <v>1919493</v>
      </c>
      <c r="F294" t="s">
        <v>3376</v>
      </c>
      <c r="G294" t="s">
        <v>3423</v>
      </c>
    </row>
    <row r="295" spans="1:7" x14ac:dyDescent="0.3">
      <c r="A295">
        <v>294</v>
      </c>
      <c r="B295" t="s">
        <v>3424</v>
      </c>
      <c r="C295" t="s">
        <v>3425</v>
      </c>
      <c r="D295" t="s">
        <v>3380</v>
      </c>
      <c r="E295">
        <v>1081965</v>
      </c>
      <c r="F295" t="s">
        <v>3376</v>
      </c>
      <c r="G295" t="s">
        <v>3426</v>
      </c>
    </row>
    <row r="296" spans="1:7" x14ac:dyDescent="0.3">
      <c r="A296">
        <v>295</v>
      </c>
      <c r="B296" t="s">
        <v>3427</v>
      </c>
      <c r="C296" t="s">
        <v>3428</v>
      </c>
      <c r="D296" t="s">
        <v>3380</v>
      </c>
      <c r="E296">
        <v>1169314</v>
      </c>
      <c r="F296" t="s">
        <v>3376</v>
      </c>
      <c r="G296" t="s">
        <v>3429</v>
      </c>
    </row>
    <row r="297" spans="1:7" x14ac:dyDescent="0.3">
      <c r="A297">
        <v>296</v>
      </c>
      <c r="B297" t="s">
        <v>3430</v>
      </c>
      <c r="C297" t="s">
        <v>3431</v>
      </c>
      <c r="D297" t="s">
        <v>3380</v>
      </c>
      <c r="E297">
        <v>956340</v>
      </c>
      <c r="F297" t="s">
        <v>3376</v>
      </c>
      <c r="G297" t="s">
        <v>3432</v>
      </c>
    </row>
    <row r="298" spans="1:7" x14ac:dyDescent="0.3">
      <c r="A298">
        <v>297</v>
      </c>
      <c r="B298" t="s">
        <v>3433</v>
      </c>
      <c r="C298" t="s">
        <v>3434</v>
      </c>
      <c r="D298" t="s">
        <v>3380</v>
      </c>
      <c r="E298">
        <v>2037629</v>
      </c>
      <c r="F298" t="s">
        <v>3376</v>
      </c>
      <c r="G298" t="s">
        <v>3435</v>
      </c>
    </row>
    <row r="299" spans="1:7" x14ac:dyDescent="0.3">
      <c r="A299">
        <v>298</v>
      </c>
      <c r="B299" t="s">
        <v>3436</v>
      </c>
      <c r="C299" t="s">
        <v>3437</v>
      </c>
      <c r="D299" t="s">
        <v>3380</v>
      </c>
      <c r="E299">
        <v>2144326</v>
      </c>
      <c r="F299" t="s">
        <v>3376</v>
      </c>
      <c r="G299" t="s">
        <v>3438</v>
      </c>
    </row>
    <row r="300" spans="1:7" x14ac:dyDescent="0.3">
      <c r="A300">
        <v>299</v>
      </c>
      <c r="B300" t="s">
        <v>3439</v>
      </c>
      <c r="C300" t="s">
        <v>3440</v>
      </c>
      <c r="D300" t="s">
        <v>3380</v>
      </c>
      <c r="E300">
        <v>2295593</v>
      </c>
      <c r="F300" t="s">
        <v>3376</v>
      </c>
      <c r="G300" t="s">
        <v>3441</v>
      </c>
    </row>
    <row r="301" spans="1:7" x14ac:dyDescent="0.3">
      <c r="A301">
        <v>300</v>
      </c>
      <c r="B301" t="s">
        <v>3442</v>
      </c>
      <c r="C301" t="s">
        <v>3443</v>
      </c>
      <c r="D301" t="s">
        <v>3380</v>
      </c>
      <c r="E301">
        <v>1411378</v>
      </c>
      <c r="F301" t="s">
        <v>3376</v>
      </c>
      <c r="G301" t="s">
        <v>3444</v>
      </c>
    </row>
    <row r="302" spans="1:7" x14ac:dyDescent="0.3">
      <c r="A302">
        <v>301</v>
      </c>
      <c r="B302" t="s">
        <v>3445</v>
      </c>
      <c r="C302" t="s">
        <v>3446</v>
      </c>
      <c r="D302" t="s">
        <v>3380</v>
      </c>
      <c r="E302">
        <v>548730</v>
      </c>
      <c r="F302" t="s">
        <v>3376</v>
      </c>
      <c r="G302" t="s">
        <v>3447</v>
      </c>
    </row>
    <row r="303" spans="1:7" x14ac:dyDescent="0.3">
      <c r="A303">
        <v>302</v>
      </c>
      <c r="B303" t="s">
        <v>3448</v>
      </c>
      <c r="C303" t="s">
        <v>3449</v>
      </c>
      <c r="D303" t="s">
        <v>3380</v>
      </c>
      <c r="E303">
        <v>2623803</v>
      </c>
      <c r="F303" t="s">
        <v>3376</v>
      </c>
      <c r="G303" t="s">
        <v>3450</v>
      </c>
    </row>
    <row r="304" spans="1:7" x14ac:dyDescent="0.3">
      <c r="A304">
        <v>303</v>
      </c>
      <c r="B304" t="s">
        <v>3451</v>
      </c>
      <c r="C304" t="s">
        <v>3452</v>
      </c>
      <c r="D304" t="s">
        <v>11</v>
      </c>
      <c r="E304">
        <v>0</v>
      </c>
      <c r="F304" t="s">
        <v>3376</v>
      </c>
      <c r="G304" t="s">
        <v>3453</v>
      </c>
    </row>
    <row r="305" spans="1:7" x14ac:dyDescent="0.3">
      <c r="A305">
        <v>304</v>
      </c>
      <c r="B305" t="s">
        <v>3454</v>
      </c>
      <c r="C305" t="s">
        <v>3455</v>
      </c>
      <c r="D305" t="s">
        <v>3380</v>
      </c>
      <c r="E305">
        <v>1027902</v>
      </c>
      <c r="F305" t="s">
        <v>3376</v>
      </c>
      <c r="G305" t="s">
        <v>3456</v>
      </c>
    </row>
    <row r="306" spans="1:7" x14ac:dyDescent="0.3">
      <c r="A306">
        <v>305</v>
      </c>
      <c r="B306" t="s">
        <v>3457</v>
      </c>
      <c r="C306" t="s">
        <v>3458</v>
      </c>
      <c r="D306" t="s">
        <v>3380</v>
      </c>
      <c r="E306">
        <v>1629758</v>
      </c>
      <c r="F306" t="s">
        <v>3376</v>
      </c>
      <c r="G306" t="s">
        <v>3459</v>
      </c>
    </row>
    <row r="307" spans="1:7" x14ac:dyDescent="0.3">
      <c r="A307">
        <v>306</v>
      </c>
      <c r="B307" t="s">
        <v>3460</v>
      </c>
      <c r="C307" t="s">
        <v>3461</v>
      </c>
      <c r="D307" t="s">
        <v>3380</v>
      </c>
      <c r="E307">
        <v>1755267</v>
      </c>
      <c r="F307" t="s">
        <v>3376</v>
      </c>
      <c r="G307" t="s">
        <v>3462</v>
      </c>
    </row>
    <row r="308" spans="1:7" x14ac:dyDescent="0.3">
      <c r="A308">
        <v>307</v>
      </c>
      <c r="B308" t="s">
        <v>3463</v>
      </c>
      <c r="C308" t="s">
        <v>3464</v>
      </c>
      <c r="D308" t="s">
        <v>3380</v>
      </c>
      <c r="E308">
        <v>2526285</v>
      </c>
      <c r="F308" t="s">
        <v>3376</v>
      </c>
      <c r="G308" t="s">
        <v>3465</v>
      </c>
    </row>
    <row r="309" spans="1:7" x14ac:dyDescent="0.3">
      <c r="A309">
        <v>308</v>
      </c>
      <c r="B309" t="s">
        <v>3466</v>
      </c>
      <c r="C309" t="s">
        <v>3467</v>
      </c>
      <c r="D309" t="s">
        <v>3380</v>
      </c>
      <c r="E309">
        <v>4617534</v>
      </c>
      <c r="F309" t="s">
        <v>3376</v>
      </c>
      <c r="G309" t="s">
        <v>3468</v>
      </c>
    </row>
    <row r="310" spans="1:7" x14ac:dyDescent="0.3">
      <c r="A310">
        <v>309</v>
      </c>
      <c r="B310" t="s">
        <v>3469</v>
      </c>
      <c r="C310" t="s">
        <v>3470</v>
      </c>
      <c r="D310" t="s">
        <v>3380</v>
      </c>
      <c r="E310">
        <v>7050138</v>
      </c>
      <c r="F310" t="s">
        <v>3376</v>
      </c>
      <c r="G310" t="s">
        <v>3471</v>
      </c>
    </row>
    <row r="311" spans="1:7" x14ac:dyDescent="0.3">
      <c r="A311">
        <v>310</v>
      </c>
      <c r="B311" t="s">
        <v>3472</v>
      </c>
      <c r="C311" t="s">
        <v>3473</v>
      </c>
      <c r="D311" t="s">
        <v>11</v>
      </c>
      <c r="E311">
        <v>0</v>
      </c>
      <c r="F311" t="s">
        <v>3376</v>
      </c>
      <c r="G311" t="s">
        <v>3474</v>
      </c>
    </row>
    <row r="312" spans="1:7" x14ac:dyDescent="0.3">
      <c r="A312">
        <v>311</v>
      </c>
      <c r="B312" t="s">
        <v>3475</v>
      </c>
      <c r="C312" t="s">
        <v>3476</v>
      </c>
      <c r="D312" t="s">
        <v>3380</v>
      </c>
      <c r="E312">
        <v>6557685</v>
      </c>
      <c r="F312" t="s">
        <v>3376</v>
      </c>
      <c r="G312" t="s">
        <v>3477</v>
      </c>
    </row>
    <row r="313" spans="1:7" x14ac:dyDescent="0.3">
      <c r="A313">
        <v>312</v>
      </c>
      <c r="B313" t="s">
        <v>3478</v>
      </c>
      <c r="C313" t="s">
        <v>3479</v>
      </c>
      <c r="D313" t="s">
        <v>3380</v>
      </c>
      <c r="E313">
        <v>8244016</v>
      </c>
      <c r="F313" t="s">
        <v>3376</v>
      </c>
      <c r="G313" t="s">
        <v>3480</v>
      </c>
    </row>
    <row r="314" spans="1:7" x14ac:dyDescent="0.3">
      <c r="A314">
        <v>313</v>
      </c>
      <c r="B314" t="s">
        <v>3481</v>
      </c>
      <c r="C314" t="s">
        <v>3482</v>
      </c>
      <c r="D314" t="s">
        <v>3380</v>
      </c>
      <c r="E314">
        <v>9223622</v>
      </c>
      <c r="F314" t="s">
        <v>3376</v>
      </c>
      <c r="G314" t="s">
        <v>3483</v>
      </c>
    </row>
    <row r="315" spans="1:7" x14ac:dyDescent="0.3">
      <c r="A315">
        <v>314</v>
      </c>
      <c r="B315" t="s">
        <v>3484</v>
      </c>
      <c r="C315" t="s">
        <v>3485</v>
      </c>
      <c r="D315" t="s">
        <v>3380</v>
      </c>
      <c r="E315">
        <v>4503695</v>
      </c>
      <c r="F315" t="s">
        <v>3376</v>
      </c>
      <c r="G315" t="s">
        <v>3486</v>
      </c>
    </row>
    <row r="316" spans="1:7" x14ac:dyDescent="0.3">
      <c r="A316">
        <v>315</v>
      </c>
      <c r="B316" t="s">
        <v>3487</v>
      </c>
      <c r="C316" t="s">
        <v>3488</v>
      </c>
      <c r="D316" t="s">
        <v>3380</v>
      </c>
      <c r="E316">
        <v>5710896</v>
      </c>
      <c r="F316" t="s">
        <v>3376</v>
      </c>
      <c r="G316" t="s">
        <v>3489</v>
      </c>
    </row>
    <row r="317" spans="1:7" x14ac:dyDescent="0.3">
      <c r="A317">
        <v>316</v>
      </c>
      <c r="B317" t="s">
        <v>3490</v>
      </c>
      <c r="C317" t="s">
        <v>3491</v>
      </c>
      <c r="D317" t="s">
        <v>2379</v>
      </c>
      <c r="E317">
        <v>197910</v>
      </c>
      <c r="F317" t="s">
        <v>3376</v>
      </c>
      <c r="G317" t="s">
        <v>3492</v>
      </c>
    </row>
    <row r="318" spans="1:7" x14ac:dyDescent="0.3">
      <c r="A318">
        <v>317</v>
      </c>
      <c r="B318" t="s">
        <v>3493</v>
      </c>
      <c r="C318" t="s">
        <v>3494</v>
      </c>
      <c r="D318" t="s">
        <v>2379</v>
      </c>
      <c r="E318">
        <v>429569</v>
      </c>
      <c r="F318" t="s">
        <v>3376</v>
      </c>
      <c r="G318" t="s">
        <v>3495</v>
      </c>
    </row>
    <row r="319" spans="1:7" x14ac:dyDescent="0.3">
      <c r="A319">
        <v>318</v>
      </c>
      <c r="B319" t="s">
        <v>3496</v>
      </c>
      <c r="C319" t="s">
        <v>3497</v>
      </c>
      <c r="D319" t="s">
        <v>2379</v>
      </c>
      <c r="E319">
        <v>764188</v>
      </c>
      <c r="F319" t="s">
        <v>3376</v>
      </c>
      <c r="G319" t="s">
        <v>3498</v>
      </c>
    </row>
    <row r="320" spans="1:7" x14ac:dyDescent="0.3">
      <c r="A320">
        <v>319</v>
      </c>
      <c r="B320" t="s">
        <v>3499</v>
      </c>
      <c r="C320" t="s">
        <v>3500</v>
      </c>
      <c r="D320" t="s">
        <v>3380</v>
      </c>
      <c r="E320">
        <v>10509310</v>
      </c>
      <c r="F320" t="s">
        <v>3376</v>
      </c>
      <c r="G320" t="s">
        <v>3501</v>
      </c>
    </row>
    <row r="321" spans="1:7" x14ac:dyDescent="0.3">
      <c r="A321">
        <v>320</v>
      </c>
      <c r="B321" t="s">
        <v>3502</v>
      </c>
      <c r="C321" t="s">
        <v>3503</v>
      </c>
      <c r="D321" t="s">
        <v>3380</v>
      </c>
      <c r="E321">
        <v>7540104</v>
      </c>
      <c r="F321" t="s">
        <v>3376</v>
      </c>
      <c r="G321" t="s">
        <v>3504</v>
      </c>
    </row>
    <row r="322" spans="1:7" x14ac:dyDescent="0.3">
      <c r="A322">
        <v>321</v>
      </c>
      <c r="B322" t="s">
        <v>3505</v>
      </c>
      <c r="C322" t="s">
        <v>3506</v>
      </c>
      <c r="D322" t="s">
        <v>11</v>
      </c>
      <c r="E322">
        <v>0</v>
      </c>
      <c r="F322" t="s">
        <v>3376</v>
      </c>
      <c r="G322" t="s">
        <v>3507</v>
      </c>
    </row>
    <row r="323" spans="1:7" x14ac:dyDescent="0.3">
      <c r="A323">
        <v>322</v>
      </c>
      <c r="B323" t="s">
        <v>4057</v>
      </c>
      <c r="C323" t="s">
        <v>4058</v>
      </c>
      <c r="D323" t="s">
        <v>1726</v>
      </c>
      <c r="E323">
        <v>223875</v>
      </c>
      <c r="F323" t="s">
        <v>3376</v>
      </c>
      <c r="G323" t="s">
        <v>4059</v>
      </c>
    </row>
    <row r="324" spans="1:7" x14ac:dyDescent="0.3">
      <c r="A324">
        <v>323</v>
      </c>
      <c r="B324" t="s">
        <v>4060</v>
      </c>
      <c r="C324" t="s">
        <v>4061</v>
      </c>
      <c r="D324" t="s">
        <v>1726</v>
      </c>
      <c r="E324">
        <v>219744</v>
      </c>
      <c r="F324" t="s">
        <v>3376</v>
      </c>
      <c r="G324" t="s">
        <v>4062</v>
      </c>
    </row>
    <row r="325" spans="1:7" x14ac:dyDescent="0.3">
      <c r="A325">
        <v>324</v>
      </c>
      <c r="B325" t="s">
        <v>4063</v>
      </c>
      <c r="C325" t="s">
        <v>4064</v>
      </c>
      <c r="D325" t="s">
        <v>1726</v>
      </c>
      <c r="E325">
        <v>219744</v>
      </c>
      <c r="F325" t="s">
        <v>3376</v>
      </c>
      <c r="G325" t="s">
        <v>4065</v>
      </c>
    </row>
    <row r="326" spans="1:7" x14ac:dyDescent="0.3">
      <c r="A326">
        <v>325</v>
      </c>
      <c r="B326" t="s">
        <v>4066</v>
      </c>
      <c r="C326" t="s">
        <v>4067</v>
      </c>
      <c r="D326" t="s">
        <v>1726</v>
      </c>
      <c r="E326">
        <v>220869</v>
      </c>
      <c r="F326" t="s">
        <v>3376</v>
      </c>
      <c r="G326" t="s">
        <v>4068</v>
      </c>
    </row>
    <row r="327" spans="1:7" x14ac:dyDescent="0.3">
      <c r="A327">
        <v>326</v>
      </c>
      <c r="B327" t="s">
        <v>4069</v>
      </c>
      <c r="C327" t="s">
        <v>4070</v>
      </c>
      <c r="D327" t="s">
        <v>1726</v>
      </c>
      <c r="E327">
        <v>240469</v>
      </c>
      <c r="F327" t="s">
        <v>3376</v>
      </c>
      <c r="G327" t="s">
        <v>4071</v>
      </c>
    </row>
    <row r="328" spans="1:7" x14ac:dyDescent="0.3">
      <c r="A328">
        <v>327</v>
      </c>
      <c r="B328" t="s">
        <v>4072</v>
      </c>
      <c r="C328" t="s">
        <v>4073</v>
      </c>
      <c r="D328" t="s">
        <v>1726</v>
      </c>
      <c r="E328">
        <v>289212</v>
      </c>
      <c r="F328" t="s">
        <v>3376</v>
      </c>
      <c r="G328" t="s">
        <v>4074</v>
      </c>
    </row>
    <row r="329" spans="1:7" x14ac:dyDescent="0.3">
      <c r="A329">
        <v>328</v>
      </c>
      <c r="B329" t="s">
        <v>4075</v>
      </c>
      <c r="C329" t="s">
        <v>4076</v>
      </c>
      <c r="D329" t="s">
        <v>1726</v>
      </c>
      <c r="E329">
        <v>324195</v>
      </c>
      <c r="F329" t="s">
        <v>3376</v>
      </c>
      <c r="G329" t="s">
        <v>4077</v>
      </c>
    </row>
    <row r="330" spans="1:7" x14ac:dyDescent="0.3">
      <c r="A330">
        <v>329</v>
      </c>
      <c r="B330" t="s">
        <v>4078</v>
      </c>
      <c r="C330" t="s">
        <v>4079</v>
      </c>
      <c r="D330" t="s">
        <v>1726</v>
      </c>
      <c r="E330">
        <v>402577</v>
      </c>
      <c r="F330" t="s">
        <v>3376</v>
      </c>
      <c r="G330" t="s">
        <v>4080</v>
      </c>
    </row>
    <row r="331" spans="1:7" x14ac:dyDescent="0.3">
      <c r="A331">
        <v>330</v>
      </c>
      <c r="B331" t="s">
        <v>4081</v>
      </c>
      <c r="C331" t="s">
        <v>4082</v>
      </c>
      <c r="D331" t="s">
        <v>1726</v>
      </c>
      <c r="E331">
        <v>480893</v>
      </c>
      <c r="F331" t="s">
        <v>3376</v>
      </c>
      <c r="G331" t="s">
        <v>4083</v>
      </c>
    </row>
    <row r="332" spans="1:7" x14ac:dyDescent="0.3">
      <c r="A332">
        <v>331</v>
      </c>
      <c r="B332" t="s">
        <v>4084</v>
      </c>
      <c r="C332" t="s">
        <v>4085</v>
      </c>
      <c r="D332" t="s">
        <v>1726</v>
      </c>
      <c r="E332">
        <v>461244</v>
      </c>
      <c r="F332" t="s">
        <v>3376</v>
      </c>
      <c r="G332" t="s">
        <v>4086</v>
      </c>
    </row>
    <row r="333" spans="1:7" x14ac:dyDescent="0.3">
      <c r="A333">
        <v>332</v>
      </c>
      <c r="B333" t="s">
        <v>4087</v>
      </c>
      <c r="C333" t="s">
        <v>4088</v>
      </c>
      <c r="D333" t="s">
        <v>1726</v>
      </c>
      <c r="E333">
        <v>461244</v>
      </c>
      <c r="F333" t="s">
        <v>3376</v>
      </c>
      <c r="G333" t="s">
        <v>4089</v>
      </c>
    </row>
    <row r="334" spans="1:7" x14ac:dyDescent="0.3">
      <c r="A334">
        <v>333</v>
      </c>
      <c r="B334" t="s">
        <v>4090</v>
      </c>
      <c r="C334" t="s">
        <v>4091</v>
      </c>
      <c r="D334" t="s">
        <v>1726</v>
      </c>
      <c r="E334">
        <v>457734</v>
      </c>
      <c r="F334" t="s">
        <v>3376</v>
      </c>
      <c r="G334" t="s">
        <v>4092</v>
      </c>
    </row>
    <row r="335" spans="1:7" x14ac:dyDescent="0.3">
      <c r="A335">
        <v>334</v>
      </c>
      <c r="B335" t="s">
        <v>4093</v>
      </c>
      <c r="C335" t="s">
        <v>4094</v>
      </c>
      <c r="D335" t="s">
        <v>1726</v>
      </c>
      <c r="E335">
        <v>591169</v>
      </c>
      <c r="F335" t="s">
        <v>3376</v>
      </c>
      <c r="G335" t="s">
        <v>4095</v>
      </c>
    </row>
    <row r="336" spans="1:7" x14ac:dyDescent="0.3">
      <c r="A336">
        <v>335</v>
      </c>
      <c r="B336" t="s">
        <v>4096</v>
      </c>
      <c r="C336" t="s">
        <v>4097</v>
      </c>
      <c r="D336" t="s">
        <v>1726</v>
      </c>
      <c r="E336">
        <v>631191</v>
      </c>
      <c r="F336" t="s">
        <v>3376</v>
      </c>
      <c r="G336" t="s">
        <v>4098</v>
      </c>
    </row>
    <row r="337" spans="1:7" x14ac:dyDescent="0.3">
      <c r="A337">
        <v>336</v>
      </c>
      <c r="B337" t="s">
        <v>4099</v>
      </c>
      <c r="C337" t="s">
        <v>4100</v>
      </c>
      <c r="D337" t="s">
        <v>1726</v>
      </c>
      <c r="E337">
        <v>63669</v>
      </c>
      <c r="F337" t="s">
        <v>3376</v>
      </c>
      <c r="G337" t="s">
        <v>4101</v>
      </c>
    </row>
    <row r="338" spans="1:7" x14ac:dyDescent="0.3">
      <c r="A338">
        <v>337</v>
      </c>
      <c r="B338" t="s">
        <v>4102</v>
      </c>
      <c r="C338" t="s">
        <v>4103</v>
      </c>
      <c r="D338" t="s">
        <v>1726</v>
      </c>
      <c r="E338">
        <v>87734</v>
      </c>
      <c r="F338" t="s">
        <v>3376</v>
      </c>
      <c r="G338" t="s">
        <v>4104</v>
      </c>
    </row>
    <row r="339" spans="1:7" x14ac:dyDescent="0.3">
      <c r="A339">
        <v>338</v>
      </c>
      <c r="B339" t="s">
        <v>4105</v>
      </c>
      <c r="C339" t="s">
        <v>4106</v>
      </c>
      <c r="D339" t="s">
        <v>1726</v>
      </c>
      <c r="E339">
        <v>54168</v>
      </c>
      <c r="F339" t="s">
        <v>3376</v>
      </c>
      <c r="G339" t="s">
        <v>4107</v>
      </c>
    </row>
    <row r="340" spans="1:7" x14ac:dyDescent="0.3">
      <c r="A340">
        <v>339</v>
      </c>
      <c r="B340" t="s">
        <v>4108</v>
      </c>
      <c r="C340" t="s">
        <v>4109</v>
      </c>
      <c r="D340" t="s">
        <v>1726</v>
      </c>
      <c r="E340">
        <v>79785</v>
      </c>
      <c r="F340" t="s">
        <v>3376</v>
      </c>
      <c r="G340" t="s">
        <v>4110</v>
      </c>
    </row>
    <row r="341" spans="1:7" x14ac:dyDescent="0.3">
      <c r="A341">
        <v>340</v>
      </c>
      <c r="B341" t="s">
        <v>4111</v>
      </c>
      <c r="C341" t="s">
        <v>4112</v>
      </c>
      <c r="D341" t="s">
        <v>1726</v>
      </c>
      <c r="E341">
        <v>625936</v>
      </c>
      <c r="F341" t="s">
        <v>3376</v>
      </c>
      <c r="G341" t="s">
        <v>4113</v>
      </c>
    </row>
    <row r="342" spans="1:7" x14ac:dyDescent="0.3">
      <c r="A342">
        <v>341</v>
      </c>
      <c r="B342" t="s">
        <v>4114</v>
      </c>
      <c r="C342" t="s">
        <v>4115</v>
      </c>
      <c r="D342" t="s">
        <v>1726</v>
      </c>
      <c r="E342">
        <v>1132092</v>
      </c>
      <c r="F342" t="s">
        <v>3376</v>
      </c>
      <c r="G342" t="s">
        <v>4116</v>
      </c>
    </row>
    <row r="343" spans="1:7" x14ac:dyDescent="0.3">
      <c r="A343">
        <v>342</v>
      </c>
      <c r="B343" t="s">
        <v>4117</v>
      </c>
      <c r="C343" t="s">
        <v>4118</v>
      </c>
      <c r="D343" t="s">
        <v>1726</v>
      </c>
      <c r="E343">
        <v>1448520</v>
      </c>
      <c r="F343" t="s">
        <v>3376</v>
      </c>
      <c r="G343" t="s">
        <v>4119</v>
      </c>
    </row>
    <row r="344" spans="1:7" x14ac:dyDescent="0.3">
      <c r="A344">
        <v>343</v>
      </c>
      <c r="B344" t="s">
        <v>4120</v>
      </c>
      <c r="C344" t="s">
        <v>4121</v>
      </c>
      <c r="D344" t="s">
        <v>1726</v>
      </c>
      <c r="E344">
        <v>1460158</v>
      </c>
      <c r="F344" t="s">
        <v>3376</v>
      </c>
      <c r="G344" t="s">
        <v>4122</v>
      </c>
    </row>
    <row r="345" spans="1:7" x14ac:dyDescent="0.3">
      <c r="A345">
        <v>344</v>
      </c>
      <c r="B345" t="s">
        <v>4123</v>
      </c>
      <c r="C345" t="s">
        <v>4124</v>
      </c>
      <c r="D345" t="s">
        <v>1726</v>
      </c>
      <c r="E345">
        <v>1496652</v>
      </c>
      <c r="F345" t="s">
        <v>3376</v>
      </c>
      <c r="G345" t="s">
        <v>4125</v>
      </c>
    </row>
    <row r="346" spans="1:7" x14ac:dyDescent="0.3">
      <c r="A346">
        <v>345</v>
      </c>
      <c r="B346" t="s">
        <v>4126</v>
      </c>
      <c r="C346" t="s">
        <v>4127</v>
      </c>
      <c r="D346" t="s">
        <v>1726</v>
      </c>
      <c r="E346">
        <v>769469</v>
      </c>
      <c r="F346" t="s">
        <v>3376</v>
      </c>
      <c r="G346" t="s">
        <v>4128</v>
      </c>
    </row>
    <row r="347" spans="1:7" x14ac:dyDescent="0.3">
      <c r="A347">
        <v>346</v>
      </c>
      <c r="B347" t="s">
        <v>4129</v>
      </c>
      <c r="C347" t="s">
        <v>4130</v>
      </c>
      <c r="D347" t="s">
        <v>1726</v>
      </c>
      <c r="E347">
        <v>781108</v>
      </c>
      <c r="F347" t="s">
        <v>3376</v>
      </c>
      <c r="G347" t="s">
        <v>4131</v>
      </c>
    </row>
    <row r="348" spans="1:7" x14ac:dyDescent="0.3">
      <c r="A348">
        <v>347</v>
      </c>
      <c r="B348" t="s">
        <v>4132</v>
      </c>
      <c r="C348" t="s">
        <v>4133</v>
      </c>
      <c r="D348" t="s">
        <v>1726</v>
      </c>
      <c r="E348">
        <v>817602</v>
      </c>
      <c r="F348" t="s">
        <v>3376</v>
      </c>
      <c r="G348" t="s">
        <v>4134</v>
      </c>
    </row>
    <row r="349" spans="1:7" x14ac:dyDescent="0.3">
      <c r="A349">
        <v>348</v>
      </c>
      <c r="B349" t="s">
        <v>4135</v>
      </c>
      <c r="C349" t="s">
        <v>4136</v>
      </c>
      <c r="D349" t="s">
        <v>1726</v>
      </c>
      <c r="E349">
        <v>149794</v>
      </c>
      <c r="F349" t="s">
        <v>3376</v>
      </c>
      <c r="G349" t="s">
        <v>4137</v>
      </c>
    </row>
    <row r="350" spans="1:7" x14ac:dyDescent="0.3">
      <c r="A350">
        <v>349</v>
      </c>
      <c r="B350" t="s">
        <v>4138</v>
      </c>
      <c r="C350" t="s">
        <v>4139</v>
      </c>
      <c r="D350" t="s">
        <v>1726</v>
      </c>
      <c r="E350">
        <v>190309</v>
      </c>
      <c r="F350" t="s">
        <v>3376</v>
      </c>
      <c r="G350" t="s">
        <v>4140</v>
      </c>
    </row>
    <row r="351" spans="1:7" x14ac:dyDescent="0.3">
      <c r="A351">
        <v>350</v>
      </c>
      <c r="B351" t="s">
        <v>4141</v>
      </c>
      <c r="C351" t="s">
        <v>4142</v>
      </c>
      <c r="D351" t="s">
        <v>1726</v>
      </c>
      <c r="E351">
        <v>244637</v>
      </c>
      <c r="F351" t="s">
        <v>3376</v>
      </c>
      <c r="G351" t="s">
        <v>4143</v>
      </c>
    </row>
    <row r="352" spans="1:7" x14ac:dyDescent="0.3">
      <c r="A352">
        <v>351</v>
      </c>
      <c r="B352" t="s">
        <v>4144</v>
      </c>
      <c r="C352" t="s">
        <v>4145</v>
      </c>
      <c r="D352" t="s">
        <v>1726</v>
      </c>
      <c r="E352">
        <v>241350</v>
      </c>
      <c r="F352" t="s">
        <v>3376</v>
      </c>
      <c r="G352" t="s">
        <v>4146</v>
      </c>
    </row>
    <row r="353" spans="1:7" x14ac:dyDescent="0.3">
      <c r="A353">
        <v>352</v>
      </c>
      <c r="B353" t="s">
        <v>4147</v>
      </c>
      <c r="C353" t="s">
        <v>4148</v>
      </c>
      <c r="D353" t="s">
        <v>1726</v>
      </c>
      <c r="E353">
        <v>613448</v>
      </c>
      <c r="F353" t="s">
        <v>3376</v>
      </c>
      <c r="G353" t="s">
        <v>4149</v>
      </c>
    </row>
    <row r="354" spans="1:7" x14ac:dyDescent="0.3">
      <c r="A354">
        <v>353</v>
      </c>
      <c r="B354" t="s">
        <v>4150</v>
      </c>
      <c r="C354" t="s">
        <v>4151</v>
      </c>
      <c r="D354" t="s">
        <v>1726</v>
      </c>
      <c r="E354">
        <v>610463</v>
      </c>
      <c r="F354" t="s">
        <v>3376</v>
      </c>
      <c r="G354" t="s">
        <v>4152</v>
      </c>
    </row>
    <row r="355" spans="1:7" x14ac:dyDescent="0.3">
      <c r="A355">
        <v>354</v>
      </c>
      <c r="B355" t="s">
        <v>4153</v>
      </c>
      <c r="C355" t="s">
        <v>4154</v>
      </c>
      <c r="D355" t="s">
        <v>1726</v>
      </c>
      <c r="E355">
        <v>519644</v>
      </c>
      <c r="F355" t="s">
        <v>3376</v>
      </c>
      <c r="G355" t="s">
        <v>4155</v>
      </c>
    </row>
    <row r="356" spans="1:7" x14ac:dyDescent="0.3">
      <c r="A356">
        <v>355</v>
      </c>
      <c r="B356" t="s">
        <v>4156</v>
      </c>
      <c r="C356" t="s">
        <v>4157</v>
      </c>
      <c r="D356" t="s">
        <v>1726</v>
      </c>
      <c r="E356">
        <v>51491</v>
      </c>
      <c r="F356" t="s">
        <v>3376</v>
      </c>
      <c r="G356" t="s">
        <v>4158</v>
      </c>
    </row>
    <row r="357" spans="1:7" x14ac:dyDescent="0.3">
      <c r="A357">
        <v>356</v>
      </c>
      <c r="B357" t="s">
        <v>4159</v>
      </c>
      <c r="C357" t="s">
        <v>4160</v>
      </c>
      <c r="D357" t="s">
        <v>1726</v>
      </c>
      <c r="E357">
        <v>59706</v>
      </c>
      <c r="F357" t="s">
        <v>3376</v>
      </c>
      <c r="G357" t="s">
        <v>4161</v>
      </c>
    </row>
    <row r="358" spans="1:7" x14ac:dyDescent="0.3">
      <c r="A358">
        <v>357</v>
      </c>
      <c r="B358" t="s">
        <v>4162</v>
      </c>
      <c r="C358" t="s">
        <v>4163</v>
      </c>
      <c r="D358" t="s">
        <v>1726</v>
      </c>
      <c r="E358">
        <v>1926283</v>
      </c>
      <c r="F358" t="s">
        <v>3376</v>
      </c>
      <c r="G358" t="s">
        <v>4164</v>
      </c>
    </row>
    <row r="359" spans="1:7" x14ac:dyDescent="0.3">
      <c r="A359">
        <v>358</v>
      </c>
      <c r="B359" t="s">
        <v>4165</v>
      </c>
      <c r="C359" t="s">
        <v>4166</v>
      </c>
      <c r="D359" t="s">
        <v>1726</v>
      </c>
      <c r="E359">
        <v>605578</v>
      </c>
      <c r="F359" t="s">
        <v>3376</v>
      </c>
      <c r="G359" t="s">
        <v>4167</v>
      </c>
    </row>
    <row r="360" spans="1:7" x14ac:dyDescent="0.3">
      <c r="A360">
        <v>359</v>
      </c>
      <c r="B360" t="s">
        <v>4168</v>
      </c>
      <c r="C360" t="s">
        <v>4169</v>
      </c>
      <c r="D360" t="s">
        <v>1726</v>
      </c>
      <c r="E360">
        <v>185285</v>
      </c>
      <c r="F360" t="s">
        <v>3376</v>
      </c>
      <c r="G360" t="s">
        <v>4170</v>
      </c>
    </row>
    <row r="361" spans="1:7" x14ac:dyDescent="0.3">
      <c r="A361">
        <v>360</v>
      </c>
      <c r="B361" t="s">
        <v>4171</v>
      </c>
      <c r="C361" t="s">
        <v>4172</v>
      </c>
      <c r="D361" t="s">
        <v>1726</v>
      </c>
      <c r="E361">
        <v>167103</v>
      </c>
      <c r="F361" t="s">
        <v>3376</v>
      </c>
      <c r="G361" t="s">
        <v>4173</v>
      </c>
    </row>
    <row r="362" spans="1:7" x14ac:dyDescent="0.3">
      <c r="A362">
        <v>361</v>
      </c>
      <c r="B362" t="s">
        <v>4174</v>
      </c>
      <c r="C362" t="s">
        <v>4175</v>
      </c>
      <c r="D362" t="s">
        <v>1726</v>
      </c>
      <c r="E362">
        <v>217951</v>
      </c>
      <c r="F362" t="s">
        <v>3376</v>
      </c>
      <c r="G362" t="s">
        <v>4176</v>
      </c>
    </row>
    <row r="363" spans="1:7" x14ac:dyDescent="0.3">
      <c r="A363">
        <v>362</v>
      </c>
      <c r="B363" t="s">
        <v>4177</v>
      </c>
      <c r="C363" t="s">
        <v>4178</v>
      </c>
      <c r="D363" t="s">
        <v>1726</v>
      </c>
      <c r="E363">
        <v>131945</v>
      </c>
      <c r="F363" t="s">
        <v>3376</v>
      </c>
      <c r="G363" t="s">
        <v>4179</v>
      </c>
    </row>
    <row r="364" spans="1:7" x14ac:dyDescent="0.3">
      <c r="A364">
        <v>363</v>
      </c>
      <c r="B364" t="s">
        <v>4180</v>
      </c>
      <c r="C364" t="s">
        <v>4181</v>
      </c>
      <c r="D364" t="s">
        <v>1726</v>
      </c>
      <c r="E364">
        <v>173029</v>
      </c>
      <c r="F364" t="s">
        <v>3376</v>
      </c>
      <c r="G364" t="s">
        <v>4182</v>
      </c>
    </row>
    <row r="365" spans="1:7" x14ac:dyDescent="0.3">
      <c r="A365">
        <v>364</v>
      </c>
      <c r="B365" t="s">
        <v>3508</v>
      </c>
      <c r="C365" t="s">
        <v>3509</v>
      </c>
      <c r="D365" t="s">
        <v>11</v>
      </c>
      <c r="E365">
        <v>0</v>
      </c>
      <c r="F365" t="s">
        <v>3376</v>
      </c>
      <c r="G365" t="s">
        <v>3510</v>
      </c>
    </row>
    <row r="366" spans="1:7" x14ac:dyDescent="0.3">
      <c r="A366">
        <v>365</v>
      </c>
      <c r="B366" t="s">
        <v>4183</v>
      </c>
      <c r="C366" t="s">
        <v>4184</v>
      </c>
      <c r="D366" t="s">
        <v>1726</v>
      </c>
      <c r="E366">
        <v>481689</v>
      </c>
      <c r="F366" t="s">
        <v>3376</v>
      </c>
      <c r="G366" t="s">
        <v>4185</v>
      </c>
    </row>
    <row r="367" spans="1:7" x14ac:dyDescent="0.3">
      <c r="A367">
        <v>366</v>
      </c>
      <c r="B367" t="s">
        <v>4186</v>
      </c>
      <c r="C367" t="s">
        <v>4187</v>
      </c>
      <c r="D367" t="s">
        <v>1726</v>
      </c>
      <c r="E367">
        <v>291537</v>
      </c>
      <c r="F367" t="s">
        <v>3376</v>
      </c>
      <c r="G367" t="s">
        <v>4188</v>
      </c>
    </row>
    <row r="368" spans="1:7" x14ac:dyDescent="0.3">
      <c r="A368">
        <v>367</v>
      </c>
      <c r="B368" t="s">
        <v>4189</v>
      </c>
      <c r="C368" t="s">
        <v>4190</v>
      </c>
      <c r="D368" t="s">
        <v>1726</v>
      </c>
      <c r="E368">
        <v>291537</v>
      </c>
      <c r="F368" t="s">
        <v>3376</v>
      </c>
      <c r="G368" t="s">
        <v>4191</v>
      </c>
    </row>
    <row r="369" spans="1:7" x14ac:dyDescent="0.3">
      <c r="A369">
        <v>368</v>
      </c>
      <c r="B369" t="s">
        <v>4192</v>
      </c>
      <c r="C369" t="s">
        <v>4193</v>
      </c>
      <c r="D369" t="s">
        <v>1726</v>
      </c>
      <c r="E369">
        <v>310817</v>
      </c>
      <c r="F369" t="s">
        <v>3376</v>
      </c>
      <c r="G369" t="s">
        <v>4194</v>
      </c>
    </row>
    <row r="370" spans="1:7" x14ac:dyDescent="0.3">
      <c r="A370">
        <v>369</v>
      </c>
      <c r="B370" t="s">
        <v>4195</v>
      </c>
      <c r="C370" t="s">
        <v>4196</v>
      </c>
      <c r="D370" t="s">
        <v>1726</v>
      </c>
      <c r="E370">
        <v>338302</v>
      </c>
      <c r="F370" t="s">
        <v>3376</v>
      </c>
      <c r="G370" t="s">
        <v>4197</v>
      </c>
    </row>
    <row r="371" spans="1:7" x14ac:dyDescent="0.3">
      <c r="A371">
        <v>370</v>
      </c>
      <c r="B371" t="s">
        <v>4198</v>
      </c>
      <c r="C371" t="s">
        <v>4199</v>
      </c>
      <c r="D371" t="s">
        <v>1726</v>
      </c>
      <c r="E371">
        <v>315082</v>
      </c>
      <c r="F371" t="s">
        <v>3376</v>
      </c>
      <c r="G371" t="s">
        <v>4200</v>
      </c>
    </row>
    <row r="372" spans="1:7" x14ac:dyDescent="0.3">
      <c r="A372">
        <v>371</v>
      </c>
      <c r="B372" t="s">
        <v>4201</v>
      </c>
      <c r="C372" t="s">
        <v>4202</v>
      </c>
      <c r="D372" t="s">
        <v>1726</v>
      </c>
      <c r="E372">
        <v>314135</v>
      </c>
      <c r="F372" t="s">
        <v>3376</v>
      </c>
      <c r="G372" t="s">
        <v>4203</v>
      </c>
    </row>
    <row r="373" spans="1:7" x14ac:dyDescent="0.3">
      <c r="A373">
        <v>372</v>
      </c>
      <c r="B373" t="s">
        <v>4204</v>
      </c>
      <c r="C373" t="s">
        <v>4205</v>
      </c>
      <c r="D373" t="s">
        <v>1726</v>
      </c>
      <c r="E373">
        <v>298675</v>
      </c>
      <c r="F373" t="s">
        <v>3376</v>
      </c>
      <c r="G373" t="s">
        <v>4206</v>
      </c>
    </row>
    <row r="374" spans="1:7" x14ac:dyDescent="0.3">
      <c r="A374">
        <v>373</v>
      </c>
      <c r="B374" t="s">
        <v>4207</v>
      </c>
      <c r="C374" t="s">
        <v>4208</v>
      </c>
      <c r="D374" t="s">
        <v>1726</v>
      </c>
      <c r="E374">
        <v>298675</v>
      </c>
      <c r="F374" t="s">
        <v>3376</v>
      </c>
      <c r="G374" t="s">
        <v>4209</v>
      </c>
    </row>
    <row r="375" spans="1:7" x14ac:dyDescent="0.3">
      <c r="A375">
        <v>374</v>
      </c>
      <c r="B375" t="s">
        <v>4210</v>
      </c>
      <c r="C375" t="s">
        <v>4211</v>
      </c>
      <c r="D375" t="s">
        <v>1726</v>
      </c>
      <c r="E375">
        <v>320620</v>
      </c>
      <c r="F375" t="s">
        <v>3376</v>
      </c>
      <c r="G375" t="s">
        <v>4212</v>
      </c>
    </row>
    <row r="376" spans="1:7" x14ac:dyDescent="0.3">
      <c r="A376">
        <v>375</v>
      </c>
      <c r="B376" t="s">
        <v>4213</v>
      </c>
      <c r="C376" t="s">
        <v>4214</v>
      </c>
      <c r="D376" t="s">
        <v>1726</v>
      </c>
      <c r="E376">
        <v>373587</v>
      </c>
      <c r="F376" t="s">
        <v>3376</v>
      </c>
      <c r="G376" t="s">
        <v>4215</v>
      </c>
    </row>
    <row r="377" spans="1:7" x14ac:dyDescent="0.3">
      <c r="A377">
        <v>376</v>
      </c>
      <c r="B377" t="s">
        <v>4216</v>
      </c>
      <c r="C377" t="s">
        <v>4217</v>
      </c>
      <c r="D377" t="s">
        <v>1726</v>
      </c>
      <c r="E377">
        <v>1728322</v>
      </c>
      <c r="F377" t="s">
        <v>3376</v>
      </c>
      <c r="G377" t="s">
        <v>4218</v>
      </c>
    </row>
    <row r="378" spans="1:7" x14ac:dyDescent="0.3">
      <c r="A378">
        <v>377</v>
      </c>
      <c r="B378" t="s">
        <v>4219</v>
      </c>
      <c r="C378" t="s">
        <v>4220</v>
      </c>
      <c r="D378" t="s">
        <v>1726</v>
      </c>
      <c r="E378">
        <v>847560</v>
      </c>
      <c r="F378" t="s">
        <v>3376</v>
      </c>
      <c r="G378" t="s">
        <v>4221</v>
      </c>
    </row>
    <row r="379" spans="1:7" x14ac:dyDescent="0.3">
      <c r="A379">
        <v>378</v>
      </c>
      <c r="B379" t="s">
        <v>4222</v>
      </c>
      <c r="C379" t="s">
        <v>4223</v>
      </c>
      <c r="D379" t="s">
        <v>1726</v>
      </c>
      <c r="E379">
        <v>161659</v>
      </c>
      <c r="F379" t="s">
        <v>3376</v>
      </c>
      <c r="G379" t="s">
        <v>4224</v>
      </c>
    </row>
    <row r="380" spans="1:7" x14ac:dyDescent="0.3">
      <c r="A380">
        <v>379</v>
      </c>
      <c r="B380" t="s">
        <v>4225</v>
      </c>
      <c r="C380" t="s">
        <v>4226</v>
      </c>
      <c r="D380" t="s">
        <v>1726</v>
      </c>
      <c r="E380">
        <v>118678</v>
      </c>
      <c r="F380" t="s">
        <v>3376</v>
      </c>
      <c r="G380" t="s">
        <v>4227</v>
      </c>
    </row>
    <row r="381" spans="1:7" x14ac:dyDescent="0.3">
      <c r="A381">
        <v>380</v>
      </c>
      <c r="B381" t="s">
        <v>4228</v>
      </c>
      <c r="C381" t="s">
        <v>4229</v>
      </c>
      <c r="D381" t="s">
        <v>1726</v>
      </c>
      <c r="E381">
        <v>505745</v>
      </c>
      <c r="F381" t="s">
        <v>3376</v>
      </c>
      <c r="G381" t="s">
        <v>4230</v>
      </c>
    </row>
    <row r="382" spans="1:7" x14ac:dyDescent="0.3">
      <c r="A382">
        <v>381</v>
      </c>
      <c r="B382" t="s">
        <v>4231</v>
      </c>
      <c r="C382" t="s">
        <v>4232</v>
      </c>
      <c r="D382" t="s">
        <v>1726</v>
      </c>
      <c r="E382">
        <v>462765</v>
      </c>
      <c r="F382" t="s">
        <v>3376</v>
      </c>
      <c r="G382" t="s">
        <v>4233</v>
      </c>
    </row>
    <row r="383" spans="1:7" x14ac:dyDescent="0.3">
      <c r="A383">
        <v>382</v>
      </c>
      <c r="B383" t="s">
        <v>4234</v>
      </c>
      <c r="C383" t="s">
        <v>4235</v>
      </c>
      <c r="D383" t="s">
        <v>1726</v>
      </c>
      <c r="E383">
        <v>248947</v>
      </c>
      <c r="F383" t="s">
        <v>3376</v>
      </c>
      <c r="G383" t="s">
        <v>4236</v>
      </c>
    </row>
    <row r="384" spans="1:7" x14ac:dyDescent="0.3">
      <c r="A384">
        <v>383</v>
      </c>
      <c r="B384" t="s">
        <v>4237</v>
      </c>
      <c r="C384" t="s">
        <v>4238</v>
      </c>
      <c r="D384" t="s">
        <v>1726</v>
      </c>
      <c r="E384">
        <v>294669</v>
      </c>
      <c r="F384" t="s">
        <v>3376</v>
      </c>
      <c r="G384" t="s">
        <v>4239</v>
      </c>
    </row>
    <row r="385" spans="1:7" x14ac:dyDescent="0.3">
      <c r="A385">
        <v>384</v>
      </c>
      <c r="B385" t="s">
        <v>4240</v>
      </c>
      <c r="C385" t="s">
        <v>4241</v>
      </c>
      <c r="D385" t="s">
        <v>1726</v>
      </c>
      <c r="E385">
        <v>274165</v>
      </c>
      <c r="F385" t="s">
        <v>3376</v>
      </c>
      <c r="G385" t="s">
        <v>4242</v>
      </c>
    </row>
    <row r="386" spans="1:7" x14ac:dyDescent="0.3">
      <c r="A386">
        <v>385</v>
      </c>
      <c r="B386" t="s">
        <v>4243</v>
      </c>
      <c r="C386" t="s">
        <v>4244</v>
      </c>
      <c r="D386" t="s">
        <v>1726</v>
      </c>
      <c r="E386">
        <v>2261266</v>
      </c>
      <c r="F386" t="s">
        <v>3376</v>
      </c>
      <c r="G386" t="s">
        <v>4245</v>
      </c>
    </row>
    <row r="387" spans="1:7" x14ac:dyDescent="0.3">
      <c r="A387">
        <v>386</v>
      </c>
      <c r="B387" t="s">
        <v>3511</v>
      </c>
      <c r="C387" t="s">
        <v>3512</v>
      </c>
      <c r="D387" t="s">
        <v>11</v>
      </c>
      <c r="E387">
        <v>0</v>
      </c>
      <c r="F387" t="s">
        <v>3376</v>
      </c>
      <c r="G387" t="s">
        <v>3513</v>
      </c>
    </row>
    <row r="388" spans="1:7" x14ac:dyDescent="0.3">
      <c r="A388">
        <v>387</v>
      </c>
      <c r="B388" t="s">
        <v>4246</v>
      </c>
      <c r="C388" t="s">
        <v>4247</v>
      </c>
      <c r="D388" t="s">
        <v>1726</v>
      </c>
      <c r="E388">
        <v>141099</v>
      </c>
      <c r="F388" t="s">
        <v>3376</v>
      </c>
      <c r="G388" t="s">
        <v>4248</v>
      </c>
    </row>
    <row r="389" spans="1:7" x14ac:dyDescent="0.3">
      <c r="A389">
        <v>388</v>
      </c>
      <c r="B389" t="s">
        <v>4249</v>
      </c>
      <c r="C389" t="s">
        <v>4250</v>
      </c>
      <c r="D389" t="s">
        <v>1726</v>
      </c>
      <c r="E389">
        <v>105359</v>
      </c>
      <c r="F389" t="s">
        <v>3376</v>
      </c>
      <c r="G389" t="s">
        <v>4251</v>
      </c>
    </row>
    <row r="390" spans="1:7" x14ac:dyDescent="0.3">
      <c r="A390">
        <v>389</v>
      </c>
      <c r="B390" t="s">
        <v>4252</v>
      </c>
      <c r="C390" t="s">
        <v>4253</v>
      </c>
      <c r="D390" t="s">
        <v>1726</v>
      </c>
      <c r="E390">
        <v>250492</v>
      </c>
      <c r="F390" t="s">
        <v>3376</v>
      </c>
      <c r="G390" t="s">
        <v>4254</v>
      </c>
    </row>
    <row r="391" spans="1:7" x14ac:dyDescent="0.3">
      <c r="A391">
        <v>390</v>
      </c>
      <c r="B391" t="s">
        <v>4255</v>
      </c>
      <c r="C391" t="s">
        <v>4256</v>
      </c>
      <c r="D391" t="s">
        <v>1726</v>
      </c>
      <c r="E391">
        <v>156969</v>
      </c>
      <c r="F391" t="s">
        <v>3376</v>
      </c>
      <c r="G391" t="s">
        <v>4257</v>
      </c>
    </row>
    <row r="392" spans="1:7" x14ac:dyDescent="0.3">
      <c r="A392">
        <v>391</v>
      </c>
      <c r="B392" t="s">
        <v>4258</v>
      </c>
      <c r="C392" t="s">
        <v>4259</v>
      </c>
      <c r="D392" t="s">
        <v>1726</v>
      </c>
      <c r="E392">
        <v>215164</v>
      </c>
      <c r="F392" t="s">
        <v>3376</v>
      </c>
      <c r="G392" t="s">
        <v>4260</v>
      </c>
    </row>
    <row r="393" spans="1:7" x14ac:dyDescent="0.3">
      <c r="A393">
        <v>392</v>
      </c>
      <c r="B393" t="s">
        <v>4261</v>
      </c>
      <c r="C393" t="s">
        <v>4262</v>
      </c>
      <c r="D393" t="s">
        <v>1726</v>
      </c>
      <c r="E393">
        <v>387823</v>
      </c>
      <c r="F393" t="s">
        <v>3376</v>
      </c>
      <c r="G393" t="s">
        <v>4263</v>
      </c>
    </row>
    <row r="394" spans="1:7" x14ac:dyDescent="0.3">
      <c r="A394">
        <v>393</v>
      </c>
      <c r="B394" t="s">
        <v>4264</v>
      </c>
      <c r="C394" t="s">
        <v>4265</v>
      </c>
      <c r="D394" t="s">
        <v>1726</v>
      </c>
      <c r="E394">
        <v>252035</v>
      </c>
      <c r="F394" t="s">
        <v>3376</v>
      </c>
      <c r="G394" t="s">
        <v>4266</v>
      </c>
    </row>
    <row r="395" spans="1:7" x14ac:dyDescent="0.3">
      <c r="A395">
        <v>394</v>
      </c>
      <c r="B395" t="s">
        <v>4267</v>
      </c>
      <c r="C395" t="s">
        <v>4268</v>
      </c>
      <c r="D395" t="s">
        <v>1726</v>
      </c>
      <c r="E395">
        <v>225238</v>
      </c>
      <c r="F395" t="s">
        <v>3376</v>
      </c>
      <c r="G395" t="s">
        <v>4269</v>
      </c>
    </row>
    <row r="396" spans="1:7" x14ac:dyDescent="0.3">
      <c r="A396">
        <v>395</v>
      </c>
      <c r="B396" t="s">
        <v>4270</v>
      </c>
      <c r="C396" t="s">
        <v>4271</v>
      </c>
      <c r="D396" t="s">
        <v>1726</v>
      </c>
      <c r="E396">
        <v>351979</v>
      </c>
      <c r="F396" t="s">
        <v>3376</v>
      </c>
      <c r="G396" t="s">
        <v>4272</v>
      </c>
    </row>
    <row r="397" spans="1:7" x14ac:dyDescent="0.3">
      <c r="A397">
        <v>396</v>
      </c>
      <c r="B397" t="s">
        <v>4273</v>
      </c>
      <c r="C397" t="s">
        <v>4274</v>
      </c>
      <c r="D397" t="s">
        <v>1726</v>
      </c>
      <c r="E397">
        <v>751584</v>
      </c>
      <c r="F397" t="s">
        <v>3376</v>
      </c>
      <c r="G397" t="s">
        <v>4275</v>
      </c>
    </row>
    <row r="398" spans="1:7" x14ac:dyDescent="0.3">
      <c r="A398">
        <v>397</v>
      </c>
      <c r="B398" t="s">
        <v>3514</v>
      </c>
      <c r="C398" t="s">
        <v>3515</v>
      </c>
      <c r="D398" t="s">
        <v>2379</v>
      </c>
      <c r="E398">
        <v>49580</v>
      </c>
      <c r="F398" t="s">
        <v>3376</v>
      </c>
      <c r="G398" t="s">
        <v>3516</v>
      </c>
    </row>
    <row r="399" spans="1:7" x14ac:dyDescent="0.3">
      <c r="A399">
        <v>398</v>
      </c>
      <c r="B399" t="s">
        <v>3517</v>
      </c>
      <c r="C399" t="s">
        <v>3518</v>
      </c>
      <c r="D399" t="s">
        <v>2379</v>
      </c>
      <c r="E399">
        <v>89925</v>
      </c>
      <c r="F399" t="s">
        <v>3376</v>
      </c>
      <c r="G399" t="s">
        <v>3519</v>
      </c>
    </row>
    <row r="400" spans="1:7" x14ac:dyDescent="0.3">
      <c r="A400">
        <v>399</v>
      </c>
      <c r="B400" t="s">
        <v>3520</v>
      </c>
      <c r="C400" t="s">
        <v>3521</v>
      </c>
      <c r="D400" t="s">
        <v>2379</v>
      </c>
      <c r="E400">
        <v>112714</v>
      </c>
      <c r="F400" t="s">
        <v>3376</v>
      </c>
      <c r="G400" t="s">
        <v>3522</v>
      </c>
    </row>
    <row r="401" spans="1:7" x14ac:dyDescent="0.3">
      <c r="A401">
        <v>400</v>
      </c>
      <c r="B401" t="s">
        <v>4276</v>
      </c>
      <c r="C401" t="s">
        <v>4277</v>
      </c>
      <c r="D401" t="s">
        <v>1726</v>
      </c>
      <c r="E401">
        <v>87789</v>
      </c>
      <c r="F401" t="s">
        <v>3376</v>
      </c>
      <c r="G401" t="s">
        <v>4278</v>
      </c>
    </row>
    <row r="402" spans="1:7" x14ac:dyDescent="0.3">
      <c r="A402">
        <v>401</v>
      </c>
      <c r="B402" t="s">
        <v>4279</v>
      </c>
      <c r="C402" t="s">
        <v>4280</v>
      </c>
      <c r="D402" t="s">
        <v>1726</v>
      </c>
      <c r="E402">
        <v>65788</v>
      </c>
      <c r="F402" t="s">
        <v>3376</v>
      </c>
      <c r="G402" t="s">
        <v>4281</v>
      </c>
    </row>
    <row r="403" spans="1:7" x14ac:dyDescent="0.3">
      <c r="A403">
        <v>402</v>
      </c>
      <c r="B403" t="s">
        <v>4282</v>
      </c>
      <c r="C403" t="s">
        <v>4283</v>
      </c>
      <c r="D403" t="s">
        <v>1726</v>
      </c>
      <c r="E403">
        <v>39765</v>
      </c>
      <c r="F403" t="s">
        <v>3376</v>
      </c>
      <c r="G403" t="s">
        <v>4284</v>
      </c>
    </row>
    <row r="404" spans="1:7" x14ac:dyDescent="0.3">
      <c r="A404">
        <v>403</v>
      </c>
      <c r="B404" t="s">
        <v>4285</v>
      </c>
      <c r="C404" t="s">
        <v>4286</v>
      </c>
      <c r="D404" t="s">
        <v>1726</v>
      </c>
      <c r="E404">
        <v>46913</v>
      </c>
      <c r="F404" t="s">
        <v>3376</v>
      </c>
      <c r="G404" t="s">
        <v>4287</v>
      </c>
    </row>
    <row r="405" spans="1:7" x14ac:dyDescent="0.3">
      <c r="A405">
        <v>404</v>
      </c>
      <c r="B405" t="s">
        <v>4288</v>
      </c>
      <c r="C405" t="s">
        <v>4289</v>
      </c>
      <c r="D405" t="s">
        <v>1726</v>
      </c>
      <c r="E405">
        <v>72687</v>
      </c>
      <c r="F405" t="s">
        <v>3376</v>
      </c>
      <c r="G405" t="s">
        <v>4290</v>
      </c>
    </row>
    <row r="406" spans="1:7" x14ac:dyDescent="0.3">
      <c r="A406">
        <v>405</v>
      </c>
      <c r="B406" t="s">
        <v>4291</v>
      </c>
      <c r="C406" t="s">
        <v>4292</v>
      </c>
      <c r="D406" t="s">
        <v>1726</v>
      </c>
      <c r="E406">
        <v>55498</v>
      </c>
      <c r="F406" t="s">
        <v>3376</v>
      </c>
      <c r="G406" t="s">
        <v>4293</v>
      </c>
    </row>
    <row r="407" spans="1:7" x14ac:dyDescent="0.3">
      <c r="A407">
        <v>406</v>
      </c>
      <c r="B407" t="s">
        <v>4294</v>
      </c>
      <c r="C407" t="s">
        <v>4295</v>
      </c>
      <c r="D407" t="s">
        <v>1726</v>
      </c>
      <c r="E407">
        <v>1037068</v>
      </c>
      <c r="F407" t="s">
        <v>3376</v>
      </c>
      <c r="G407" t="s">
        <v>4296</v>
      </c>
    </row>
    <row r="408" spans="1:7" x14ac:dyDescent="0.3">
      <c r="A408">
        <v>407</v>
      </c>
      <c r="B408" t="s">
        <v>4297</v>
      </c>
      <c r="C408" t="s">
        <v>4298</v>
      </c>
      <c r="D408" t="s">
        <v>1726</v>
      </c>
      <c r="E408">
        <v>440349</v>
      </c>
      <c r="F408" t="s">
        <v>3376</v>
      </c>
      <c r="G408" t="s">
        <v>4299</v>
      </c>
    </row>
    <row r="409" spans="1:7" x14ac:dyDescent="0.3">
      <c r="A409">
        <v>408</v>
      </c>
      <c r="B409" t="s">
        <v>4300</v>
      </c>
      <c r="C409" t="s">
        <v>4301</v>
      </c>
      <c r="D409" t="s">
        <v>1726</v>
      </c>
      <c r="E409">
        <v>12631</v>
      </c>
      <c r="F409" t="s">
        <v>3376</v>
      </c>
      <c r="G409" t="s">
        <v>4302</v>
      </c>
    </row>
    <row r="410" spans="1:7" x14ac:dyDescent="0.3">
      <c r="A410">
        <v>409</v>
      </c>
      <c r="B410" t="s">
        <v>3523</v>
      </c>
      <c r="C410" t="s">
        <v>3524</v>
      </c>
      <c r="D410" t="s">
        <v>11</v>
      </c>
      <c r="E410">
        <v>0</v>
      </c>
      <c r="F410" t="s">
        <v>3376</v>
      </c>
      <c r="G410" t="s">
        <v>3525</v>
      </c>
    </row>
    <row r="411" spans="1:7" x14ac:dyDescent="0.3">
      <c r="A411">
        <v>410</v>
      </c>
      <c r="B411" t="s">
        <v>4303</v>
      </c>
      <c r="C411" t="s">
        <v>4304</v>
      </c>
      <c r="D411" t="s">
        <v>1726</v>
      </c>
      <c r="E411">
        <v>339390</v>
      </c>
      <c r="F411" t="s">
        <v>3376</v>
      </c>
      <c r="G411" t="s">
        <v>4305</v>
      </c>
    </row>
    <row r="412" spans="1:7" x14ac:dyDescent="0.3">
      <c r="A412">
        <v>411</v>
      </c>
      <c r="B412" t="s">
        <v>4306</v>
      </c>
      <c r="C412" t="s">
        <v>4307</v>
      </c>
      <c r="D412" t="s">
        <v>1726</v>
      </c>
      <c r="E412">
        <v>306118</v>
      </c>
      <c r="F412" t="s">
        <v>3376</v>
      </c>
      <c r="G412" t="s">
        <v>4308</v>
      </c>
    </row>
    <row r="413" spans="1:7" x14ac:dyDescent="0.3">
      <c r="A413">
        <v>412</v>
      </c>
      <c r="B413" t="s">
        <v>4309</v>
      </c>
      <c r="C413" t="s">
        <v>4310</v>
      </c>
      <c r="D413" t="s">
        <v>1726</v>
      </c>
      <c r="E413">
        <v>210994</v>
      </c>
      <c r="F413" t="s">
        <v>3376</v>
      </c>
      <c r="G413" t="s">
        <v>4311</v>
      </c>
    </row>
    <row r="414" spans="1:7" x14ac:dyDescent="0.3">
      <c r="A414">
        <v>413</v>
      </c>
      <c r="B414" t="s">
        <v>4312</v>
      </c>
      <c r="C414" t="s">
        <v>4313</v>
      </c>
      <c r="D414" t="s">
        <v>1726</v>
      </c>
      <c r="E414">
        <v>188724</v>
      </c>
      <c r="F414" t="s">
        <v>3376</v>
      </c>
      <c r="G414" t="s">
        <v>4314</v>
      </c>
    </row>
    <row r="415" spans="1:7" x14ac:dyDescent="0.3">
      <c r="A415">
        <v>414</v>
      </c>
      <c r="B415" t="s">
        <v>4315</v>
      </c>
      <c r="C415" t="s">
        <v>4316</v>
      </c>
      <c r="D415" t="s">
        <v>1726</v>
      </c>
      <c r="E415">
        <v>264536</v>
      </c>
      <c r="F415" t="s">
        <v>3376</v>
      </c>
      <c r="G415" t="s">
        <v>4317</v>
      </c>
    </row>
    <row r="416" spans="1:7" x14ac:dyDescent="0.3">
      <c r="A416">
        <v>415</v>
      </c>
      <c r="B416" t="s">
        <v>4318</v>
      </c>
      <c r="C416" t="s">
        <v>4319</v>
      </c>
      <c r="D416" t="s">
        <v>1726</v>
      </c>
      <c r="E416">
        <v>279336</v>
      </c>
      <c r="F416" t="s">
        <v>3376</v>
      </c>
      <c r="G416" t="s">
        <v>4320</v>
      </c>
    </row>
    <row r="417" spans="1:7" x14ac:dyDescent="0.3">
      <c r="A417">
        <v>416</v>
      </c>
      <c r="B417" t="s">
        <v>4321</v>
      </c>
      <c r="C417" t="s">
        <v>4322</v>
      </c>
      <c r="D417" t="s">
        <v>1726</v>
      </c>
      <c r="E417">
        <v>249123</v>
      </c>
      <c r="F417" t="s">
        <v>3376</v>
      </c>
      <c r="G417" t="s">
        <v>4323</v>
      </c>
    </row>
    <row r="418" spans="1:7" x14ac:dyDescent="0.3">
      <c r="A418">
        <v>417</v>
      </c>
      <c r="B418" t="s">
        <v>4324</v>
      </c>
      <c r="C418" t="s">
        <v>4325</v>
      </c>
      <c r="D418" t="s">
        <v>1726</v>
      </c>
      <c r="E418">
        <v>279336</v>
      </c>
      <c r="F418" t="s">
        <v>3376</v>
      </c>
      <c r="G418" t="s">
        <v>4326</v>
      </c>
    </row>
    <row r="419" spans="1:7" x14ac:dyDescent="0.3">
      <c r="A419">
        <v>418</v>
      </c>
      <c r="B419" t="s">
        <v>4327</v>
      </c>
      <c r="C419" t="s">
        <v>4328</v>
      </c>
      <c r="D419" t="s">
        <v>1726</v>
      </c>
      <c r="E419">
        <v>2500000</v>
      </c>
      <c r="F419" t="s">
        <v>3376</v>
      </c>
      <c r="G419" t="s">
        <v>4329</v>
      </c>
    </row>
    <row r="420" spans="1:7" x14ac:dyDescent="0.3">
      <c r="A420">
        <v>419</v>
      </c>
      <c r="B420" t="s">
        <v>4330</v>
      </c>
      <c r="C420" t="s">
        <v>4331</v>
      </c>
      <c r="D420" t="s">
        <v>1726</v>
      </c>
      <c r="E420">
        <v>1800000</v>
      </c>
      <c r="F420" t="s">
        <v>3376</v>
      </c>
      <c r="G420" t="s">
        <v>4332</v>
      </c>
    </row>
    <row r="421" spans="1:7" x14ac:dyDescent="0.3">
      <c r="A421">
        <v>420</v>
      </c>
      <c r="B421" t="s">
        <v>4333</v>
      </c>
      <c r="C421" t="s">
        <v>4334</v>
      </c>
      <c r="D421" t="s">
        <v>1726</v>
      </c>
      <c r="E421">
        <v>400000</v>
      </c>
      <c r="F421" t="s">
        <v>3376</v>
      </c>
      <c r="G421" t="s">
        <v>4335</v>
      </c>
    </row>
    <row r="422" spans="1:7" x14ac:dyDescent="0.3">
      <c r="A422">
        <v>421</v>
      </c>
      <c r="B422" t="s">
        <v>4336</v>
      </c>
      <c r="C422" t="s">
        <v>4337</v>
      </c>
      <c r="D422" t="s">
        <v>1726</v>
      </c>
      <c r="E422">
        <v>262693</v>
      </c>
      <c r="F422" t="s">
        <v>3376</v>
      </c>
      <c r="G422" t="s">
        <v>4338</v>
      </c>
    </row>
    <row r="423" spans="1:7" x14ac:dyDescent="0.3">
      <c r="A423">
        <v>422</v>
      </c>
      <c r="B423" t="s">
        <v>4339</v>
      </c>
      <c r="C423" t="s">
        <v>4340</v>
      </c>
      <c r="D423" t="s">
        <v>1726</v>
      </c>
      <c r="E423">
        <v>388674</v>
      </c>
      <c r="F423" t="s">
        <v>3376</v>
      </c>
      <c r="G423" t="s">
        <v>4341</v>
      </c>
    </row>
    <row r="424" spans="1:7" x14ac:dyDescent="0.3">
      <c r="A424">
        <v>423</v>
      </c>
      <c r="B424" t="s">
        <v>4342</v>
      </c>
      <c r="C424" t="s">
        <v>4343</v>
      </c>
      <c r="D424" t="s">
        <v>1726</v>
      </c>
      <c r="E424">
        <v>550808</v>
      </c>
      <c r="F424" t="s">
        <v>3376</v>
      </c>
      <c r="G424" t="s">
        <v>4344</v>
      </c>
    </row>
    <row r="425" spans="1:7" x14ac:dyDescent="0.3">
      <c r="A425">
        <v>424</v>
      </c>
      <c r="B425" t="s">
        <v>4345</v>
      </c>
      <c r="C425" t="s">
        <v>4346</v>
      </c>
      <c r="D425" t="s">
        <v>1726</v>
      </c>
      <c r="E425">
        <v>321701</v>
      </c>
      <c r="F425" t="s">
        <v>3376</v>
      </c>
      <c r="G425" t="s">
        <v>4347</v>
      </c>
    </row>
    <row r="426" spans="1:7" x14ac:dyDescent="0.3">
      <c r="A426">
        <v>425</v>
      </c>
      <c r="B426" t="s">
        <v>4348</v>
      </c>
      <c r="C426" t="s">
        <v>4349</v>
      </c>
      <c r="D426" t="s">
        <v>1726</v>
      </c>
      <c r="E426">
        <v>357673</v>
      </c>
      <c r="F426" t="s">
        <v>3376</v>
      </c>
      <c r="G426" t="s">
        <v>4350</v>
      </c>
    </row>
    <row r="427" spans="1:7" x14ac:dyDescent="0.3">
      <c r="A427">
        <v>426</v>
      </c>
      <c r="B427" t="s">
        <v>4351</v>
      </c>
      <c r="C427" t="s">
        <v>4352</v>
      </c>
      <c r="D427" t="s">
        <v>1726</v>
      </c>
      <c r="E427">
        <v>480554</v>
      </c>
      <c r="F427" t="s">
        <v>3376</v>
      </c>
      <c r="G427" t="s">
        <v>4353</v>
      </c>
    </row>
    <row r="428" spans="1:7" x14ac:dyDescent="0.3">
      <c r="A428">
        <v>427</v>
      </c>
      <c r="B428" t="s">
        <v>4354</v>
      </c>
      <c r="C428" t="s">
        <v>4355</v>
      </c>
      <c r="D428" t="s">
        <v>1726</v>
      </c>
      <c r="E428">
        <v>273609</v>
      </c>
      <c r="F428" t="s">
        <v>3376</v>
      </c>
      <c r="G428" t="s">
        <v>4356</v>
      </c>
    </row>
    <row r="429" spans="1:7" x14ac:dyDescent="0.3">
      <c r="A429">
        <v>428</v>
      </c>
      <c r="B429" t="s">
        <v>4357</v>
      </c>
      <c r="C429" t="s">
        <v>4358</v>
      </c>
      <c r="D429" t="s">
        <v>1726</v>
      </c>
      <c r="E429">
        <v>619136</v>
      </c>
      <c r="F429" t="s">
        <v>3376</v>
      </c>
      <c r="G429" t="s">
        <v>4359</v>
      </c>
    </row>
    <row r="430" spans="1:7" x14ac:dyDescent="0.3">
      <c r="A430">
        <v>429</v>
      </c>
      <c r="B430" t="s">
        <v>4360</v>
      </c>
      <c r="C430" t="s">
        <v>4361</v>
      </c>
      <c r="D430" t="s">
        <v>1726</v>
      </c>
      <c r="E430">
        <v>420371</v>
      </c>
      <c r="F430" t="s">
        <v>3376</v>
      </c>
      <c r="G430" t="s">
        <v>4362</v>
      </c>
    </row>
    <row r="431" spans="1:7" x14ac:dyDescent="0.3">
      <c r="A431">
        <v>430</v>
      </c>
      <c r="B431" t="s">
        <v>4363</v>
      </c>
      <c r="C431" t="s">
        <v>4364</v>
      </c>
      <c r="D431" t="s">
        <v>1726</v>
      </c>
      <c r="E431">
        <v>492887</v>
      </c>
      <c r="F431" t="s">
        <v>3376</v>
      </c>
      <c r="G431" t="s">
        <v>4365</v>
      </c>
    </row>
    <row r="432" spans="1:7" x14ac:dyDescent="0.3">
      <c r="A432">
        <v>431</v>
      </c>
      <c r="B432" t="s">
        <v>4366</v>
      </c>
      <c r="C432" t="s">
        <v>4367</v>
      </c>
      <c r="D432" t="s">
        <v>1726</v>
      </c>
      <c r="E432">
        <v>1064975</v>
      </c>
      <c r="F432" t="s">
        <v>3376</v>
      </c>
      <c r="G432" t="s">
        <v>4368</v>
      </c>
    </row>
    <row r="433" spans="1:7" x14ac:dyDescent="0.3">
      <c r="A433">
        <v>432</v>
      </c>
      <c r="B433" t="s">
        <v>4369</v>
      </c>
      <c r="C433" t="s">
        <v>4370</v>
      </c>
      <c r="D433" t="s">
        <v>1726</v>
      </c>
      <c r="E433">
        <v>1291811</v>
      </c>
      <c r="F433" t="s">
        <v>3376</v>
      </c>
      <c r="G433" t="s">
        <v>4371</v>
      </c>
    </row>
    <row r="434" spans="1:7" x14ac:dyDescent="0.3">
      <c r="A434">
        <v>433</v>
      </c>
      <c r="B434" t="s">
        <v>4372</v>
      </c>
      <c r="C434" t="s">
        <v>4373</v>
      </c>
      <c r="D434" t="s">
        <v>1726</v>
      </c>
      <c r="E434">
        <v>626209</v>
      </c>
      <c r="F434" t="s">
        <v>3376</v>
      </c>
      <c r="G434" t="s">
        <v>4374</v>
      </c>
    </row>
    <row r="435" spans="1:7" x14ac:dyDescent="0.3">
      <c r="A435">
        <v>434</v>
      </c>
      <c r="B435" t="s">
        <v>3526</v>
      </c>
      <c r="C435" t="s">
        <v>3527</v>
      </c>
      <c r="D435" t="s">
        <v>11</v>
      </c>
      <c r="E435">
        <v>0</v>
      </c>
      <c r="F435" t="s">
        <v>3376</v>
      </c>
      <c r="G435" t="s">
        <v>3528</v>
      </c>
    </row>
    <row r="436" spans="1:7" x14ac:dyDescent="0.3">
      <c r="A436">
        <v>435</v>
      </c>
      <c r="B436" t="s">
        <v>4375</v>
      </c>
      <c r="C436" t="s">
        <v>4376</v>
      </c>
      <c r="D436" t="s">
        <v>1726</v>
      </c>
      <c r="E436">
        <v>1300000</v>
      </c>
      <c r="F436" t="s">
        <v>3376</v>
      </c>
      <c r="G436" t="s">
        <v>4377</v>
      </c>
    </row>
    <row r="437" spans="1:7" x14ac:dyDescent="0.3">
      <c r="A437">
        <v>436</v>
      </c>
      <c r="B437" t="s">
        <v>4378</v>
      </c>
      <c r="C437" t="s">
        <v>4379</v>
      </c>
      <c r="D437" t="s">
        <v>1726</v>
      </c>
      <c r="E437">
        <v>950000</v>
      </c>
      <c r="F437" t="s">
        <v>3376</v>
      </c>
      <c r="G437" t="s">
        <v>4380</v>
      </c>
    </row>
    <row r="438" spans="1:7" x14ac:dyDescent="0.3">
      <c r="A438">
        <v>437</v>
      </c>
      <c r="B438" t="s">
        <v>4381</v>
      </c>
      <c r="C438" t="s">
        <v>4382</v>
      </c>
      <c r="D438" t="s">
        <v>1726</v>
      </c>
      <c r="E438">
        <v>800000</v>
      </c>
      <c r="F438" t="s">
        <v>3376</v>
      </c>
      <c r="G438" t="s">
        <v>4383</v>
      </c>
    </row>
    <row r="439" spans="1:7" x14ac:dyDescent="0.3">
      <c r="A439">
        <v>438</v>
      </c>
      <c r="B439" t="s">
        <v>4384</v>
      </c>
      <c r="C439" t="s">
        <v>4385</v>
      </c>
      <c r="D439" t="s">
        <v>1726</v>
      </c>
      <c r="E439">
        <v>700000</v>
      </c>
      <c r="F439" t="s">
        <v>3376</v>
      </c>
      <c r="G439" t="s">
        <v>4386</v>
      </c>
    </row>
    <row r="440" spans="1:7" x14ac:dyDescent="0.3">
      <c r="A440">
        <v>439</v>
      </c>
      <c r="B440" t="s">
        <v>4387</v>
      </c>
      <c r="C440" t="s">
        <v>4388</v>
      </c>
      <c r="D440" t="s">
        <v>1726</v>
      </c>
      <c r="E440">
        <v>330000</v>
      </c>
      <c r="F440" t="s">
        <v>3376</v>
      </c>
      <c r="G440" t="s">
        <v>4389</v>
      </c>
    </row>
    <row r="441" spans="1:7" x14ac:dyDescent="0.3">
      <c r="A441">
        <v>440</v>
      </c>
      <c r="B441" t="s">
        <v>4390</v>
      </c>
      <c r="C441" t="s">
        <v>4391</v>
      </c>
      <c r="D441" t="s">
        <v>1726</v>
      </c>
      <c r="E441">
        <v>1700000</v>
      </c>
      <c r="F441" t="s">
        <v>3376</v>
      </c>
      <c r="G441" t="s">
        <v>4392</v>
      </c>
    </row>
    <row r="442" spans="1:7" x14ac:dyDescent="0.3">
      <c r="A442">
        <v>441</v>
      </c>
      <c r="B442" t="s">
        <v>4393</v>
      </c>
      <c r="C442" t="s">
        <v>4394</v>
      </c>
      <c r="D442" t="s">
        <v>1726</v>
      </c>
      <c r="E442">
        <v>480000</v>
      </c>
      <c r="F442" t="s">
        <v>3376</v>
      </c>
      <c r="G442" t="s">
        <v>4395</v>
      </c>
    </row>
    <row r="443" spans="1:7" x14ac:dyDescent="0.3">
      <c r="A443">
        <v>442</v>
      </c>
      <c r="B443" t="s">
        <v>4396</v>
      </c>
      <c r="C443" t="s">
        <v>4397</v>
      </c>
      <c r="D443" t="s">
        <v>1726</v>
      </c>
      <c r="E443">
        <v>2800000</v>
      </c>
      <c r="F443" t="s">
        <v>3376</v>
      </c>
      <c r="G443" t="s">
        <v>4398</v>
      </c>
    </row>
    <row r="444" spans="1:7" x14ac:dyDescent="0.3">
      <c r="A444">
        <v>443</v>
      </c>
      <c r="B444" t="s">
        <v>4399</v>
      </c>
      <c r="C444" t="s">
        <v>4400</v>
      </c>
      <c r="D444" t="s">
        <v>1726</v>
      </c>
      <c r="E444">
        <v>2300000</v>
      </c>
      <c r="F444" t="s">
        <v>3376</v>
      </c>
      <c r="G444" t="s">
        <v>4401</v>
      </c>
    </row>
    <row r="445" spans="1:7" x14ac:dyDescent="0.3">
      <c r="A445">
        <v>444</v>
      </c>
      <c r="B445" t="s">
        <v>4402</v>
      </c>
      <c r="C445" t="s">
        <v>4403</v>
      </c>
      <c r="D445" t="s">
        <v>1726</v>
      </c>
      <c r="E445">
        <v>1700000</v>
      </c>
      <c r="F445" t="s">
        <v>3376</v>
      </c>
      <c r="G445" t="s">
        <v>4404</v>
      </c>
    </row>
    <row r="446" spans="1:7" x14ac:dyDescent="0.3">
      <c r="A446">
        <v>445</v>
      </c>
      <c r="B446" t="s">
        <v>4405</v>
      </c>
      <c r="C446" t="s">
        <v>4406</v>
      </c>
      <c r="D446" t="s">
        <v>1726</v>
      </c>
      <c r="E446">
        <v>143402</v>
      </c>
      <c r="F446" t="s">
        <v>3376</v>
      </c>
      <c r="G446" t="s">
        <v>4407</v>
      </c>
    </row>
    <row r="447" spans="1:7" x14ac:dyDescent="0.3">
      <c r="A447">
        <v>446</v>
      </c>
      <c r="B447" t="s">
        <v>3529</v>
      </c>
      <c r="C447" t="s">
        <v>3530</v>
      </c>
      <c r="D447" t="s">
        <v>11</v>
      </c>
      <c r="E447">
        <v>0</v>
      </c>
      <c r="F447" t="s">
        <v>3376</v>
      </c>
      <c r="G447" t="s">
        <v>3531</v>
      </c>
    </row>
    <row r="448" spans="1:7" x14ac:dyDescent="0.3">
      <c r="A448">
        <v>447</v>
      </c>
      <c r="B448" t="s">
        <v>4408</v>
      </c>
      <c r="C448" t="s">
        <v>4409</v>
      </c>
      <c r="D448" t="s">
        <v>1726</v>
      </c>
      <c r="E448">
        <v>201660</v>
      </c>
      <c r="F448" t="s">
        <v>3376</v>
      </c>
      <c r="G448" t="s">
        <v>4410</v>
      </c>
    </row>
    <row r="449" spans="1:7" x14ac:dyDescent="0.3">
      <c r="A449">
        <v>448</v>
      </c>
      <c r="B449" t="s">
        <v>4411</v>
      </c>
      <c r="C449" t="s">
        <v>4412</v>
      </c>
      <c r="D449" t="s">
        <v>1726</v>
      </c>
      <c r="E449">
        <v>167585</v>
      </c>
      <c r="F449" t="s">
        <v>3376</v>
      </c>
      <c r="G449" t="s">
        <v>4413</v>
      </c>
    </row>
    <row r="450" spans="1:7" x14ac:dyDescent="0.3">
      <c r="A450">
        <v>449</v>
      </c>
      <c r="B450" t="s">
        <v>4414</v>
      </c>
      <c r="C450" t="s">
        <v>4415</v>
      </c>
      <c r="D450" t="s">
        <v>1726</v>
      </c>
      <c r="E450">
        <v>191843</v>
      </c>
      <c r="F450" t="s">
        <v>3376</v>
      </c>
      <c r="G450" t="s">
        <v>4416</v>
      </c>
    </row>
    <row r="451" spans="1:7" x14ac:dyDescent="0.3">
      <c r="A451">
        <v>450</v>
      </c>
      <c r="B451" t="s">
        <v>4417</v>
      </c>
      <c r="C451" t="s">
        <v>4418</v>
      </c>
      <c r="D451" t="s">
        <v>1726</v>
      </c>
      <c r="E451">
        <v>175344</v>
      </c>
      <c r="F451" t="s">
        <v>3376</v>
      </c>
      <c r="G451" t="s">
        <v>4419</v>
      </c>
    </row>
    <row r="452" spans="1:7" x14ac:dyDescent="0.3">
      <c r="A452">
        <v>451</v>
      </c>
      <c r="B452" t="s">
        <v>4420</v>
      </c>
      <c r="C452" t="s">
        <v>4421</v>
      </c>
      <c r="D452" t="s">
        <v>1726</v>
      </c>
      <c r="E452">
        <v>199602</v>
      </c>
      <c r="F452" t="s">
        <v>3376</v>
      </c>
      <c r="G452" t="s">
        <v>4422</v>
      </c>
    </row>
    <row r="453" spans="1:7" x14ac:dyDescent="0.3">
      <c r="A453">
        <v>452</v>
      </c>
      <c r="B453" t="s">
        <v>3532</v>
      </c>
      <c r="C453" t="s">
        <v>3533</v>
      </c>
      <c r="D453" t="s">
        <v>11</v>
      </c>
      <c r="E453">
        <v>0</v>
      </c>
      <c r="F453" t="s">
        <v>3376</v>
      </c>
      <c r="G453" t="s">
        <v>3534</v>
      </c>
    </row>
    <row r="454" spans="1:7" x14ac:dyDescent="0.3">
      <c r="A454">
        <v>453</v>
      </c>
      <c r="B454" t="s">
        <v>4423</v>
      </c>
      <c r="C454" t="s">
        <v>4424</v>
      </c>
      <c r="D454" t="s">
        <v>1726</v>
      </c>
      <c r="E454">
        <v>473449</v>
      </c>
      <c r="F454" t="s">
        <v>3376</v>
      </c>
      <c r="G454" t="s">
        <v>4425</v>
      </c>
    </row>
    <row r="455" spans="1:7" x14ac:dyDescent="0.3">
      <c r="A455">
        <v>454</v>
      </c>
      <c r="B455" t="s">
        <v>3535</v>
      </c>
      <c r="C455" t="s">
        <v>3536</v>
      </c>
      <c r="D455" t="s">
        <v>2326</v>
      </c>
      <c r="E455">
        <v>1761333</v>
      </c>
      <c r="F455" t="s">
        <v>3376</v>
      </c>
      <c r="G455" t="s">
        <v>3537</v>
      </c>
    </row>
    <row r="456" spans="1:7" x14ac:dyDescent="0.3">
      <c r="A456">
        <v>455</v>
      </c>
      <c r="B456" t="s">
        <v>3538</v>
      </c>
      <c r="C456" t="s">
        <v>3539</v>
      </c>
      <c r="D456" t="s">
        <v>2326</v>
      </c>
      <c r="E456">
        <v>1312000</v>
      </c>
      <c r="F456" t="s">
        <v>3376</v>
      </c>
      <c r="G456" t="s">
        <v>3540</v>
      </c>
    </row>
    <row r="457" spans="1:7" x14ac:dyDescent="0.3">
      <c r="A457">
        <v>456</v>
      </c>
      <c r="B457" t="s">
        <v>3541</v>
      </c>
      <c r="C457" t="s">
        <v>3542</v>
      </c>
      <c r="D457" t="s">
        <v>2326</v>
      </c>
      <c r="E457">
        <v>777333</v>
      </c>
      <c r="F457" t="s">
        <v>3376</v>
      </c>
      <c r="G457" t="s">
        <v>3543</v>
      </c>
    </row>
    <row r="458" spans="1:7" x14ac:dyDescent="0.3">
      <c r="A458">
        <v>457</v>
      </c>
      <c r="B458" t="s">
        <v>3544</v>
      </c>
      <c r="C458" t="s">
        <v>3545</v>
      </c>
      <c r="D458" t="s">
        <v>2326</v>
      </c>
      <c r="E458">
        <v>369000</v>
      </c>
      <c r="F458" t="s">
        <v>3376</v>
      </c>
      <c r="G458" t="s">
        <v>3546</v>
      </c>
    </row>
    <row r="459" spans="1:7" x14ac:dyDescent="0.3">
      <c r="A459">
        <v>458</v>
      </c>
      <c r="B459" t="s">
        <v>3547</v>
      </c>
      <c r="C459" t="s">
        <v>3548</v>
      </c>
      <c r="D459" t="s">
        <v>2326</v>
      </c>
      <c r="E459">
        <v>1254000</v>
      </c>
      <c r="F459" t="s">
        <v>3376</v>
      </c>
      <c r="G459" t="s">
        <v>3549</v>
      </c>
    </row>
    <row r="460" spans="1:7" x14ac:dyDescent="0.3">
      <c r="A460">
        <v>459</v>
      </c>
      <c r="B460" t="s">
        <v>3550</v>
      </c>
      <c r="C460" t="s">
        <v>3551</v>
      </c>
      <c r="D460" t="s">
        <v>2326</v>
      </c>
      <c r="E460">
        <v>911000</v>
      </c>
      <c r="F460" t="s">
        <v>3376</v>
      </c>
      <c r="G460" t="s">
        <v>3552</v>
      </c>
    </row>
    <row r="461" spans="1:7" x14ac:dyDescent="0.3">
      <c r="A461">
        <v>460</v>
      </c>
      <c r="B461" t="s">
        <v>3553</v>
      </c>
      <c r="C461" t="s">
        <v>3554</v>
      </c>
      <c r="D461" t="s">
        <v>11</v>
      </c>
      <c r="E461">
        <v>0</v>
      </c>
      <c r="F461" t="s">
        <v>3376</v>
      </c>
      <c r="G461" t="s">
        <v>3555</v>
      </c>
    </row>
    <row r="462" spans="1:7" x14ac:dyDescent="0.3">
      <c r="A462">
        <v>461</v>
      </c>
      <c r="B462" t="s">
        <v>4426</v>
      </c>
      <c r="C462" t="s">
        <v>4427</v>
      </c>
      <c r="D462" t="s">
        <v>1726</v>
      </c>
      <c r="E462">
        <v>163394</v>
      </c>
      <c r="F462" t="s">
        <v>3376</v>
      </c>
      <c r="G462" t="s">
        <v>4428</v>
      </c>
    </row>
    <row r="463" spans="1:7" x14ac:dyDescent="0.3">
      <c r="A463">
        <v>462</v>
      </c>
      <c r="B463" t="s">
        <v>3556</v>
      </c>
      <c r="C463" t="s">
        <v>3557</v>
      </c>
      <c r="D463" t="s">
        <v>11</v>
      </c>
      <c r="E463">
        <v>0</v>
      </c>
      <c r="F463" t="s">
        <v>3376</v>
      </c>
      <c r="G463" t="s">
        <v>3558</v>
      </c>
    </row>
    <row r="464" spans="1:7" x14ac:dyDescent="0.3">
      <c r="A464">
        <v>463</v>
      </c>
      <c r="B464" t="s">
        <v>3559</v>
      </c>
      <c r="C464" t="s">
        <v>3560</v>
      </c>
      <c r="D464" t="s">
        <v>3380</v>
      </c>
      <c r="E464">
        <v>880732</v>
      </c>
      <c r="F464" t="s">
        <v>3376</v>
      </c>
      <c r="G464" t="s">
        <v>3561</v>
      </c>
    </row>
    <row r="465" spans="1:7" x14ac:dyDescent="0.3">
      <c r="A465">
        <v>464</v>
      </c>
      <c r="B465" t="s">
        <v>3562</v>
      </c>
      <c r="C465" t="s">
        <v>3563</v>
      </c>
      <c r="D465" t="s">
        <v>3380</v>
      </c>
      <c r="E465">
        <v>2984491</v>
      </c>
      <c r="F465" t="s">
        <v>3376</v>
      </c>
      <c r="G465" t="s">
        <v>3564</v>
      </c>
    </row>
    <row r="466" spans="1:7" x14ac:dyDescent="0.3">
      <c r="A466">
        <v>465</v>
      </c>
      <c r="B466" t="s">
        <v>3565</v>
      </c>
      <c r="C466" t="s">
        <v>3566</v>
      </c>
      <c r="D466" t="s">
        <v>3380</v>
      </c>
      <c r="E466">
        <v>1319287</v>
      </c>
      <c r="F466" t="s">
        <v>3376</v>
      </c>
      <c r="G466" t="s">
        <v>3567</v>
      </c>
    </row>
    <row r="467" spans="1:7" x14ac:dyDescent="0.3">
      <c r="A467">
        <v>466</v>
      </c>
      <c r="B467" t="s">
        <v>3568</v>
      </c>
      <c r="C467" t="s">
        <v>3569</v>
      </c>
      <c r="D467" t="s">
        <v>3380</v>
      </c>
      <c r="E467">
        <v>3381063</v>
      </c>
      <c r="F467" t="s">
        <v>3376</v>
      </c>
      <c r="G467" t="s">
        <v>3570</v>
      </c>
    </row>
    <row r="468" spans="1:7" x14ac:dyDescent="0.3">
      <c r="A468">
        <v>467</v>
      </c>
      <c r="B468" t="s">
        <v>3571</v>
      </c>
      <c r="C468" t="s">
        <v>3572</v>
      </c>
      <c r="D468" t="s">
        <v>3380</v>
      </c>
      <c r="E468">
        <v>3194434</v>
      </c>
      <c r="F468" t="s">
        <v>3376</v>
      </c>
      <c r="G468" t="s">
        <v>3573</v>
      </c>
    </row>
    <row r="469" spans="1:7" x14ac:dyDescent="0.3">
      <c r="A469">
        <v>468</v>
      </c>
      <c r="B469" t="s">
        <v>3574</v>
      </c>
      <c r="C469" t="s">
        <v>3575</v>
      </c>
      <c r="D469" t="s">
        <v>3380</v>
      </c>
      <c r="E469">
        <v>2876017</v>
      </c>
      <c r="F469" t="s">
        <v>3376</v>
      </c>
      <c r="G469" t="s">
        <v>3576</v>
      </c>
    </row>
    <row r="470" spans="1:7" x14ac:dyDescent="0.3">
      <c r="A470">
        <v>469</v>
      </c>
      <c r="B470" t="s">
        <v>3577</v>
      </c>
      <c r="C470" t="s">
        <v>3578</v>
      </c>
      <c r="D470" t="s">
        <v>11</v>
      </c>
      <c r="E470">
        <v>0</v>
      </c>
      <c r="F470" t="s">
        <v>3376</v>
      </c>
      <c r="G470" t="s">
        <v>3579</v>
      </c>
    </row>
    <row r="471" spans="1:7" x14ac:dyDescent="0.3">
      <c r="A471">
        <v>470</v>
      </c>
      <c r="B471" t="s">
        <v>4429</v>
      </c>
      <c r="C471" t="s">
        <v>4430</v>
      </c>
      <c r="D471" t="s">
        <v>1726</v>
      </c>
      <c r="E471">
        <v>299573</v>
      </c>
      <c r="F471" t="s">
        <v>3376</v>
      </c>
      <c r="G471" t="s">
        <v>4431</v>
      </c>
    </row>
    <row r="472" spans="1:7" x14ac:dyDescent="0.3">
      <c r="A472">
        <v>471</v>
      </c>
      <c r="B472" t="s">
        <v>4432</v>
      </c>
      <c r="C472" t="s">
        <v>4433</v>
      </c>
      <c r="D472" t="s">
        <v>1726</v>
      </c>
      <c r="E472">
        <v>251669</v>
      </c>
      <c r="F472" t="s">
        <v>3376</v>
      </c>
      <c r="G472" t="s">
        <v>4434</v>
      </c>
    </row>
    <row r="473" spans="1:7" x14ac:dyDescent="0.3">
      <c r="A473">
        <v>472</v>
      </c>
      <c r="B473" t="s">
        <v>4435</v>
      </c>
      <c r="C473" t="s">
        <v>4436</v>
      </c>
      <c r="D473" t="s">
        <v>1726</v>
      </c>
      <c r="E473">
        <v>270329</v>
      </c>
      <c r="F473" t="s">
        <v>3376</v>
      </c>
      <c r="G473" t="s">
        <v>4437</v>
      </c>
    </row>
    <row r="474" spans="1:7" x14ac:dyDescent="0.3">
      <c r="A474">
        <v>473</v>
      </c>
      <c r="B474" t="s">
        <v>4438</v>
      </c>
      <c r="C474" t="s">
        <v>4439</v>
      </c>
      <c r="D474" t="s">
        <v>1726</v>
      </c>
      <c r="E474">
        <v>134099</v>
      </c>
      <c r="F474" t="s">
        <v>3376</v>
      </c>
      <c r="G474" t="s">
        <v>4440</v>
      </c>
    </row>
    <row r="475" spans="1:7" x14ac:dyDescent="0.3">
      <c r="A475">
        <v>474</v>
      </c>
      <c r="B475" t="s">
        <v>4441</v>
      </c>
      <c r="C475" t="s">
        <v>4442</v>
      </c>
      <c r="D475" t="s">
        <v>1726</v>
      </c>
      <c r="E475">
        <v>316942</v>
      </c>
      <c r="F475" t="s">
        <v>3376</v>
      </c>
      <c r="G475" t="s">
        <v>4443</v>
      </c>
    </row>
    <row r="476" spans="1:7" x14ac:dyDescent="0.3">
      <c r="A476">
        <v>475</v>
      </c>
      <c r="B476" t="s">
        <v>4444</v>
      </c>
      <c r="C476" t="s">
        <v>4445</v>
      </c>
      <c r="D476" t="s">
        <v>1726</v>
      </c>
      <c r="E476">
        <v>328432</v>
      </c>
      <c r="F476" t="s">
        <v>3376</v>
      </c>
      <c r="G476" t="s">
        <v>4446</v>
      </c>
    </row>
    <row r="477" spans="1:7" x14ac:dyDescent="0.3">
      <c r="A477">
        <v>476</v>
      </c>
      <c r="B477" t="s">
        <v>4447</v>
      </c>
      <c r="C477" t="s">
        <v>4448</v>
      </c>
      <c r="D477" t="s">
        <v>1726</v>
      </c>
      <c r="E477">
        <v>267567</v>
      </c>
      <c r="F477" t="s">
        <v>3376</v>
      </c>
      <c r="G477" t="s">
        <v>4449</v>
      </c>
    </row>
    <row r="478" spans="1:7" x14ac:dyDescent="0.3">
      <c r="A478">
        <v>477</v>
      </c>
      <c r="B478" t="s">
        <v>4450</v>
      </c>
      <c r="C478" t="s">
        <v>4451</v>
      </c>
      <c r="D478" t="s">
        <v>1726</v>
      </c>
      <c r="E478">
        <v>323755</v>
      </c>
      <c r="F478" t="s">
        <v>3376</v>
      </c>
      <c r="G478" t="s">
        <v>4452</v>
      </c>
    </row>
    <row r="479" spans="1:7" x14ac:dyDescent="0.3">
      <c r="A479">
        <v>478</v>
      </c>
      <c r="B479" t="s">
        <v>4453</v>
      </c>
      <c r="C479" t="s">
        <v>4454</v>
      </c>
      <c r="D479" t="s">
        <v>1726</v>
      </c>
      <c r="E479">
        <v>254410</v>
      </c>
      <c r="F479" t="s">
        <v>3376</v>
      </c>
      <c r="G479" t="s">
        <v>4455</v>
      </c>
    </row>
    <row r="480" spans="1:7" x14ac:dyDescent="0.3">
      <c r="A480">
        <v>479</v>
      </c>
      <c r="B480" t="s">
        <v>4456</v>
      </c>
      <c r="C480" t="s">
        <v>4457</v>
      </c>
      <c r="D480" t="s">
        <v>1726</v>
      </c>
      <c r="E480">
        <v>507361</v>
      </c>
      <c r="F480" t="s">
        <v>3376</v>
      </c>
      <c r="G480" t="s">
        <v>4458</v>
      </c>
    </row>
    <row r="481" spans="1:7" x14ac:dyDescent="0.3">
      <c r="A481">
        <v>480</v>
      </c>
      <c r="B481" t="s">
        <v>4459</v>
      </c>
      <c r="C481" t="s">
        <v>4460</v>
      </c>
      <c r="D481" t="s">
        <v>1726</v>
      </c>
      <c r="E481">
        <v>379477</v>
      </c>
      <c r="F481" t="s">
        <v>3376</v>
      </c>
      <c r="G481" t="s">
        <v>4461</v>
      </c>
    </row>
    <row r="482" spans="1:7" x14ac:dyDescent="0.3">
      <c r="A482">
        <v>481</v>
      </c>
      <c r="B482" t="s">
        <v>4462</v>
      </c>
      <c r="C482" t="s">
        <v>4463</v>
      </c>
      <c r="D482" t="s">
        <v>1726</v>
      </c>
      <c r="E482">
        <v>263051</v>
      </c>
      <c r="F482" t="s">
        <v>3376</v>
      </c>
      <c r="G482" t="s">
        <v>4464</v>
      </c>
    </row>
    <row r="483" spans="1:7" x14ac:dyDescent="0.3">
      <c r="A483">
        <v>482</v>
      </c>
      <c r="B483" t="s">
        <v>4465</v>
      </c>
      <c r="C483" t="s">
        <v>4466</v>
      </c>
      <c r="D483" t="s">
        <v>1726</v>
      </c>
      <c r="E483">
        <v>238880</v>
      </c>
      <c r="F483" t="s">
        <v>3376</v>
      </c>
      <c r="G483" t="s">
        <v>4467</v>
      </c>
    </row>
    <row r="484" spans="1:7" x14ac:dyDescent="0.3">
      <c r="A484">
        <v>483</v>
      </c>
      <c r="B484" t="s">
        <v>4468</v>
      </c>
      <c r="C484" t="s">
        <v>4469</v>
      </c>
      <c r="D484" t="s">
        <v>1726</v>
      </c>
      <c r="E484">
        <v>258375</v>
      </c>
      <c r="F484" t="s">
        <v>3376</v>
      </c>
      <c r="G484" t="s">
        <v>4470</v>
      </c>
    </row>
    <row r="485" spans="1:7" x14ac:dyDescent="0.3">
      <c r="A485">
        <v>484</v>
      </c>
      <c r="B485" t="s">
        <v>4471</v>
      </c>
      <c r="C485" t="s">
        <v>4472</v>
      </c>
      <c r="D485" t="s">
        <v>1726</v>
      </c>
      <c r="E485">
        <v>213439</v>
      </c>
      <c r="F485" t="s">
        <v>3376</v>
      </c>
      <c r="G485" t="s">
        <v>4473</v>
      </c>
    </row>
    <row r="486" spans="1:7" x14ac:dyDescent="0.3">
      <c r="A486">
        <v>485</v>
      </c>
      <c r="B486" t="s">
        <v>4474</v>
      </c>
      <c r="C486" t="s">
        <v>4475</v>
      </c>
      <c r="D486" t="s">
        <v>1726</v>
      </c>
      <c r="E486">
        <v>664483</v>
      </c>
      <c r="F486" t="s">
        <v>3376</v>
      </c>
      <c r="G486" t="s">
        <v>4476</v>
      </c>
    </row>
    <row r="487" spans="1:7" x14ac:dyDescent="0.3">
      <c r="A487">
        <v>486</v>
      </c>
      <c r="B487" t="s">
        <v>4477</v>
      </c>
      <c r="C487" t="s">
        <v>4478</v>
      </c>
      <c r="D487" t="s">
        <v>1726</v>
      </c>
      <c r="E487">
        <v>338506</v>
      </c>
      <c r="F487" t="s">
        <v>3376</v>
      </c>
      <c r="G487" t="s">
        <v>4479</v>
      </c>
    </row>
    <row r="488" spans="1:7" x14ac:dyDescent="0.3">
      <c r="A488">
        <v>487</v>
      </c>
      <c r="B488" t="s">
        <v>4480</v>
      </c>
      <c r="C488" t="s">
        <v>4481</v>
      </c>
      <c r="D488" t="s">
        <v>1726</v>
      </c>
      <c r="E488">
        <v>636033</v>
      </c>
      <c r="F488" t="s">
        <v>3376</v>
      </c>
      <c r="G488" t="s">
        <v>4482</v>
      </c>
    </row>
    <row r="489" spans="1:7" x14ac:dyDescent="0.3">
      <c r="A489">
        <v>488</v>
      </c>
      <c r="B489" t="s">
        <v>4483</v>
      </c>
      <c r="C489" t="s">
        <v>4484</v>
      </c>
      <c r="D489" t="s">
        <v>1726</v>
      </c>
      <c r="E489">
        <v>379477</v>
      </c>
      <c r="F489" t="s">
        <v>3376</v>
      </c>
      <c r="G489" t="s">
        <v>4485</v>
      </c>
    </row>
    <row r="490" spans="1:7" x14ac:dyDescent="0.3">
      <c r="A490">
        <v>489</v>
      </c>
      <c r="B490" t="s">
        <v>4486</v>
      </c>
      <c r="C490" t="s">
        <v>4487</v>
      </c>
      <c r="D490" t="s">
        <v>1726</v>
      </c>
      <c r="E490">
        <v>164099</v>
      </c>
      <c r="F490" t="s">
        <v>3376</v>
      </c>
      <c r="G490" t="s">
        <v>4488</v>
      </c>
    </row>
    <row r="491" spans="1:7" x14ac:dyDescent="0.3">
      <c r="A491">
        <v>490</v>
      </c>
      <c r="B491" t="s">
        <v>4489</v>
      </c>
      <c r="C491" t="s">
        <v>4490</v>
      </c>
      <c r="D491" t="s">
        <v>1726</v>
      </c>
      <c r="E491">
        <v>191034</v>
      </c>
      <c r="F491" t="s">
        <v>3376</v>
      </c>
      <c r="G491" t="s">
        <v>4491</v>
      </c>
    </row>
    <row r="492" spans="1:7" x14ac:dyDescent="0.3">
      <c r="A492">
        <v>491</v>
      </c>
      <c r="B492" t="s">
        <v>4492</v>
      </c>
      <c r="C492" t="s">
        <v>4493</v>
      </c>
      <c r="D492" t="s">
        <v>1726</v>
      </c>
      <c r="E492">
        <v>577478</v>
      </c>
      <c r="F492" t="s">
        <v>3376</v>
      </c>
      <c r="G492" t="s">
        <v>4494</v>
      </c>
    </row>
    <row r="493" spans="1:7" x14ac:dyDescent="0.3">
      <c r="A493">
        <v>492</v>
      </c>
      <c r="B493" t="s">
        <v>4495</v>
      </c>
      <c r="C493" t="s">
        <v>4496</v>
      </c>
      <c r="D493" t="s">
        <v>1726</v>
      </c>
      <c r="E493">
        <v>523233</v>
      </c>
      <c r="F493" t="s">
        <v>3376</v>
      </c>
      <c r="G493" t="s">
        <v>4497</v>
      </c>
    </row>
    <row r="494" spans="1:7" x14ac:dyDescent="0.3">
      <c r="A494">
        <v>493</v>
      </c>
      <c r="B494" t="s">
        <v>4498</v>
      </c>
      <c r="C494" t="s">
        <v>4499</v>
      </c>
      <c r="D494" t="s">
        <v>1726</v>
      </c>
      <c r="E494">
        <v>501495</v>
      </c>
      <c r="F494" t="s">
        <v>3376</v>
      </c>
      <c r="G494" t="s">
        <v>4500</v>
      </c>
    </row>
    <row r="495" spans="1:7" x14ac:dyDescent="0.3">
      <c r="A495">
        <v>494</v>
      </c>
      <c r="B495" t="s">
        <v>4501</v>
      </c>
      <c r="C495" t="s">
        <v>4502</v>
      </c>
      <c r="D495" t="s">
        <v>1726</v>
      </c>
      <c r="E495">
        <v>457560</v>
      </c>
      <c r="F495" t="s">
        <v>3376</v>
      </c>
      <c r="G495" t="s">
        <v>4503</v>
      </c>
    </row>
    <row r="496" spans="1:7" x14ac:dyDescent="0.3">
      <c r="A496">
        <v>495</v>
      </c>
      <c r="B496" t="s">
        <v>4504</v>
      </c>
      <c r="C496" t="s">
        <v>4505</v>
      </c>
      <c r="D496" t="s">
        <v>1726</v>
      </c>
      <c r="E496">
        <v>80803</v>
      </c>
      <c r="F496" t="s">
        <v>3376</v>
      </c>
      <c r="G496" t="s">
        <v>4506</v>
      </c>
    </row>
    <row r="497" spans="1:7" x14ac:dyDescent="0.3">
      <c r="A497">
        <v>496</v>
      </c>
      <c r="B497" t="s">
        <v>4507</v>
      </c>
      <c r="C497" t="s">
        <v>4508</v>
      </c>
      <c r="D497" t="s">
        <v>1726</v>
      </c>
      <c r="E497">
        <v>214934</v>
      </c>
      <c r="F497" t="s">
        <v>3376</v>
      </c>
      <c r="G497" t="s">
        <v>4509</v>
      </c>
    </row>
    <row r="498" spans="1:7" x14ac:dyDescent="0.3">
      <c r="A498">
        <v>497</v>
      </c>
      <c r="B498" t="s">
        <v>4510</v>
      </c>
      <c r="C498" t="s">
        <v>4511</v>
      </c>
      <c r="D498" t="s">
        <v>1726</v>
      </c>
      <c r="E498">
        <v>359125</v>
      </c>
      <c r="F498" t="s">
        <v>3376</v>
      </c>
      <c r="G498" t="s">
        <v>4512</v>
      </c>
    </row>
    <row r="499" spans="1:7" x14ac:dyDescent="0.3">
      <c r="A499">
        <v>498</v>
      </c>
      <c r="B499" t="s">
        <v>4513</v>
      </c>
      <c r="C499" t="s">
        <v>4514</v>
      </c>
      <c r="D499" t="s">
        <v>1726</v>
      </c>
      <c r="E499">
        <v>109405</v>
      </c>
      <c r="F499" t="s">
        <v>3376</v>
      </c>
      <c r="G499" t="s">
        <v>4515</v>
      </c>
    </row>
    <row r="500" spans="1:7" x14ac:dyDescent="0.3">
      <c r="A500">
        <v>499</v>
      </c>
      <c r="B500" t="s">
        <v>4516</v>
      </c>
      <c r="C500" t="s">
        <v>4517</v>
      </c>
      <c r="D500" t="s">
        <v>1726</v>
      </c>
      <c r="E500">
        <v>232068</v>
      </c>
      <c r="F500" t="s">
        <v>3376</v>
      </c>
      <c r="G500" t="s">
        <v>4518</v>
      </c>
    </row>
    <row r="501" spans="1:7" x14ac:dyDescent="0.3">
      <c r="A501">
        <v>500</v>
      </c>
      <c r="B501" t="s">
        <v>4519</v>
      </c>
      <c r="C501" t="s">
        <v>4520</v>
      </c>
      <c r="D501" t="s">
        <v>1726</v>
      </c>
      <c r="E501">
        <v>664028</v>
      </c>
      <c r="F501" t="s">
        <v>3376</v>
      </c>
      <c r="G501" t="s">
        <v>4521</v>
      </c>
    </row>
    <row r="502" spans="1:7" x14ac:dyDescent="0.3">
      <c r="A502">
        <v>501</v>
      </c>
      <c r="B502" t="s">
        <v>4522</v>
      </c>
      <c r="C502" t="s">
        <v>4523</v>
      </c>
      <c r="D502" t="s">
        <v>1726</v>
      </c>
      <c r="E502">
        <v>488333</v>
      </c>
      <c r="F502" t="s">
        <v>3376</v>
      </c>
      <c r="G502" t="s">
        <v>4524</v>
      </c>
    </row>
    <row r="503" spans="1:7" x14ac:dyDescent="0.3">
      <c r="A503">
        <v>502</v>
      </c>
      <c r="B503" t="s">
        <v>4525</v>
      </c>
      <c r="C503" t="s">
        <v>4526</v>
      </c>
      <c r="D503" t="s">
        <v>1726</v>
      </c>
      <c r="E503">
        <v>451000</v>
      </c>
      <c r="F503" t="s">
        <v>3376</v>
      </c>
      <c r="G503" t="s">
        <v>4527</v>
      </c>
    </row>
    <row r="504" spans="1:7" x14ac:dyDescent="0.3">
      <c r="A504">
        <v>503</v>
      </c>
      <c r="B504" t="s">
        <v>4528</v>
      </c>
      <c r="C504" t="s">
        <v>4529</v>
      </c>
      <c r="D504" t="s">
        <v>1726</v>
      </c>
      <c r="E504">
        <v>361000</v>
      </c>
      <c r="F504" t="s">
        <v>3376</v>
      </c>
      <c r="G504" t="s">
        <v>4530</v>
      </c>
    </row>
    <row r="505" spans="1:7" x14ac:dyDescent="0.3">
      <c r="A505">
        <v>504</v>
      </c>
      <c r="B505" t="s">
        <v>4531</v>
      </c>
      <c r="C505" t="s">
        <v>4532</v>
      </c>
      <c r="D505" t="s">
        <v>1726</v>
      </c>
      <c r="E505">
        <v>283168</v>
      </c>
      <c r="F505" t="s">
        <v>3376</v>
      </c>
      <c r="G505" t="s">
        <v>4533</v>
      </c>
    </row>
    <row r="506" spans="1:7" x14ac:dyDescent="0.3">
      <c r="A506">
        <v>505</v>
      </c>
      <c r="B506" t="s">
        <v>4534</v>
      </c>
      <c r="C506" t="s">
        <v>4535</v>
      </c>
      <c r="D506" t="s">
        <v>1726</v>
      </c>
      <c r="E506">
        <v>360841</v>
      </c>
      <c r="F506" t="s">
        <v>3376</v>
      </c>
      <c r="G506" t="s">
        <v>4536</v>
      </c>
    </row>
    <row r="507" spans="1:7" x14ac:dyDescent="0.3">
      <c r="A507">
        <v>506</v>
      </c>
      <c r="B507" t="s">
        <v>3580</v>
      </c>
      <c r="C507" t="s">
        <v>3581</v>
      </c>
      <c r="D507" t="s">
        <v>11</v>
      </c>
      <c r="E507">
        <v>0</v>
      </c>
      <c r="F507" t="s">
        <v>3376</v>
      </c>
      <c r="G507" t="s">
        <v>3582</v>
      </c>
    </row>
    <row r="508" spans="1:7" x14ac:dyDescent="0.3">
      <c r="A508">
        <v>507</v>
      </c>
      <c r="B508" t="s">
        <v>3583</v>
      </c>
      <c r="C508" t="s">
        <v>3584</v>
      </c>
      <c r="D508" t="s">
        <v>2318</v>
      </c>
      <c r="E508">
        <v>1800000</v>
      </c>
      <c r="F508" t="s">
        <v>3376</v>
      </c>
      <c r="G508" t="s">
        <v>3585</v>
      </c>
    </row>
    <row r="509" spans="1:7" x14ac:dyDescent="0.3">
      <c r="A509">
        <v>508</v>
      </c>
      <c r="B509" t="s">
        <v>3586</v>
      </c>
      <c r="C509" t="s">
        <v>3587</v>
      </c>
      <c r="D509" t="s">
        <v>2318</v>
      </c>
      <c r="E509">
        <v>2200000</v>
      </c>
      <c r="F509" t="s">
        <v>3376</v>
      </c>
      <c r="G509" t="s">
        <v>3588</v>
      </c>
    </row>
    <row r="510" spans="1:7" x14ac:dyDescent="0.3">
      <c r="A510">
        <v>509</v>
      </c>
      <c r="B510" t="s">
        <v>3589</v>
      </c>
      <c r="C510" t="s">
        <v>3590</v>
      </c>
      <c r="D510" t="s">
        <v>2318</v>
      </c>
      <c r="E510">
        <v>2400000</v>
      </c>
      <c r="F510" t="s">
        <v>3376</v>
      </c>
      <c r="G510" t="s">
        <v>3591</v>
      </c>
    </row>
    <row r="511" spans="1:7" x14ac:dyDescent="0.3">
      <c r="A511">
        <v>510</v>
      </c>
      <c r="B511" t="s">
        <v>3592</v>
      </c>
      <c r="C511" t="s">
        <v>3593</v>
      </c>
      <c r="D511" t="s">
        <v>2318</v>
      </c>
      <c r="E511">
        <v>2800000</v>
      </c>
      <c r="F511" t="s">
        <v>3376</v>
      </c>
      <c r="G511" t="s">
        <v>3594</v>
      </c>
    </row>
    <row r="512" spans="1:7" x14ac:dyDescent="0.3">
      <c r="A512">
        <v>511</v>
      </c>
      <c r="B512" t="s">
        <v>3595</v>
      </c>
      <c r="C512" t="s">
        <v>3596</v>
      </c>
      <c r="D512" t="s">
        <v>11</v>
      </c>
      <c r="E512">
        <v>0</v>
      </c>
      <c r="F512" t="s">
        <v>3376</v>
      </c>
      <c r="G512" t="s">
        <v>3597</v>
      </c>
    </row>
    <row r="513" spans="1:7" x14ac:dyDescent="0.3">
      <c r="A513">
        <v>512</v>
      </c>
      <c r="B513" t="s">
        <v>3598</v>
      </c>
      <c r="C513" t="s">
        <v>3599</v>
      </c>
      <c r="D513" t="s">
        <v>2379</v>
      </c>
      <c r="E513">
        <v>800000</v>
      </c>
      <c r="F513" t="s">
        <v>3376</v>
      </c>
      <c r="G513" t="s">
        <v>3585</v>
      </c>
    </row>
    <row r="514" spans="1:7" x14ac:dyDescent="0.3">
      <c r="A514">
        <v>513</v>
      </c>
      <c r="B514" t="s">
        <v>3600</v>
      </c>
      <c r="C514" t="s">
        <v>3601</v>
      </c>
      <c r="D514" t="s">
        <v>2379</v>
      </c>
      <c r="E514">
        <v>950000</v>
      </c>
      <c r="F514" t="s">
        <v>3376</v>
      </c>
      <c r="G514" t="s">
        <v>3588</v>
      </c>
    </row>
    <row r="515" spans="1:7" x14ac:dyDescent="0.3">
      <c r="A515">
        <v>514</v>
      </c>
      <c r="B515" t="s">
        <v>3602</v>
      </c>
      <c r="C515" t="s">
        <v>3603</v>
      </c>
      <c r="D515" t="s">
        <v>2379</v>
      </c>
      <c r="E515">
        <v>1150000</v>
      </c>
      <c r="F515" t="s">
        <v>3376</v>
      </c>
      <c r="G515" t="s">
        <v>3591</v>
      </c>
    </row>
    <row r="516" spans="1:7" x14ac:dyDescent="0.3">
      <c r="A516">
        <v>515</v>
      </c>
      <c r="B516" t="s">
        <v>3604</v>
      </c>
      <c r="C516" t="s">
        <v>3605</v>
      </c>
      <c r="D516" t="s">
        <v>2379</v>
      </c>
      <c r="E516">
        <v>1700000</v>
      </c>
      <c r="F516" t="s">
        <v>3376</v>
      </c>
      <c r="G516" t="s">
        <v>3594</v>
      </c>
    </row>
    <row r="517" spans="1:7" x14ac:dyDescent="0.3">
      <c r="A517">
        <v>516</v>
      </c>
      <c r="B517" t="s">
        <v>3606</v>
      </c>
      <c r="C517" t="s">
        <v>3607</v>
      </c>
      <c r="D517" t="s">
        <v>11</v>
      </c>
      <c r="E517">
        <v>0</v>
      </c>
      <c r="F517" t="s">
        <v>3376</v>
      </c>
      <c r="G517" t="s">
        <v>3608</v>
      </c>
    </row>
    <row r="518" spans="1:7" x14ac:dyDescent="0.3">
      <c r="A518">
        <v>517</v>
      </c>
      <c r="B518" t="s">
        <v>3609</v>
      </c>
      <c r="C518" t="s">
        <v>3610</v>
      </c>
      <c r="D518" t="s">
        <v>2379</v>
      </c>
      <c r="E518">
        <v>1200000</v>
      </c>
      <c r="F518" t="s">
        <v>3376</v>
      </c>
      <c r="G518" t="s">
        <v>3585</v>
      </c>
    </row>
    <row r="519" spans="1:7" x14ac:dyDescent="0.3">
      <c r="A519">
        <v>518</v>
      </c>
      <c r="B519" t="s">
        <v>3611</v>
      </c>
      <c r="C519" t="s">
        <v>3612</v>
      </c>
      <c r="D519" t="s">
        <v>2379</v>
      </c>
      <c r="E519">
        <v>1425000</v>
      </c>
      <c r="F519" t="s">
        <v>3376</v>
      </c>
      <c r="G519" t="s">
        <v>3588</v>
      </c>
    </row>
    <row r="520" spans="1:7" x14ac:dyDescent="0.3">
      <c r="A520">
        <v>519</v>
      </c>
      <c r="B520" t="s">
        <v>3613</v>
      </c>
      <c r="C520" t="s">
        <v>3614</v>
      </c>
      <c r="D520" t="s">
        <v>2379</v>
      </c>
      <c r="E520">
        <v>1725000</v>
      </c>
      <c r="F520" t="s">
        <v>3376</v>
      </c>
      <c r="G520" t="s">
        <v>3591</v>
      </c>
    </row>
    <row r="521" spans="1:7" x14ac:dyDescent="0.3">
      <c r="A521">
        <v>520</v>
      </c>
      <c r="B521" t="s">
        <v>3615</v>
      </c>
      <c r="C521" t="s">
        <v>3616</v>
      </c>
      <c r="D521" t="s">
        <v>2379</v>
      </c>
      <c r="E521">
        <v>2550000</v>
      </c>
      <c r="F521" t="s">
        <v>3376</v>
      </c>
      <c r="G521" t="s">
        <v>3594</v>
      </c>
    </row>
    <row r="522" spans="1:7" x14ac:dyDescent="0.3">
      <c r="A522">
        <v>521</v>
      </c>
      <c r="B522" t="s">
        <v>3617</v>
      </c>
      <c r="C522" t="s">
        <v>3618</v>
      </c>
      <c r="D522" t="s">
        <v>11</v>
      </c>
      <c r="E522">
        <v>0</v>
      </c>
      <c r="F522" t="s">
        <v>3376</v>
      </c>
      <c r="G522" t="s">
        <v>3619</v>
      </c>
    </row>
    <row r="523" spans="1:7" x14ac:dyDescent="0.3">
      <c r="A523">
        <v>522</v>
      </c>
      <c r="B523" t="s">
        <v>3620</v>
      </c>
      <c r="C523" t="s">
        <v>3621</v>
      </c>
      <c r="D523" t="s">
        <v>2379</v>
      </c>
      <c r="E523">
        <v>320000</v>
      </c>
      <c r="F523" t="s">
        <v>3376</v>
      </c>
      <c r="G523" t="s">
        <v>3588</v>
      </c>
    </row>
    <row r="524" spans="1:7" x14ac:dyDescent="0.3">
      <c r="A524">
        <v>523</v>
      </c>
      <c r="B524" t="s">
        <v>3622</v>
      </c>
      <c r="C524" t="s">
        <v>3623</v>
      </c>
      <c r="D524" t="s">
        <v>2379</v>
      </c>
      <c r="E524">
        <v>380000</v>
      </c>
      <c r="F524" t="s">
        <v>3376</v>
      </c>
      <c r="G524" t="s">
        <v>3591</v>
      </c>
    </row>
    <row r="525" spans="1:7" x14ac:dyDescent="0.3">
      <c r="A525">
        <v>524</v>
      </c>
      <c r="B525" t="s">
        <v>3624</v>
      </c>
      <c r="C525" t="s">
        <v>3625</v>
      </c>
      <c r="D525" t="s">
        <v>2379</v>
      </c>
      <c r="E525">
        <v>557000</v>
      </c>
      <c r="F525" t="s">
        <v>3376</v>
      </c>
      <c r="G525" t="s">
        <v>3594</v>
      </c>
    </row>
    <row r="526" spans="1:7" x14ac:dyDescent="0.3">
      <c r="A526">
        <v>525</v>
      </c>
      <c r="B526" t="s">
        <v>3626</v>
      </c>
      <c r="C526" t="s">
        <v>3627</v>
      </c>
      <c r="D526" t="s">
        <v>11</v>
      </c>
      <c r="E526">
        <v>0</v>
      </c>
      <c r="F526" t="s">
        <v>3376</v>
      </c>
      <c r="G526" t="s">
        <v>3628</v>
      </c>
    </row>
    <row r="527" spans="1:7" x14ac:dyDescent="0.3">
      <c r="A527">
        <v>526</v>
      </c>
      <c r="B527" t="s">
        <v>3629</v>
      </c>
      <c r="C527" t="s">
        <v>3630</v>
      </c>
      <c r="D527" t="s">
        <v>2379</v>
      </c>
      <c r="E527">
        <v>480000</v>
      </c>
      <c r="F527" t="s">
        <v>3376</v>
      </c>
      <c r="G527" t="s">
        <v>3588</v>
      </c>
    </row>
    <row r="528" spans="1:7" x14ac:dyDescent="0.3">
      <c r="A528">
        <v>527</v>
      </c>
      <c r="B528" t="s">
        <v>3631</v>
      </c>
      <c r="C528" t="s">
        <v>3632</v>
      </c>
      <c r="D528" t="s">
        <v>2379</v>
      </c>
      <c r="E528">
        <v>570000</v>
      </c>
      <c r="F528" t="s">
        <v>3376</v>
      </c>
      <c r="G528" t="s">
        <v>3591</v>
      </c>
    </row>
    <row r="529" spans="1:7" x14ac:dyDescent="0.3">
      <c r="A529">
        <v>528</v>
      </c>
      <c r="B529" t="s">
        <v>3633</v>
      </c>
      <c r="C529" t="s">
        <v>3634</v>
      </c>
      <c r="D529" t="s">
        <v>2379</v>
      </c>
      <c r="E529">
        <v>735000</v>
      </c>
      <c r="F529" t="s">
        <v>3376</v>
      </c>
      <c r="G529" t="s">
        <v>3594</v>
      </c>
    </row>
    <row r="530" spans="1:7" x14ac:dyDescent="0.3">
      <c r="A530">
        <v>529</v>
      </c>
      <c r="B530" t="s">
        <v>3635</v>
      </c>
      <c r="C530" t="s">
        <v>3636</v>
      </c>
      <c r="D530" t="s">
        <v>11</v>
      </c>
      <c r="E530">
        <v>0</v>
      </c>
      <c r="F530" t="s">
        <v>3376</v>
      </c>
      <c r="G530" t="s">
        <v>3637</v>
      </c>
    </row>
    <row r="531" spans="1:7" x14ac:dyDescent="0.3">
      <c r="A531">
        <v>530</v>
      </c>
      <c r="B531" t="s">
        <v>3638</v>
      </c>
      <c r="C531" t="s">
        <v>3639</v>
      </c>
      <c r="D531" t="s">
        <v>2379</v>
      </c>
      <c r="E531">
        <v>115755</v>
      </c>
      <c r="F531" t="s">
        <v>3376</v>
      </c>
      <c r="G531" t="s">
        <v>3640</v>
      </c>
    </row>
    <row r="532" spans="1:7" x14ac:dyDescent="0.3">
      <c r="A532">
        <v>531</v>
      </c>
      <c r="B532" t="s">
        <v>4537</v>
      </c>
      <c r="C532" t="s">
        <v>4538</v>
      </c>
      <c r="D532" t="s">
        <v>1726</v>
      </c>
      <c r="E532">
        <v>3900000</v>
      </c>
      <c r="F532" t="s">
        <v>3376</v>
      </c>
      <c r="G532" t="s">
        <v>4539</v>
      </c>
    </row>
    <row r="533" spans="1:7" x14ac:dyDescent="0.3">
      <c r="A533">
        <v>532</v>
      </c>
      <c r="B533" t="s">
        <v>4540</v>
      </c>
      <c r="C533" t="s">
        <v>4541</v>
      </c>
      <c r="D533" t="s">
        <v>1726</v>
      </c>
      <c r="E533">
        <v>2500000</v>
      </c>
      <c r="F533" t="s">
        <v>3376</v>
      </c>
      <c r="G533" t="s">
        <v>4542</v>
      </c>
    </row>
    <row r="534" spans="1:7" x14ac:dyDescent="0.3">
      <c r="A534">
        <v>533</v>
      </c>
      <c r="B534" t="s">
        <v>4543</v>
      </c>
      <c r="C534" t="s">
        <v>4544</v>
      </c>
      <c r="D534" t="s">
        <v>1726</v>
      </c>
      <c r="E534">
        <v>1500000</v>
      </c>
      <c r="F534" t="s">
        <v>3376</v>
      </c>
      <c r="G534" t="s">
        <v>4545</v>
      </c>
    </row>
    <row r="535" spans="1:7" x14ac:dyDescent="0.3">
      <c r="A535">
        <v>534</v>
      </c>
      <c r="B535" t="s">
        <v>4546</v>
      </c>
      <c r="C535" t="s">
        <v>4547</v>
      </c>
      <c r="D535" t="s">
        <v>1726</v>
      </c>
      <c r="E535">
        <v>3600000</v>
      </c>
      <c r="F535" t="s">
        <v>3376</v>
      </c>
      <c r="G535" t="s">
        <v>4548</v>
      </c>
    </row>
    <row r="536" spans="1:7" x14ac:dyDescent="0.3">
      <c r="A536">
        <v>535</v>
      </c>
      <c r="B536" t="s">
        <v>4549</v>
      </c>
      <c r="C536" t="s">
        <v>4550</v>
      </c>
      <c r="D536" t="s">
        <v>1726</v>
      </c>
      <c r="E536">
        <v>2500000</v>
      </c>
      <c r="F536" t="s">
        <v>3376</v>
      </c>
      <c r="G536" t="s">
        <v>4551</v>
      </c>
    </row>
    <row r="537" spans="1:7" x14ac:dyDescent="0.3">
      <c r="A537">
        <v>536</v>
      </c>
      <c r="B537" t="s">
        <v>4552</v>
      </c>
      <c r="C537" t="s">
        <v>4553</v>
      </c>
      <c r="D537" t="s">
        <v>1726</v>
      </c>
      <c r="E537">
        <v>1400000</v>
      </c>
      <c r="F537" t="s">
        <v>3376</v>
      </c>
      <c r="G537" t="s">
        <v>4554</v>
      </c>
    </row>
    <row r="538" spans="1:7" x14ac:dyDescent="0.3">
      <c r="A538">
        <v>537</v>
      </c>
      <c r="B538" t="s">
        <v>4555</v>
      </c>
      <c r="C538" t="s">
        <v>4556</v>
      </c>
      <c r="D538" t="s">
        <v>1726</v>
      </c>
      <c r="E538">
        <v>3600000</v>
      </c>
      <c r="F538" t="s">
        <v>3376</v>
      </c>
      <c r="G538" t="s">
        <v>4557</v>
      </c>
    </row>
    <row r="539" spans="1:7" x14ac:dyDescent="0.3">
      <c r="A539">
        <v>538</v>
      </c>
      <c r="B539" t="s">
        <v>4558</v>
      </c>
      <c r="C539" t="s">
        <v>4559</v>
      </c>
      <c r="D539" t="s">
        <v>1726</v>
      </c>
      <c r="E539">
        <v>2500000</v>
      </c>
      <c r="F539" t="s">
        <v>3376</v>
      </c>
      <c r="G539" t="s">
        <v>4560</v>
      </c>
    </row>
    <row r="540" spans="1:7" x14ac:dyDescent="0.3">
      <c r="A540">
        <v>539</v>
      </c>
      <c r="B540" t="s">
        <v>4561</v>
      </c>
      <c r="C540" t="s">
        <v>4562</v>
      </c>
      <c r="D540" t="s">
        <v>1726</v>
      </c>
      <c r="E540">
        <v>1400000</v>
      </c>
      <c r="F540" t="s">
        <v>3376</v>
      </c>
      <c r="G540" t="s">
        <v>4563</v>
      </c>
    </row>
    <row r="541" spans="1:7" x14ac:dyDescent="0.3">
      <c r="A541">
        <v>540</v>
      </c>
      <c r="B541" t="s">
        <v>3641</v>
      </c>
      <c r="C541" t="s">
        <v>3642</v>
      </c>
      <c r="D541" t="s">
        <v>2379</v>
      </c>
      <c r="E541">
        <v>620000</v>
      </c>
      <c r="F541" t="s">
        <v>3376</v>
      </c>
      <c r="G541" t="s">
        <v>3643</v>
      </c>
    </row>
    <row r="542" spans="1:7" x14ac:dyDescent="0.3">
      <c r="A542">
        <v>541</v>
      </c>
      <c r="B542" t="s">
        <v>3644</v>
      </c>
      <c r="C542" t="s">
        <v>3645</v>
      </c>
      <c r="D542" t="s">
        <v>2379</v>
      </c>
      <c r="E542">
        <v>580000</v>
      </c>
      <c r="F542" t="s">
        <v>3376</v>
      </c>
      <c r="G542" t="s">
        <v>3646</v>
      </c>
    </row>
    <row r="543" spans="1:7" x14ac:dyDescent="0.3">
      <c r="A543">
        <v>542</v>
      </c>
      <c r="B543" t="s">
        <v>3647</v>
      </c>
      <c r="C543" t="s">
        <v>3648</v>
      </c>
      <c r="D543" t="s">
        <v>2379</v>
      </c>
      <c r="E543">
        <v>520000</v>
      </c>
      <c r="F543" t="s">
        <v>3376</v>
      </c>
      <c r="G543" t="s">
        <v>3649</v>
      </c>
    </row>
    <row r="544" spans="1:7" x14ac:dyDescent="0.3">
      <c r="A544">
        <v>543</v>
      </c>
      <c r="B544" t="s">
        <v>3650</v>
      </c>
      <c r="C544" t="s">
        <v>3651</v>
      </c>
      <c r="D544" t="s">
        <v>2379</v>
      </c>
      <c r="E544">
        <v>890000</v>
      </c>
      <c r="F544" t="s">
        <v>3376</v>
      </c>
      <c r="G544" t="s">
        <v>3652</v>
      </c>
    </row>
    <row r="545" spans="1:7" x14ac:dyDescent="0.3">
      <c r="A545">
        <v>544</v>
      </c>
      <c r="B545" t="s">
        <v>3653</v>
      </c>
      <c r="C545" t="s">
        <v>3654</v>
      </c>
      <c r="D545" t="s">
        <v>2379</v>
      </c>
      <c r="E545">
        <v>800000</v>
      </c>
      <c r="F545" t="s">
        <v>3376</v>
      </c>
      <c r="G545" t="s">
        <v>3655</v>
      </c>
    </row>
    <row r="546" spans="1:7" x14ac:dyDescent="0.3">
      <c r="A546">
        <v>545</v>
      </c>
      <c r="B546" t="s">
        <v>3656</v>
      </c>
      <c r="C546" t="s">
        <v>3657</v>
      </c>
      <c r="D546" t="s">
        <v>2379</v>
      </c>
      <c r="E546">
        <v>750000</v>
      </c>
      <c r="F546" t="s">
        <v>3376</v>
      </c>
      <c r="G546" t="s">
        <v>3658</v>
      </c>
    </row>
    <row r="547" spans="1:7" x14ac:dyDescent="0.3">
      <c r="A547">
        <v>546</v>
      </c>
      <c r="B547" t="s">
        <v>3659</v>
      </c>
      <c r="C547" t="s">
        <v>3660</v>
      </c>
      <c r="D547" t="s">
        <v>2379</v>
      </c>
      <c r="E547">
        <v>60000</v>
      </c>
      <c r="F547" t="s">
        <v>3376</v>
      </c>
      <c r="G547" t="s">
        <v>3661</v>
      </c>
    </row>
    <row r="548" spans="1:7" x14ac:dyDescent="0.3">
      <c r="A548">
        <v>547</v>
      </c>
      <c r="B548" t="s">
        <v>3662</v>
      </c>
      <c r="C548" t="s">
        <v>3663</v>
      </c>
      <c r="D548" t="s">
        <v>2379</v>
      </c>
      <c r="E548">
        <v>50000</v>
      </c>
      <c r="F548" t="s">
        <v>3376</v>
      </c>
      <c r="G548" t="s">
        <v>3664</v>
      </c>
    </row>
    <row r="549" spans="1:7" x14ac:dyDescent="0.3">
      <c r="A549">
        <v>548</v>
      </c>
      <c r="B549" t="s">
        <v>4564</v>
      </c>
      <c r="C549" t="s">
        <v>4565</v>
      </c>
      <c r="D549" t="s">
        <v>1726</v>
      </c>
      <c r="E549">
        <v>500000</v>
      </c>
      <c r="F549" t="s">
        <v>3376</v>
      </c>
      <c r="G549" t="s">
        <v>4566</v>
      </c>
    </row>
    <row r="550" spans="1:7" x14ac:dyDescent="0.3">
      <c r="A550">
        <v>549</v>
      </c>
      <c r="B550" t="s">
        <v>4567</v>
      </c>
      <c r="C550" t="s">
        <v>4568</v>
      </c>
      <c r="D550" t="s">
        <v>1726</v>
      </c>
      <c r="E550">
        <v>370000</v>
      </c>
      <c r="F550" t="s">
        <v>3376</v>
      </c>
      <c r="G550" t="s">
        <v>4569</v>
      </c>
    </row>
    <row r="551" spans="1:7" x14ac:dyDescent="0.3">
      <c r="A551">
        <v>550</v>
      </c>
      <c r="B551" t="s">
        <v>4570</v>
      </c>
      <c r="C551" t="s">
        <v>4571</v>
      </c>
      <c r="D551" t="s">
        <v>1726</v>
      </c>
      <c r="E551">
        <v>850000</v>
      </c>
      <c r="F551" t="s">
        <v>3376</v>
      </c>
      <c r="G551" t="s">
        <v>4572</v>
      </c>
    </row>
    <row r="552" spans="1:7" x14ac:dyDescent="0.3">
      <c r="A552">
        <v>551</v>
      </c>
      <c r="B552" t="s">
        <v>4573</v>
      </c>
      <c r="C552" t="s">
        <v>4574</v>
      </c>
      <c r="D552" t="s">
        <v>1726</v>
      </c>
      <c r="E552">
        <v>1500000</v>
      </c>
      <c r="F552" t="s">
        <v>3376</v>
      </c>
      <c r="G552" t="s">
        <v>4575</v>
      </c>
    </row>
    <row r="553" spans="1:7" x14ac:dyDescent="0.3">
      <c r="A553">
        <v>552</v>
      </c>
      <c r="B553" t="s">
        <v>4576</v>
      </c>
      <c r="C553" t="s">
        <v>4577</v>
      </c>
      <c r="D553" t="s">
        <v>1726</v>
      </c>
      <c r="E553">
        <v>1400000</v>
      </c>
      <c r="F553" t="s">
        <v>3376</v>
      </c>
      <c r="G553" t="s">
        <v>4578</v>
      </c>
    </row>
    <row r="554" spans="1:7" x14ac:dyDescent="0.3">
      <c r="A554">
        <v>553</v>
      </c>
      <c r="B554" t="s">
        <v>4579</v>
      </c>
      <c r="C554" t="s">
        <v>4580</v>
      </c>
      <c r="D554" t="s">
        <v>1726</v>
      </c>
      <c r="E554">
        <v>750000</v>
      </c>
      <c r="F554" t="s">
        <v>3376</v>
      </c>
      <c r="G554" t="s">
        <v>4581</v>
      </c>
    </row>
    <row r="555" spans="1:7" x14ac:dyDescent="0.3">
      <c r="A555">
        <v>554</v>
      </c>
      <c r="B555" t="s">
        <v>4582</v>
      </c>
      <c r="C555" t="s">
        <v>4583</v>
      </c>
      <c r="D555" t="s">
        <v>1726</v>
      </c>
      <c r="E555">
        <v>530000</v>
      </c>
      <c r="F555" t="s">
        <v>3376</v>
      </c>
      <c r="G555" t="s">
        <v>4584</v>
      </c>
    </row>
    <row r="556" spans="1:7" x14ac:dyDescent="0.3">
      <c r="A556">
        <v>555</v>
      </c>
      <c r="B556" t="s">
        <v>4585</v>
      </c>
      <c r="C556" t="s">
        <v>4586</v>
      </c>
      <c r="D556" t="s">
        <v>1726</v>
      </c>
      <c r="E556">
        <v>850000</v>
      </c>
      <c r="F556" t="s">
        <v>3376</v>
      </c>
      <c r="G556" t="s">
        <v>4587</v>
      </c>
    </row>
    <row r="557" spans="1:7" x14ac:dyDescent="0.3">
      <c r="A557">
        <v>556</v>
      </c>
      <c r="B557" t="s">
        <v>4588</v>
      </c>
      <c r="C557" t="s">
        <v>4589</v>
      </c>
      <c r="D557" t="s">
        <v>1726</v>
      </c>
      <c r="E557">
        <v>950000</v>
      </c>
      <c r="F557" t="s">
        <v>3376</v>
      </c>
      <c r="G557" t="s">
        <v>4590</v>
      </c>
    </row>
    <row r="558" spans="1:7" x14ac:dyDescent="0.3">
      <c r="A558">
        <v>557</v>
      </c>
      <c r="B558" t="s">
        <v>4591</v>
      </c>
      <c r="C558" t="s">
        <v>4592</v>
      </c>
      <c r="D558" t="s">
        <v>1726</v>
      </c>
      <c r="E558">
        <v>1000000</v>
      </c>
      <c r="F558" t="s">
        <v>3376</v>
      </c>
      <c r="G558" t="s">
        <v>4593</v>
      </c>
    </row>
    <row r="559" spans="1:7" x14ac:dyDescent="0.3">
      <c r="A559">
        <v>558</v>
      </c>
      <c r="B559" t="s">
        <v>4594</v>
      </c>
      <c r="C559" t="s">
        <v>4595</v>
      </c>
      <c r="D559" t="s">
        <v>1726</v>
      </c>
      <c r="E559">
        <v>950000</v>
      </c>
      <c r="F559" t="s">
        <v>3376</v>
      </c>
      <c r="G559" t="s">
        <v>4596</v>
      </c>
    </row>
    <row r="560" spans="1:7" x14ac:dyDescent="0.3">
      <c r="A560">
        <v>559</v>
      </c>
      <c r="B560" t="s">
        <v>4597</v>
      </c>
      <c r="C560" t="s">
        <v>4598</v>
      </c>
      <c r="D560" t="s">
        <v>1726</v>
      </c>
      <c r="E560">
        <v>1050000</v>
      </c>
      <c r="F560" t="s">
        <v>3376</v>
      </c>
      <c r="G560" t="s">
        <v>4599</v>
      </c>
    </row>
    <row r="561" spans="1:7" x14ac:dyDescent="0.3">
      <c r="A561">
        <v>560</v>
      </c>
      <c r="B561" t="s">
        <v>4600</v>
      </c>
      <c r="C561" t="s">
        <v>4601</v>
      </c>
      <c r="D561" t="s">
        <v>1726</v>
      </c>
      <c r="E561">
        <v>2350000</v>
      </c>
      <c r="F561" t="s">
        <v>3376</v>
      </c>
      <c r="G561" t="s">
        <v>4602</v>
      </c>
    </row>
    <row r="562" spans="1:7" x14ac:dyDescent="0.3">
      <c r="A562">
        <v>561</v>
      </c>
      <c r="B562" t="s">
        <v>4603</v>
      </c>
      <c r="C562" t="s">
        <v>4604</v>
      </c>
      <c r="D562" t="s">
        <v>1726</v>
      </c>
      <c r="E562">
        <v>2200000</v>
      </c>
      <c r="F562" t="s">
        <v>3376</v>
      </c>
      <c r="G562" t="s">
        <v>4605</v>
      </c>
    </row>
    <row r="563" spans="1:7" x14ac:dyDescent="0.3">
      <c r="A563">
        <v>562</v>
      </c>
      <c r="B563" t="s">
        <v>4606</v>
      </c>
      <c r="C563" t="s">
        <v>4607</v>
      </c>
      <c r="D563" t="s">
        <v>1726</v>
      </c>
      <c r="E563">
        <v>1429000</v>
      </c>
      <c r="F563" t="s">
        <v>3376</v>
      </c>
      <c r="G563" t="s">
        <v>4608</v>
      </c>
    </row>
    <row r="564" spans="1:7" x14ac:dyDescent="0.3">
      <c r="A564">
        <v>563</v>
      </c>
      <c r="B564" t="s">
        <v>4609</v>
      </c>
      <c r="C564" t="s">
        <v>4610</v>
      </c>
      <c r="D564" t="s">
        <v>1726</v>
      </c>
      <c r="E564">
        <v>1200000</v>
      </c>
      <c r="F564" t="s">
        <v>3376</v>
      </c>
      <c r="G564" t="s">
        <v>4611</v>
      </c>
    </row>
    <row r="565" spans="1:7" x14ac:dyDescent="0.3">
      <c r="A565">
        <v>564</v>
      </c>
      <c r="B565" t="s">
        <v>3665</v>
      </c>
      <c r="C565" t="s">
        <v>3666</v>
      </c>
      <c r="D565" t="s">
        <v>11</v>
      </c>
      <c r="E565">
        <v>0</v>
      </c>
      <c r="F565" t="s">
        <v>3376</v>
      </c>
      <c r="G565" t="s">
        <v>3667</v>
      </c>
    </row>
    <row r="566" spans="1:7" x14ac:dyDescent="0.3">
      <c r="A566">
        <v>565</v>
      </c>
      <c r="B566" t="s">
        <v>4612</v>
      </c>
      <c r="C566" t="s">
        <v>4613</v>
      </c>
      <c r="D566" t="s">
        <v>1726</v>
      </c>
      <c r="E566">
        <v>790000</v>
      </c>
      <c r="F566" t="s">
        <v>3376</v>
      </c>
      <c r="G566" t="s">
        <v>4614</v>
      </c>
    </row>
    <row r="567" spans="1:7" x14ac:dyDescent="0.3">
      <c r="A567">
        <v>566</v>
      </c>
      <c r="B567" t="s">
        <v>4615</v>
      </c>
      <c r="C567" t="s">
        <v>4616</v>
      </c>
      <c r="D567" t="s">
        <v>1726</v>
      </c>
      <c r="E567">
        <v>720000</v>
      </c>
      <c r="F567" t="s">
        <v>3376</v>
      </c>
      <c r="G567" t="s">
        <v>4617</v>
      </c>
    </row>
    <row r="568" spans="1:7" x14ac:dyDescent="0.3">
      <c r="A568">
        <v>567</v>
      </c>
      <c r="B568" t="s">
        <v>4618</v>
      </c>
      <c r="C568" t="s">
        <v>4619</v>
      </c>
      <c r="D568" t="s">
        <v>1726</v>
      </c>
      <c r="E568">
        <v>1400000</v>
      </c>
      <c r="F568" t="s">
        <v>3376</v>
      </c>
      <c r="G568" t="s">
        <v>4620</v>
      </c>
    </row>
    <row r="569" spans="1:7" x14ac:dyDescent="0.3">
      <c r="A569">
        <v>568</v>
      </c>
      <c r="B569" t="s">
        <v>4621</v>
      </c>
      <c r="C569" t="s">
        <v>4622</v>
      </c>
      <c r="D569" t="s">
        <v>1726</v>
      </c>
      <c r="E569">
        <v>1800000</v>
      </c>
      <c r="F569" t="s">
        <v>3376</v>
      </c>
      <c r="G569" t="s">
        <v>4623</v>
      </c>
    </row>
    <row r="570" spans="1:7" x14ac:dyDescent="0.3">
      <c r="A570">
        <v>569</v>
      </c>
      <c r="B570" t="s">
        <v>3668</v>
      </c>
      <c r="C570" t="s">
        <v>3669</v>
      </c>
      <c r="D570" t="s">
        <v>2376</v>
      </c>
      <c r="E570">
        <v>120000</v>
      </c>
      <c r="F570" t="s">
        <v>3376</v>
      </c>
      <c r="G570" t="s">
        <v>3670</v>
      </c>
    </row>
    <row r="571" spans="1:7" x14ac:dyDescent="0.3">
      <c r="A571">
        <v>570</v>
      </c>
      <c r="B571" t="s">
        <v>3671</v>
      </c>
      <c r="C571" t="s">
        <v>3672</v>
      </c>
      <c r="D571" t="s">
        <v>2376</v>
      </c>
      <c r="E571">
        <v>145000</v>
      </c>
      <c r="F571" t="s">
        <v>3376</v>
      </c>
      <c r="G571" t="s">
        <v>3673</v>
      </c>
    </row>
    <row r="572" spans="1:7" x14ac:dyDescent="0.3">
      <c r="A572">
        <v>571</v>
      </c>
      <c r="B572" t="s">
        <v>3674</v>
      </c>
      <c r="C572" t="s">
        <v>3675</v>
      </c>
      <c r="D572" t="s">
        <v>2376</v>
      </c>
      <c r="E572">
        <v>40000</v>
      </c>
      <c r="F572" t="s">
        <v>3376</v>
      </c>
      <c r="G572" t="s">
        <v>3676</v>
      </c>
    </row>
    <row r="573" spans="1:7" x14ac:dyDescent="0.3">
      <c r="A573">
        <v>572</v>
      </c>
      <c r="B573" t="s">
        <v>3677</v>
      </c>
      <c r="C573" t="s">
        <v>3678</v>
      </c>
      <c r="D573" t="s">
        <v>2376</v>
      </c>
      <c r="E573">
        <v>45000</v>
      </c>
      <c r="F573" t="s">
        <v>3376</v>
      </c>
      <c r="G573" t="s">
        <v>3679</v>
      </c>
    </row>
    <row r="574" spans="1:7" x14ac:dyDescent="0.3">
      <c r="A574">
        <v>573</v>
      </c>
      <c r="B574" t="s">
        <v>3680</v>
      </c>
      <c r="C574" t="s">
        <v>3681</v>
      </c>
      <c r="D574" t="s">
        <v>2376</v>
      </c>
      <c r="E574">
        <v>145000</v>
      </c>
      <c r="F574" t="s">
        <v>3376</v>
      </c>
      <c r="G574" t="s">
        <v>3682</v>
      </c>
    </row>
    <row r="575" spans="1:7" x14ac:dyDescent="0.3">
      <c r="A575">
        <v>574</v>
      </c>
      <c r="B575" t="s">
        <v>3683</v>
      </c>
      <c r="C575" t="s">
        <v>3684</v>
      </c>
      <c r="D575" t="s">
        <v>2379</v>
      </c>
      <c r="E575">
        <v>900000</v>
      </c>
      <c r="F575" t="s">
        <v>3376</v>
      </c>
      <c r="G575" t="s">
        <v>3685</v>
      </c>
    </row>
    <row r="576" spans="1:7" x14ac:dyDescent="0.3">
      <c r="A576">
        <v>575</v>
      </c>
      <c r="B576" t="s">
        <v>3686</v>
      </c>
      <c r="C576" t="s">
        <v>3687</v>
      </c>
      <c r="D576" t="s">
        <v>2318</v>
      </c>
      <c r="E576">
        <v>1700000</v>
      </c>
      <c r="F576" t="s">
        <v>3376</v>
      </c>
      <c r="G576" t="s">
        <v>3688</v>
      </c>
    </row>
    <row r="577" spans="1:7" x14ac:dyDescent="0.3">
      <c r="A577">
        <v>576</v>
      </c>
      <c r="B577" t="s">
        <v>3689</v>
      </c>
      <c r="C577" t="s">
        <v>3690</v>
      </c>
      <c r="D577" t="s">
        <v>2376</v>
      </c>
      <c r="E577">
        <v>40000</v>
      </c>
      <c r="F577" t="s">
        <v>3376</v>
      </c>
      <c r="G577" t="s">
        <v>3691</v>
      </c>
    </row>
    <row r="578" spans="1:7" x14ac:dyDescent="0.3">
      <c r="A578">
        <v>577</v>
      </c>
      <c r="B578" t="s">
        <v>4624</v>
      </c>
      <c r="C578" t="s">
        <v>4625</v>
      </c>
      <c r="D578" t="s">
        <v>1726</v>
      </c>
      <c r="E578">
        <v>138875</v>
      </c>
      <c r="F578" t="s">
        <v>3376</v>
      </c>
      <c r="G578" t="s">
        <v>4626</v>
      </c>
    </row>
    <row r="579" spans="1:7" x14ac:dyDescent="0.3">
      <c r="A579">
        <v>578</v>
      </c>
      <c r="B579" t="s">
        <v>4627</v>
      </c>
      <c r="C579" t="s">
        <v>4628</v>
      </c>
      <c r="D579" t="s">
        <v>1726</v>
      </c>
      <c r="E579">
        <v>103000</v>
      </c>
      <c r="F579" t="s">
        <v>3376</v>
      </c>
      <c r="G579" t="s">
        <v>4629</v>
      </c>
    </row>
    <row r="580" spans="1:7" x14ac:dyDescent="0.3">
      <c r="A580">
        <v>579</v>
      </c>
      <c r="B580" t="s">
        <v>4630</v>
      </c>
      <c r="C580" t="s">
        <v>4631</v>
      </c>
      <c r="D580" t="s">
        <v>1726</v>
      </c>
      <c r="E580">
        <v>962163</v>
      </c>
      <c r="F580" t="s">
        <v>3376</v>
      </c>
      <c r="G580" t="s">
        <v>4632</v>
      </c>
    </row>
    <row r="581" spans="1:7" x14ac:dyDescent="0.3">
      <c r="A581">
        <v>580</v>
      </c>
      <c r="B581" t="s">
        <v>4633</v>
      </c>
      <c r="C581" t="s">
        <v>4634</v>
      </c>
      <c r="D581" t="s">
        <v>1726</v>
      </c>
      <c r="E581">
        <v>250000</v>
      </c>
      <c r="F581" t="s">
        <v>3376</v>
      </c>
      <c r="G581" t="s">
        <v>4635</v>
      </c>
    </row>
    <row r="582" spans="1:7" x14ac:dyDescent="0.3">
      <c r="A582">
        <v>581</v>
      </c>
      <c r="B582" t="s">
        <v>3692</v>
      </c>
      <c r="C582" t="s">
        <v>3693</v>
      </c>
      <c r="D582" t="s">
        <v>2326</v>
      </c>
      <c r="E582">
        <v>12884</v>
      </c>
      <c r="F582" t="s">
        <v>3376</v>
      </c>
      <c r="G582" t="s">
        <v>3694</v>
      </c>
    </row>
    <row r="583" spans="1:7" x14ac:dyDescent="0.3">
      <c r="A583">
        <v>582</v>
      </c>
      <c r="B583" t="s">
        <v>3695</v>
      </c>
      <c r="C583" t="s">
        <v>3696</v>
      </c>
      <c r="D583" t="s">
        <v>2326</v>
      </c>
      <c r="E583">
        <v>13210</v>
      </c>
      <c r="F583" t="s">
        <v>3376</v>
      </c>
      <c r="G583" t="s">
        <v>3697</v>
      </c>
    </row>
    <row r="584" spans="1:7" x14ac:dyDescent="0.3">
      <c r="A584">
        <v>583</v>
      </c>
      <c r="B584" t="s">
        <v>3698</v>
      </c>
      <c r="C584" t="s">
        <v>3699</v>
      </c>
      <c r="D584" t="s">
        <v>2326</v>
      </c>
      <c r="E584">
        <v>60000</v>
      </c>
      <c r="F584" t="s">
        <v>3376</v>
      </c>
      <c r="G584" t="s">
        <v>3700</v>
      </c>
    </row>
    <row r="585" spans="1:7" x14ac:dyDescent="0.3">
      <c r="A585">
        <v>584</v>
      </c>
      <c r="B585" t="s">
        <v>3701</v>
      </c>
      <c r="C585" t="s">
        <v>3702</v>
      </c>
      <c r="D585" t="s">
        <v>2326</v>
      </c>
      <c r="E585">
        <v>25000</v>
      </c>
      <c r="F585" t="s">
        <v>3376</v>
      </c>
      <c r="G585" t="s">
        <v>3703</v>
      </c>
    </row>
    <row r="586" spans="1:7" x14ac:dyDescent="0.3">
      <c r="A586">
        <v>585</v>
      </c>
      <c r="B586" t="s">
        <v>4636</v>
      </c>
      <c r="C586" t="s">
        <v>4637</v>
      </c>
      <c r="D586" t="s">
        <v>1726</v>
      </c>
      <c r="E586">
        <v>550000</v>
      </c>
      <c r="F586" t="s">
        <v>3376</v>
      </c>
      <c r="G586" t="s">
        <v>4638</v>
      </c>
    </row>
    <row r="587" spans="1:7" x14ac:dyDescent="0.3">
      <c r="A587">
        <v>586</v>
      </c>
      <c r="B587" t="s">
        <v>3704</v>
      </c>
      <c r="C587" t="s">
        <v>3705</v>
      </c>
      <c r="D587" t="s">
        <v>11</v>
      </c>
      <c r="E587">
        <v>0</v>
      </c>
      <c r="F587" t="s">
        <v>3376</v>
      </c>
      <c r="G587" t="s">
        <v>3706</v>
      </c>
    </row>
    <row r="588" spans="1:7" x14ac:dyDescent="0.3">
      <c r="A588">
        <v>587</v>
      </c>
      <c r="B588" t="s">
        <v>3707</v>
      </c>
      <c r="C588" t="s">
        <v>3708</v>
      </c>
      <c r="D588" t="s">
        <v>2326</v>
      </c>
      <c r="E588">
        <v>455953</v>
      </c>
      <c r="F588" t="s">
        <v>3376</v>
      </c>
      <c r="G588" t="s">
        <v>3709</v>
      </c>
    </row>
    <row r="589" spans="1:7" x14ac:dyDescent="0.3">
      <c r="A589">
        <v>588</v>
      </c>
      <c r="B589" t="s">
        <v>3710</v>
      </c>
      <c r="C589" t="s">
        <v>3711</v>
      </c>
      <c r="D589" t="s">
        <v>2326</v>
      </c>
      <c r="E589">
        <v>741720</v>
      </c>
      <c r="F589" t="s">
        <v>3376</v>
      </c>
      <c r="G589" t="s">
        <v>3712</v>
      </c>
    </row>
    <row r="590" spans="1:7" x14ac:dyDescent="0.3">
      <c r="A590">
        <v>589</v>
      </c>
      <c r="B590" t="s">
        <v>3713</v>
      </c>
      <c r="C590" t="s">
        <v>3714</v>
      </c>
      <c r="D590" t="s">
        <v>2326</v>
      </c>
      <c r="E590">
        <v>973494</v>
      </c>
      <c r="F590" t="s">
        <v>3376</v>
      </c>
      <c r="G590" t="s">
        <v>3715</v>
      </c>
    </row>
    <row r="591" spans="1:7" x14ac:dyDescent="0.3">
      <c r="A591">
        <v>590</v>
      </c>
      <c r="B591" t="s">
        <v>3716</v>
      </c>
      <c r="C591" t="s">
        <v>3717</v>
      </c>
      <c r="D591" t="s">
        <v>2326</v>
      </c>
      <c r="E591">
        <v>2246051</v>
      </c>
      <c r="F591" t="s">
        <v>3376</v>
      </c>
      <c r="G591" t="s">
        <v>3718</v>
      </c>
    </row>
    <row r="592" spans="1:7" x14ac:dyDescent="0.3">
      <c r="A592">
        <v>591</v>
      </c>
      <c r="B592" t="s">
        <v>3719</v>
      </c>
      <c r="C592" t="s">
        <v>3720</v>
      </c>
      <c r="D592" t="s">
        <v>2326</v>
      </c>
      <c r="E592">
        <v>2645219</v>
      </c>
      <c r="F592" t="s">
        <v>3376</v>
      </c>
      <c r="G592" t="s">
        <v>3721</v>
      </c>
    </row>
    <row r="593" spans="1:7" x14ac:dyDescent="0.3">
      <c r="A593">
        <v>592</v>
      </c>
      <c r="B593" t="s">
        <v>3722</v>
      </c>
      <c r="C593" t="s">
        <v>3723</v>
      </c>
      <c r="D593" t="s">
        <v>2326</v>
      </c>
      <c r="E593">
        <v>30531</v>
      </c>
      <c r="F593" t="s">
        <v>3376</v>
      </c>
      <c r="G593" t="s">
        <v>3724</v>
      </c>
    </row>
    <row r="594" spans="1:7" x14ac:dyDescent="0.3">
      <c r="A594">
        <v>593</v>
      </c>
      <c r="B594" t="s">
        <v>3725</v>
      </c>
      <c r="C594" t="s">
        <v>3726</v>
      </c>
      <c r="D594" t="s">
        <v>2326</v>
      </c>
      <c r="E594">
        <v>33655</v>
      </c>
      <c r="F594" t="s">
        <v>3376</v>
      </c>
      <c r="G594" t="s">
        <v>3727</v>
      </c>
    </row>
    <row r="595" spans="1:7" x14ac:dyDescent="0.3">
      <c r="A595">
        <v>594</v>
      </c>
      <c r="B595" t="s">
        <v>3728</v>
      </c>
      <c r="C595" t="s">
        <v>3729</v>
      </c>
      <c r="D595" t="s">
        <v>2326</v>
      </c>
      <c r="E595">
        <v>36884</v>
      </c>
      <c r="F595" t="s">
        <v>3376</v>
      </c>
      <c r="G595" t="s">
        <v>3730</v>
      </c>
    </row>
    <row r="596" spans="1:7" x14ac:dyDescent="0.3">
      <c r="A596">
        <v>595</v>
      </c>
      <c r="B596" t="s">
        <v>3731</v>
      </c>
      <c r="C596" t="s">
        <v>3732</v>
      </c>
      <c r="D596" t="s">
        <v>2326</v>
      </c>
      <c r="E596">
        <v>52988</v>
      </c>
      <c r="F596" t="s">
        <v>3376</v>
      </c>
      <c r="G596" t="s">
        <v>3733</v>
      </c>
    </row>
    <row r="597" spans="1:7" x14ac:dyDescent="0.3">
      <c r="A597">
        <v>596</v>
      </c>
      <c r="B597" t="s">
        <v>3734</v>
      </c>
      <c r="C597" t="s">
        <v>3735</v>
      </c>
      <c r="D597" t="s">
        <v>2326</v>
      </c>
      <c r="E597">
        <v>58404</v>
      </c>
      <c r="F597" t="s">
        <v>3376</v>
      </c>
      <c r="G597" t="s">
        <v>3736</v>
      </c>
    </row>
    <row r="598" spans="1:7" x14ac:dyDescent="0.3">
      <c r="A598">
        <v>597</v>
      </c>
      <c r="B598" t="s">
        <v>3737</v>
      </c>
      <c r="C598" t="s">
        <v>3738</v>
      </c>
      <c r="D598" t="s">
        <v>2326</v>
      </c>
      <c r="E598">
        <v>80578</v>
      </c>
      <c r="F598" t="s">
        <v>3376</v>
      </c>
      <c r="G598" t="s">
        <v>3739</v>
      </c>
    </row>
    <row r="599" spans="1:7" x14ac:dyDescent="0.3">
      <c r="A599">
        <v>598</v>
      </c>
      <c r="B599" t="s">
        <v>3740</v>
      </c>
      <c r="C599" t="s">
        <v>3741</v>
      </c>
      <c r="D599" t="s">
        <v>2326</v>
      </c>
      <c r="E599">
        <v>106216</v>
      </c>
      <c r="F599" t="s">
        <v>3376</v>
      </c>
      <c r="G599" t="s">
        <v>3742</v>
      </c>
    </row>
    <row r="600" spans="1:7" x14ac:dyDescent="0.3">
      <c r="A600">
        <v>599</v>
      </c>
      <c r="B600" t="s">
        <v>3743</v>
      </c>
      <c r="C600" t="s">
        <v>3744</v>
      </c>
      <c r="D600" t="s">
        <v>2326</v>
      </c>
      <c r="E600">
        <v>143634</v>
      </c>
      <c r="F600" t="s">
        <v>3376</v>
      </c>
      <c r="G600" t="s">
        <v>3745</v>
      </c>
    </row>
    <row r="601" spans="1:7" x14ac:dyDescent="0.3">
      <c r="A601">
        <v>600</v>
      </c>
      <c r="B601" t="s">
        <v>3746</v>
      </c>
      <c r="C601" t="s">
        <v>3747</v>
      </c>
      <c r="D601" t="s">
        <v>2326</v>
      </c>
      <c r="E601">
        <v>205022</v>
      </c>
      <c r="F601" t="s">
        <v>3376</v>
      </c>
      <c r="G601" t="s">
        <v>3748</v>
      </c>
    </row>
    <row r="602" spans="1:7" x14ac:dyDescent="0.3">
      <c r="A602">
        <v>601</v>
      </c>
      <c r="B602" t="s">
        <v>3749</v>
      </c>
      <c r="C602" t="s">
        <v>3750</v>
      </c>
      <c r="D602" t="s">
        <v>2326</v>
      </c>
      <c r="E602">
        <v>235940</v>
      </c>
      <c r="F602" t="s">
        <v>3376</v>
      </c>
      <c r="G602" t="s">
        <v>3751</v>
      </c>
    </row>
    <row r="603" spans="1:7" x14ac:dyDescent="0.3">
      <c r="A603">
        <v>602</v>
      </c>
      <c r="B603" t="s">
        <v>3752</v>
      </c>
      <c r="C603" t="s">
        <v>3753</v>
      </c>
      <c r="D603" t="s">
        <v>2326</v>
      </c>
      <c r="E603">
        <v>312660</v>
      </c>
      <c r="F603" t="s">
        <v>3376</v>
      </c>
      <c r="G603" t="s">
        <v>3754</v>
      </c>
    </row>
    <row r="604" spans="1:7" x14ac:dyDescent="0.3">
      <c r="A604">
        <v>603</v>
      </c>
      <c r="B604" t="s">
        <v>3755</v>
      </c>
      <c r="C604" t="s">
        <v>3756</v>
      </c>
      <c r="D604" t="s">
        <v>2326</v>
      </c>
      <c r="E604">
        <v>374880</v>
      </c>
      <c r="F604" t="s">
        <v>3376</v>
      </c>
      <c r="G604" t="s">
        <v>3757</v>
      </c>
    </row>
    <row r="605" spans="1:7" x14ac:dyDescent="0.3">
      <c r="A605">
        <v>604</v>
      </c>
      <c r="B605" t="s">
        <v>3758</v>
      </c>
      <c r="C605" t="s">
        <v>3759</v>
      </c>
      <c r="D605" t="s">
        <v>2326</v>
      </c>
      <c r="E605">
        <v>470172</v>
      </c>
      <c r="F605" t="s">
        <v>3376</v>
      </c>
      <c r="G605" t="s">
        <v>3760</v>
      </c>
    </row>
    <row r="606" spans="1:7" x14ac:dyDescent="0.3">
      <c r="A606">
        <v>605</v>
      </c>
      <c r="B606" t="s">
        <v>3761</v>
      </c>
      <c r="C606" t="s">
        <v>3762</v>
      </c>
      <c r="D606" t="s">
        <v>2326</v>
      </c>
      <c r="E606">
        <v>562921</v>
      </c>
      <c r="F606" t="s">
        <v>3376</v>
      </c>
      <c r="G606" t="s">
        <v>3763</v>
      </c>
    </row>
    <row r="607" spans="1:7" x14ac:dyDescent="0.3">
      <c r="A607">
        <v>606</v>
      </c>
      <c r="B607" t="s">
        <v>3764</v>
      </c>
      <c r="C607" t="s">
        <v>3765</v>
      </c>
      <c r="D607" t="s">
        <v>2326</v>
      </c>
      <c r="E607">
        <v>689560</v>
      </c>
      <c r="F607" t="s">
        <v>3376</v>
      </c>
      <c r="G607" t="s">
        <v>3766</v>
      </c>
    </row>
    <row r="608" spans="1:7" x14ac:dyDescent="0.3">
      <c r="A608">
        <v>607</v>
      </c>
      <c r="B608" t="s">
        <v>3767</v>
      </c>
      <c r="C608" t="s">
        <v>3768</v>
      </c>
      <c r="D608" t="s">
        <v>2326</v>
      </c>
      <c r="E608">
        <v>880831</v>
      </c>
      <c r="F608" t="s">
        <v>3376</v>
      </c>
      <c r="G608" t="s">
        <v>3769</v>
      </c>
    </row>
    <row r="609" spans="1:7" x14ac:dyDescent="0.3">
      <c r="A609">
        <v>608</v>
      </c>
      <c r="B609" t="s">
        <v>3770</v>
      </c>
      <c r="C609" t="s">
        <v>3771</v>
      </c>
      <c r="D609" t="s">
        <v>2326</v>
      </c>
      <c r="E609">
        <v>1031531</v>
      </c>
      <c r="F609" t="s">
        <v>3376</v>
      </c>
      <c r="G609" t="s">
        <v>3772</v>
      </c>
    </row>
    <row r="610" spans="1:7" x14ac:dyDescent="0.3">
      <c r="A610">
        <v>609</v>
      </c>
      <c r="B610" t="s">
        <v>3773</v>
      </c>
      <c r="C610" t="s">
        <v>3774</v>
      </c>
      <c r="D610" t="s">
        <v>2326</v>
      </c>
      <c r="E610">
        <v>1263854</v>
      </c>
      <c r="F610" t="s">
        <v>3376</v>
      </c>
      <c r="G610" t="s">
        <v>3775</v>
      </c>
    </row>
    <row r="611" spans="1:7" x14ac:dyDescent="0.3">
      <c r="A611">
        <v>610</v>
      </c>
      <c r="B611" t="s">
        <v>3776</v>
      </c>
      <c r="C611" t="s">
        <v>3777</v>
      </c>
      <c r="D611" t="s">
        <v>2326</v>
      </c>
      <c r="E611">
        <v>1657096</v>
      </c>
      <c r="F611" t="s">
        <v>3376</v>
      </c>
      <c r="G611" t="s">
        <v>3778</v>
      </c>
    </row>
    <row r="612" spans="1:7" x14ac:dyDescent="0.3">
      <c r="A612">
        <v>611</v>
      </c>
      <c r="B612" t="s">
        <v>3779</v>
      </c>
      <c r="C612" t="s">
        <v>3780</v>
      </c>
      <c r="D612" t="s">
        <v>2326</v>
      </c>
      <c r="E612">
        <v>2073104</v>
      </c>
      <c r="F612" t="s">
        <v>3376</v>
      </c>
      <c r="G612" t="s">
        <v>3781</v>
      </c>
    </row>
    <row r="613" spans="1:7" x14ac:dyDescent="0.3">
      <c r="A613">
        <v>612</v>
      </c>
      <c r="B613" t="s">
        <v>3782</v>
      </c>
      <c r="C613" t="s">
        <v>3783</v>
      </c>
      <c r="D613" t="s">
        <v>2326</v>
      </c>
      <c r="E613">
        <v>2595185</v>
      </c>
      <c r="F613" t="s">
        <v>3376</v>
      </c>
      <c r="G613" t="s">
        <v>3784</v>
      </c>
    </row>
    <row r="614" spans="1:7" x14ac:dyDescent="0.3">
      <c r="A614">
        <v>613</v>
      </c>
      <c r="B614" t="s">
        <v>3785</v>
      </c>
      <c r="C614" t="s">
        <v>3786</v>
      </c>
      <c r="D614" t="s">
        <v>2326</v>
      </c>
      <c r="E614">
        <v>3159435</v>
      </c>
      <c r="F614" t="s">
        <v>3376</v>
      </c>
      <c r="G614" t="s">
        <v>3787</v>
      </c>
    </row>
    <row r="615" spans="1:7" x14ac:dyDescent="0.3">
      <c r="A615">
        <v>614</v>
      </c>
      <c r="B615" t="s">
        <v>3788</v>
      </c>
      <c r="C615" t="s">
        <v>3789</v>
      </c>
      <c r="D615" t="s">
        <v>2326</v>
      </c>
      <c r="E615">
        <v>79720</v>
      </c>
      <c r="F615" t="s">
        <v>3376</v>
      </c>
      <c r="G615" t="s">
        <v>3790</v>
      </c>
    </row>
    <row r="616" spans="1:7" x14ac:dyDescent="0.3">
      <c r="A616">
        <v>615</v>
      </c>
      <c r="B616" t="s">
        <v>3791</v>
      </c>
      <c r="C616" t="s">
        <v>3792</v>
      </c>
      <c r="D616" t="s">
        <v>2326</v>
      </c>
      <c r="E616">
        <v>92656</v>
      </c>
      <c r="F616" t="s">
        <v>3376</v>
      </c>
      <c r="G616" t="s">
        <v>3793</v>
      </c>
    </row>
    <row r="617" spans="1:7" x14ac:dyDescent="0.3">
      <c r="A617">
        <v>616</v>
      </c>
      <c r="B617" t="s">
        <v>3794</v>
      </c>
      <c r="C617" t="s">
        <v>3795</v>
      </c>
      <c r="D617" t="s">
        <v>2326</v>
      </c>
      <c r="E617">
        <v>122407</v>
      </c>
      <c r="F617" t="s">
        <v>3376</v>
      </c>
      <c r="G617" t="s">
        <v>3796</v>
      </c>
    </row>
    <row r="618" spans="1:7" x14ac:dyDescent="0.3">
      <c r="A618">
        <v>617</v>
      </c>
      <c r="B618" t="s">
        <v>3797</v>
      </c>
      <c r="C618" t="s">
        <v>3798</v>
      </c>
      <c r="D618" t="s">
        <v>2326</v>
      </c>
      <c r="E618">
        <v>149028</v>
      </c>
      <c r="F618" t="s">
        <v>3376</v>
      </c>
      <c r="G618" t="s">
        <v>3799</v>
      </c>
    </row>
    <row r="619" spans="1:7" x14ac:dyDescent="0.3">
      <c r="A619">
        <v>618</v>
      </c>
      <c r="B619" t="s">
        <v>3800</v>
      </c>
      <c r="C619" t="s">
        <v>3801</v>
      </c>
      <c r="D619" t="s">
        <v>2326</v>
      </c>
      <c r="E619">
        <v>175379</v>
      </c>
      <c r="F619" t="s">
        <v>3376</v>
      </c>
      <c r="G619" t="s">
        <v>3802</v>
      </c>
    </row>
    <row r="620" spans="1:7" x14ac:dyDescent="0.3">
      <c r="A620">
        <v>619</v>
      </c>
      <c r="B620" t="s">
        <v>3803</v>
      </c>
      <c r="C620" t="s">
        <v>3804</v>
      </c>
      <c r="D620" t="s">
        <v>2326</v>
      </c>
      <c r="E620">
        <v>216358</v>
      </c>
      <c r="F620" t="s">
        <v>3376</v>
      </c>
      <c r="G620" t="s">
        <v>3805</v>
      </c>
    </row>
    <row r="621" spans="1:7" x14ac:dyDescent="0.3">
      <c r="A621">
        <v>620</v>
      </c>
      <c r="B621" t="s">
        <v>3806</v>
      </c>
      <c r="C621" t="s">
        <v>3807</v>
      </c>
      <c r="D621" t="s">
        <v>2326</v>
      </c>
      <c r="E621">
        <v>265876</v>
      </c>
      <c r="F621" t="s">
        <v>3376</v>
      </c>
      <c r="G621" t="s">
        <v>3808</v>
      </c>
    </row>
    <row r="622" spans="1:7" x14ac:dyDescent="0.3">
      <c r="A622">
        <v>621</v>
      </c>
      <c r="B622" t="s">
        <v>3809</v>
      </c>
      <c r="C622" t="s">
        <v>3810</v>
      </c>
      <c r="D622" t="s">
        <v>2326</v>
      </c>
      <c r="E622">
        <v>365439</v>
      </c>
      <c r="F622" t="s">
        <v>3376</v>
      </c>
      <c r="G622" t="s">
        <v>3811</v>
      </c>
    </row>
    <row r="623" spans="1:7" x14ac:dyDescent="0.3">
      <c r="A623">
        <v>622</v>
      </c>
      <c r="B623" t="s">
        <v>3812</v>
      </c>
      <c r="C623" t="s">
        <v>3813</v>
      </c>
      <c r="D623" t="s">
        <v>2326</v>
      </c>
      <c r="E623">
        <v>464296</v>
      </c>
      <c r="F623" t="s">
        <v>3376</v>
      </c>
      <c r="G623" t="s">
        <v>3814</v>
      </c>
    </row>
    <row r="624" spans="1:7" x14ac:dyDescent="0.3">
      <c r="A624">
        <v>623</v>
      </c>
      <c r="B624" t="s">
        <v>3815</v>
      </c>
      <c r="C624" t="s">
        <v>3816</v>
      </c>
      <c r="D624" t="s">
        <v>2326</v>
      </c>
      <c r="E624">
        <v>48598</v>
      </c>
      <c r="F624" t="s">
        <v>3376</v>
      </c>
      <c r="G624" t="s">
        <v>3817</v>
      </c>
    </row>
    <row r="625" spans="1:7" x14ac:dyDescent="0.3">
      <c r="A625">
        <v>624</v>
      </c>
      <c r="B625" t="s">
        <v>3818</v>
      </c>
      <c r="C625" t="s">
        <v>3819</v>
      </c>
      <c r="D625" t="s">
        <v>2326</v>
      </c>
      <c r="E625">
        <v>73503</v>
      </c>
      <c r="F625" t="s">
        <v>3376</v>
      </c>
      <c r="G625" t="s">
        <v>3820</v>
      </c>
    </row>
    <row r="626" spans="1:7" x14ac:dyDescent="0.3">
      <c r="A626">
        <v>625</v>
      </c>
      <c r="B626" t="s">
        <v>3821</v>
      </c>
      <c r="C626" t="s">
        <v>3822</v>
      </c>
      <c r="D626" t="s">
        <v>2326</v>
      </c>
      <c r="E626">
        <v>91179</v>
      </c>
      <c r="F626" t="s">
        <v>3376</v>
      </c>
      <c r="G626" t="s">
        <v>3823</v>
      </c>
    </row>
    <row r="627" spans="1:7" x14ac:dyDescent="0.3">
      <c r="A627">
        <v>626</v>
      </c>
      <c r="B627" t="s">
        <v>3824</v>
      </c>
      <c r="C627" t="s">
        <v>3825</v>
      </c>
      <c r="D627" t="s">
        <v>2326</v>
      </c>
      <c r="E627">
        <v>164149</v>
      </c>
      <c r="F627" t="s">
        <v>3376</v>
      </c>
      <c r="G627" t="s">
        <v>3826</v>
      </c>
    </row>
    <row r="628" spans="1:7" x14ac:dyDescent="0.3">
      <c r="A628">
        <v>627</v>
      </c>
      <c r="B628" t="s">
        <v>3827</v>
      </c>
      <c r="C628" t="s">
        <v>3828</v>
      </c>
      <c r="D628" t="s">
        <v>2326</v>
      </c>
      <c r="E628">
        <v>249653</v>
      </c>
      <c r="F628" t="s">
        <v>3376</v>
      </c>
      <c r="G628" t="s">
        <v>3829</v>
      </c>
    </row>
    <row r="629" spans="1:7" x14ac:dyDescent="0.3">
      <c r="A629">
        <v>628</v>
      </c>
      <c r="B629" t="s">
        <v>3830</v>
      </c>
      <c r="C629" t="s">
        <v>3831</v>
      </c>
      <c r="D629" t="s">
        <v>2326</v>
      </c>
      <c r="E629">
        <v>340775</v>
      </c>
      <c r="F629" t="s">
        <v>3376</v>
      </c>
      <c r="G629" t="s">
        <v>3832</v>
      </c>
    </row>
    <row r="630" spans="1:7" x14ac:dyDescent="0.3">
      <c r="A630">
        <v>629</v>
      </c>
      <c r="B630" t="s">
        <v>3833</v>
      </c>
      <c r="C630" t="s">
        <v>3834</v>
      </c>
      <c r="D630" t="s">
        <v>2326</v>
      </c>
      <c r="E630">
        <v>487909</v>
      </c>
      <c r="F630" t="s">
        <v>3376</v>
      </c>
      <c r="G630" t="s">
        <v>3835</v>
      </c>
    </row>
    <row r="631" spans="1:7" x14ac:dyDescent="0.3">
      <c r="A631">
        <v>630</v>
      </c>
      <c r="B631" t="s">
        <v>3836</v>
      </c>
      <c r="C631" t="s">
        <v>3837</v>
      </c>
      <c r="D631" t="s">
        <v>2326</v>
      </c>
      <c r="E631">
        <v>764579</v>
      </c>
      <c r="F631" t="s">
        <v>3376</v>
      </c>
      <c r="G631" t="s">
        <v>3838</v>
      </c>
    </row>
    <row r="632" spans="1:7" x14ac:dyDescent="0.3">
      <c r="A632">
        <v>631</v>
      </c>
      <c r="B632" t="s">
        <v>3839</v>
      </c>
      <c r="C632" t="s">
        <v>3840</v>
      </c>
      <c r="D632" t="s">
        <v>2326</v>
      </c>
      <c r="E632">
        <v>975534</v>
      </c>
      <c r="F632" t="s">
        <v>3376</v>
      </c>
      <c r="G632" t="s">
        <v>3841</v>
      </c>
    </row>
    <row r="633" spans="1:7" x14ac:dyDescent="0.3">
      <c r="A633">
        <v>632</v>
      </c>
      <c r="B633" t="s">
        <v>3842</v>
      </c>
      <c r="C633" t="s">
        <v>3843</v>
      </c>
      <c r="D633" t="s">
        <v>2326</v>
      </c>
      <c r="E633">
        <v>1225073</v>
      </c>
      <c r="F633" t="s">
        <v>3376</v>
      </c>
      <c r="G633" t="s">
        <v>3844</v>
      </c>
    </row>
    <row r="634" spans="1:7" x14ac:dyDescent="0.3">
      <c r="A634">
        <v>633</v>
      </c>
      <c r="B634" t="s">
        <v>3845</v>
      </c>
      <c r="C634" t="s">
        <v>3846</v>
      </c>
      <c r="D634" t="s">
        <v>2326</v>
      </c>
      <c r="E634">
        <v>1661654</v>
      </c>
      <c r="F634" t="s">
        <v>3376</v>
      </c>
      <c r="G634" t="s">
        <v>3847</v>
      </c>
    </row>
    <row r="635" spans="1:7" x14ac:dyDescent="0.3">
      <c r="A635">
        <v>634</v>
      </c>
      <c r="B635" t="s">
        <v>3848</v>
      </c>
      <c r="C635" t="s">
        <v>3849</v>
      </c>
      <c r="D635" t="s">
        <v>2326</v>
      </c>
      <c r="E635">
        <v>2471968</v>
      </c>
      <c r="F635" t="s">
        <v>3376</v>
      </c>
      <c r="G635" t="s">
        <v>3850</v>
      </c>
    </row>
    <row r="636" spans="1:7" x14ac:dyDescent="0.3">
      <c r="A636">
        <v>635</v>
      </c>
      <c r="B636" t="s">
        <v>3851</v>
      </c>
      <c r="C636" t="s">
        <v>3852</v>
      </c>
      <c r="D636" t="s">
        <v>2326</v>
      </c>
      <c r="E636">
        <v>3098568</v>
      </c>
      <c r="F636" t="s">
        <v>3376</v>
      </c>
      <c r="G636" t="s">
        <v>3853</v>
      </c>
    </row>
    <row r="637" spans="1:7" x14ac:dyDescent="0.3">
      <c r="A637">
        <v>636</v>
      </c>
      <c r="B637" t="s">
        <v>3854</v>
      </c>
      <c r="C637" t="s">
        <v>3855</v>
      </c>
      <c r="D637" t="s">
        <v>2326</v>
      </c>
      <c r="E637">
        <v>24843</v>
      </c>
      <c r="F637" t="s">
        <v>3376</v>
      </c>
      <c r="G637" t="s">
        <v>3856</v>
      </c>
    </row>
    <row r="638" spans="1:7" x14ac:dyDescent="0.3">
      <c r="A638">
        <v>637</v>
      </c>
      <c r="B638" t="s">
        <v>3857</v>
      </c>
      <c r="C638" t="s">
        <v>3858</v>
      </c>
      <c r="D638" t="s">
        <v>2326</v>
      </c>
      <c r="E638">
        <v>28849</v>
      </c>
      <c r="F638" t="s">
        <v>3376</v>
      </c>
      <c r="G638" t="s">
        <v>3859</v>
      </c>
    </row>
    <row r="639" spans="1:7" x14ac:dyDescent="0.3">
      <c r="A639">
        <v>638</v>
      </c>
      <c r="B639" t="s">
        <v>3860</v>
      </c>
      <c r="C639" t="s">
        <v>3861</v>
      </c>
      <c r="D639" t="s">
        <v>2326</v>
      </c>
      <c r="E639">
        <v>39441</v>
      </c>
      <c r="F639" t="s">
        <v>3376</v>
      </c>
      <c r="G639" t="s">
        <v>3862</v>
      </c>
    </row>
    <row r="640" spans="1:7" x14ac:dyDescent="0.3">
      <c r="A640">
        <v>639</v>
      </c>
      <c r="B640" t="s">
        <v>3863</v>
      </c>
      <c r="C640" t="s">
        <v>3864</v>
      </c>
      <c r="D640" t="s">
        <v>2326</v>
      </c>
      <c r="E640">
        <v>60296</v>
      </c>
      <c r="F640" t="s">
        <v>3376</v>
      </c>
      <c r="G640" t="s">
        <v>3865</v>
      </c>
    </row>
    <row r="641" spans="1:7" x14ac:dyDescent="0.3">
      <c r="A641">
        <v>640</v>
      </c>
      <c r="B641" t="s">
        <v>3866</v>
      </c>
      <c r="C641" t="s">
        <v>3867</v>
      </c>
      <c r="D641" t="s">
        <v>2326</v>
      </c>
      <c r="E641">
        <v>86575</v>
      </c>
      <c r="F641" t="s">
        <v>3376</v>
      </c>
      <c r="G641" t="s">
        <v>3868</v>
      </c>
    </row>
    <row r="642" spans="1:7" x14ac:dyDescent="0.3">
      <c r="A642">
        <v>641</v>
      </c>
      <c r="B642" t="s">
        <v>3869</v>
      </c>
      <c r="C642" t="s">
        <v>3870</v>
      </c>
      <c r="D642" t="s">
        <v>2326</v>
      </c>
      <c r="E642">
        <v>115341</v>
      </c>
      <c r="F642" t="s">
        <v>3376</v>
      </c>
      <c r="G642" t="s">
        <v>3871</v>
      </c>
    </row>
    <row r="643" spans="1:7" x14ac:dyDescent="0.3">
      <c r="A643">
        <v>642</v>
      </c>
      <c r="B643" t="s">
        <v>3872</v>
      </c>
      <c r="C643" t="s">
        <v>3873</v>
      </c>
      <c r="D643" t="s">
        <v>2326</v>
      </c>
      <c r="E643">
        <v>157027</v>
      </c>
      <c r="F643" t="s">
        <v>3376</v>
      </c>
      <c r="G643" t="s">
        <v>3874</v>
      </c>
    </row>
    <row r="644" spans="1:7" x14ac:dyDescent="0.3">
      <c r="A644">
        <v>643</v>
      </c>
      <c r="B644" t="s">
        <v>3875</v>
      </c>
      <c r="C644" t="s">
        <v>3876</v>
      </c>
      <c r="D644" t="s">
        <v>2326</v>
      </c>
      <c r="E644">
        <v>229188</v>
      </c>
      <c r="F644" t="s">
        <v>3376</v>
      </c>
      <c r="G644" t="s">
        <v>3877</v>
      </c>
    </row>
    <row r="645" spans="1:7" x14ac:dyDescent="0.3">
      <c r="A645">
        <v>644</v>
      </c>
      <c r="B645" t="s">
        <v>3878</v>
      </c>
      <c r="C645" t="s">
        <v>3879</v>
      </c>
      <c r="D645" t="s">
        <v>2326</v>
      </c>
      <c r="E645">
        <v>280936</v>
      </c>
      <c r="F645" t="s">
        <v>3376</v>
      </c>
      <c r="G645" t="s">
        <v>3880</v>
      </c>
    </row>
    <row r="646" spans="1:7" x14ac:dyDescent="0.3">
      <c r="A646">
        <v>645</v>
      </c>
      <c r="B646" t="s">
        <v>3881</v>
      </c>
      <c r="C646" t="s">
        <v>3882</v>
      </c>
      <c r="D646" t="s">
        <v>2326</v>
      </c>
      <c r="E646">
        <v>343879</v>
      </c>
      <c r="F646" t="s">
        <v>3376</v>
      </c>
      <c r="G646" t="s">
        <v>3883</v>
      </c>
    </row>
    <row r="647" spans="1:7" x14ac:dyDescent="0.3">
      <c r="A647">
        <v>646</v>
      </c>
      <c r="B647" t="s">
        <v>3884</v>
      </c>
      <c r="C647" t="s">
        <v>3885</v>
      </c>
      <c r="D647" t="s">
        <v>2326</v>
      </c>
      <c r="E647">
        <v>441403</v>
      </c>
      <c r="F647" t="s">
        <v>3376</v>
      </c>
      <c r="G647" t="s">
        <v>3886</v>
      </c>
    </row>
    <row r="648" spans="1:7" x14ac:dyDescent="0.3">
      <c r="A648">
        <v>647</v>
      </c>
      <c r="B648" t="s">
        <v>3887</v>
      </c>
      <c r="C648" t="s">
        <v>3888</v>
      </c>
      <c r="D648" t="s">
        <v>2326</v>
      </c>
      <c r="E648">
        <v>552910</v>
      </c>
      <c r="F648" t="s">
        <v>3376</v>
      </c>
      <c r="G648" t="s">
        <v>3889</v>
      </c>
    </row>
    <row r="649" spans="1:7" x14ac:dyDescent="0.3">
      <c r="A649">
        <v>648</v>
      </c>
      <c r="B649" t="s">
        <v>3890</v>
      </c>
      <c r="C649" t="s">
        <v>3891</v>
      </c>
      <c r="D649" t="s">
        <v>2326</v>
      </c>
      <c r="E649">
        <v>681666</v>
      </c>
      <c r="F649" t="s">
        <v>3376</v>
      </c>
      <c r="G649" t="s">
        <v>3892</v>
      </c>
    </row>
    <row r="650" spans="1:7" x14ac:dyDescent="0.3">
      <c r="A650">
        <v>649</v>
      </c>
      <c r="B650" t="s">
        <v>3893</v>
      </c>
      <c r="C650" t="s">
        <v>3894</v>
      </c>
      <c r="D650" t="s">
        <v>11</v>
      </c>
      <c r="E650">
        <v>0</v>
      </c>
      <c r="F650" t="s">
        <v>3376</v>
      </c>
      <c r="G650" t="s">
        <v>3895</v>
      </c>
    </row>
    <row r="651" spans="1:7" x14ac:dyDescent="0.3">
      <c r="A651">
        <v>650</v>
      </c>
      <c r="B651" t="s">
        <v>3896</v>
      </c>
      <c r="C651" t="s">
        <v>3897</v>
      </c>
      <c r="D651" t="s">
        <v>2379</v>
      </c>
      <c r="E651">
        <v>65000</v>
      </c>
      <c r="F651" t="s">
        <v>3376</v>
      </c>
      <c r="G651" t="s">
        <v>3898</v>
      </c>
    </row>
    <row r="652" spans="1:7" x14ac:dyDescent="0.3">
      <c r="A652">
        <v>651</v>
      </c>
      <c r="B652" t="s">
        <v>3899</v>
      </c>
      <c r="C652" t="s">
        <v>3900</v>
      </c>
      <c r="D652" t="s">
        <v>2318</v>
      </c>
      <c r="E652">
        <v>80000</v>
      </c>
      <c r="F652" t="s">
        <v>3376</v>
      </c>
      <c r="G652" t="s">
        <v>3901</v>
      </c>
    </row>
    <row r="653" spans="1:7" x14ac:dyDescent="0.3">
      <c r="A653">
        <v>652</v>
      </c>
      <c r="B653" t="s">
        <v>3902</v>
      </c>
      <c r="C653" t="s">
        <v>3903</v>
      </c>
      <c r="D653" t="s">
        <v>2318</v>
      </c>
      <c r="E653">
        <v>95000</v>
      </c>
      <c r="F653" t="s">
        <v>3376</v>
      </c>
      <c r="G653" t="s">
        <v>3904</v>
      </c>
    </row>
    <row r="654" spans="1:7" x14ac:dyDescent="0.3">
      <c r="A654">
        <v>653</v>
      </c>
      <c r="B654" t="s">
        <v>3905</v>
      </c>
      <c r="C654" t="s">
        <v>3906</v>
      </c>
      <c r="D654" t="s">
        <v>2318</v>
      </c>
      <c r="E654">
        <v>105000</v>
      </c>
      <c r="F654" t="s">
        <v>3376</v>
      </c>
      <c r="G654" t="s">
        <v>3907</v>
      </c>
    </row>
    <row r="655" spans="1:7" x14ac:dyDescent="0.3">
      <c r="A655">
        <v>654</v>
      </c>
      <c r="B655" t="s">
        <v>3908</v>
      </c>
      <c r="C655" t="s">
        <v>3909</v>
      </c>
      <c r="D655" t="s">
        <v>2318</v>
      </c>
      <c r="E655">
        <v>115000</v>
      </c>
      <c r="F655" t="s">
        <v>3376</v>
      </c>
      <c r="G655" t="s">
        <v>3910</v>
      </c>
    </row>
    <row r="656" spans="1:7" x14ac:dyDescent="0.3">
      <c r="A656">
        <v>655</v>
      </c>
      <c r="B656" t="s">
        <v>3911</v>
      </c>
      <c r="C656" t="s">
        <v>3912</v>
      </c>
      <c r="D656" t="s">
        <v>11</v>
      </c>
      <c r="E656">
        <v>0</v>
      </c>
      <c r="F656" t="s">
        <v>3376</v>
      </c>
      <c r="G656" t="s">
        <v>3913</v>
      </c>
    </row>
    <row r="657" spans="1:7" x14ac:dyDescent="0.3">
      <c r="A657">
        <v>656</v>
      </c>
      <c r="B657" t="s">
        <v>3914</v>
      </c>
      <c r="C657" t="s">
        <v>3915</v>
      </c>
      <c r="D657" t="s">
        <v>2331</v>
      </c>
      <c r="E657">
        <v>2415297</v>
      </c>
      <c r="F657" t="s">
        <v>3376</v>
      </c>
      <c r="G657" t="s">
        <v>3916</v>
      </c>
    </row>
    <row r="658" spans="1:7" x14ac:dyDescent="0.3">
      <c r="A658">
        <v>657</v>
      </c>
      <c r="B658" t="s">
        <v>3917</v>
      </c>
      <c r="C658" t="s">
        <v>3918</v>
      </c>
      <c r="D658" t="s">
        <v>2331</v>
      </c>
      <c r="E658">
        <v>1038076</v>
      </c>
      <c r="F658" t="s">
        <v>3376</v>
      </c>
      <c r="G658" t="s">
        <v>3919</v>
      </c>
    </row>
    <row r="659" spans="1:7" x14ac:dyDescent="0.3">
      <c r="A659">
        <v>658</v>
      </c>
      <c r="B659" t="s">
        <v>3920</v>
      </c>
      <c r="C659" t="s">
        <v>3921</v>
      </c>
      <c r="D659" t="s">
        <v>2331</v>
      </c>
      <c r="E659">
        <v>1128174</v>
      </c>
      <c r="F659" t="s">
        <v>3376</v>
      </c>
      <c r="G659" t="s">
        <v>3922</v>
      </c>
    </row>
    <row r="660" spans="1:7" x14ac:dyDescent="0.3">
      <c r="A660">
        <v>659</v>
      </c>
      <c r="B660" t="s">
        <v>3923</v>
      </c>
      <c r="C660" t="s">
        <v>3924</v>
      </c>
      <c r="D660" t="s">
        <v>2331</v>
      </c>
      <c r="E660">
        <v>1630152</v>
      </c>
      <c r="F660" t="s">
        <v>3376</v>
      </c>
      <c r="G660" t="s">
        <v>3925</v>
      </c>
    </row>
    <row r="661" spans="1:7" x14ac:dyDescent="0.3">
      <c r="A661">
        <v>660</v>
      </c>
      <c r="B661" t="s">
        <v>3926</v>
      </c>
      <c r="C661" t="s">
        <v>3927</v>
      </c>
      <c r="D661" t="s">
        <v>11</v>
      </c>
      <c r="E661">
        <v>0</v>
      </c>
      <c r="F661" t="s">
        <v>3376</v>
      </c>
      <c r="G661" t="s">
        <v>3928</v>
      </c>
    </row>
    <row r="662" spans="1:7" x14ac:dyDescent="0.3">
      <c r="A662">
        <v>661</v>
      </c>
      <c r="B662" t="s">
        <v>3929</v>
      </c>
      <c r="C662" t="s">
        <v>3930</v>
      </c>
      <c r="D662" t="s">
        <v>2318</v>
      </c>
      <c r="E662">
        <v>66023</v>
      </c>
      <c r="F662" t="s">
        <v>3376</v>
      </c>
      <c r="G662" t="s">
        <v>3931</v>
      </c>
    </row>
    <row r="663" spans="1:7" x14ac:dyDescent="0.3">
      <c r="A663">
        <v>662</v>
      </c>
      <c r="B663" t="s">
        <v>3932</v>
      </c>
      <c r="C663" t="s">
        <v>3933</v>
      </c>
      <c r="D663" t="s">
        <v>2331</v>
      </c>
      <c r="E663">
        <v>285919</v>
      </c>
      <c r="F663" t="s">
        <v>3376</v>
      </c>
      <c r="G663" t="s">
        <v>3934</v>
      </c>
    </row>
    <row r="664" spans="1:7" x14ac:dyDescent="0.3">
      <c r="A664">
        <v>663</v>
      </c>
      <c r="B664" t="s">
        <v>3935</v>
      </c>
      <c r="C664" t="s">
        <v>3936</v>
      </c>
      <c r="D664" t="s">
        <v>2331</v>
      </c>
      <c r="E664">
        <v>178699</v>
      </c>
      <c r="F664" t="s">
        <v>3376</v>
      </c>
      <c r="G664" t="s">
        <v>3937</v>
      </c>
    </row>
    <row r="665" spans="1:7" x14ac:dyDescent="0.3">
      <c r="A665">
        <v>664</v>
      </c>
      <c r="B665" t="s">
        <v>3938</v>
      </c>
      <c r="C665" t="s">
        <v>3939</v>
      </c>
      <c r="D665" t="s">
        <v>2318</v>
      </c>
      <c r="E665">
        <v>198068</v>
      </c>
      <c r="F665" t="s">
        <v>3376</v>
      </c>
      <c r="G665" t="s">
        <v>3940</v>
      </c>
    </row>
    <row r="666" spans="1:7" x14ac:dyDescent="0.3">
      <c r="A666">
        <v>665</v>
      </c>
      <c r="B666" t="s">
        <v>3941</v>
      </c>
      <c r="C666" t="s">
        <v>3942</v>
      </c>
      <c r="D666" t="s">
        <v>2318</v>
      </c>
      <c r="E666">
        <v>164885</v>
      </c>
      <c r="F666" t="s">
        <v>3376</v>
      </c>
      <c r="G666" t="s">
        <v>3943</v>
      </c>
    </row>
    <row r="667" spans="1:7" x14ac:dyDescent="0.3">
      <c r="A667">
        <v>666</v>
      </c>
      <c r="B667" t="s">
        <v>3944</v>
      </c>
      <c r="C667" t="s">
        <v>3945</v>
      </c>
      <c r="D667" t="s">
        <v>2318</v>
      </c>
      <c r="E667">
        <v>46462</v>
      </c>
      <c r="F667" t="s">
        <v>3376</v>
      </c>
      <c r="G667" t="s">
        <v>3946</v>
      </c>
    </row>
    <row r="668" spans="1:7" x14ac:dyDescent="0.3">
      <c r="A668">
        <v>667</v>
      </c>
      <c r="B668" t="s">
        <v>3947</v>
      </c>
      <c r="C668" t="s">
        <v>3948</v>
      </c>
      <c r="D668" t="s">
        <v>2318</v>
      </c>
      <c r="E668">
        <v>32166</v>
      </c>
      <c r="F668" t="s">
        <v>3376</v>
      </c>
      <c r="G668" t="s">
        <v>3949</v>
      </c>
    </row>
    <row r="669" spans="1:7" x14ac:dyDescent="0.3">
      <c r="A669">
        <v>668</v>
      </c>
      <c r="B669" t="s">
        <v>3950</v>
      </c>
      <c r="C669" t="s">
        <v>3951</v>
      </c>
      <c r="D669" t="s">
        <v>2318</v>
      </c>
      <c r="E669">
        <v>32166</v>
      </c>
      <c r="F669" t="s">
        <v>3376</v>
      </c>
      <c r="G669" t="s">
        <v>3952</v>
      </c>
    </row>
    <row r="670" spans="1:7" x14ac:dyDescent="0.3">
      <c r="A670">
        <v>669</v>
      </c>
      <c r="B670" t="s">
        <v>3953</v>
      </c>
      <c r="C670" t="s">
        <v>3954</v>
      </c>
      <c r="D670" t="s">
        <v>3380</v>
      </c>
      <c r="E670">
        <v>623916</v>
      </c>
      <c r="F670" t="s">
        <v>3376</v>
      </c>
      <c r="G670" t="s">
        <v>3955</v>
      </c>
    </row>
    <row r="671" spans="1:7" x14ac:dyDescent="0.3">
      <c r="A671">
        <v>670</v>
      </c>
      <c r="B671" t="s">
        <v>3956</v>
      </c>
      <c r="C671" t="s">
        <v>3957</v>
      </c>
      <c r="D671" t="s">
        <v>3958</v>
      </c>
      <c r="E671">
        <v>5959414</v>
      </c>
      <c r="F671" t="s">
        <v>3376</v>
      </c>
      <c r="G671" t="s">
        <v>3959</v>
      </c>
    </row>
    <row r="672" spans="1:7" x14ac:dyDescent="0.3">
      <c r="A672">
        <v>671</v>
      </c>
      <c r="B672" t="s">
        <v>3960</v>
      </c>
      <c r="C672" t="s">
        <v>3961</v>
      </c>
      <c r="D672" t="s">
        <v>3958</v>
      </c>
      <c r="E672">
        <v>7520251</v>
      </c>
      <c r="F672" t="s">
        <v>3376</v>
      </c>
      <c r="G672" t="s">
        <v>3962</v>
      </c>
    </row>
    <row r="673" spans="1:7" x14ac:dyDescent="0.3">
      <c r="A673">
        <v>672</v>
      </c>
      <c r="B673" t="s">
        <v>3963</v>
      </c>
      <c r="C673" t="s">
        <v>3964</v>
      </c>
      <c r="D673" t="s">
        <v>3958</v>
      </c>
      <c r="E673">
        <v>9045727</v>
      </c>
      <c r="F673" t="s">
        <v>3376</v>
      </c>
      <c r="G673" t="s">
        <v>3965</v>
      </c>
    </row>
    <row r="674" spans="1:7" x14ac:dyDescent="0.3">
      <c r="A674">
        <v>673</v>
      </c>
      <c r="B674" t="s">
        <v>3966</v>
      </c>
      <c r="C674" t="s">
        <v>3967</v>
      </c>
      <c r="D674" t="s">
        <v>2318</v>
      </c>
      <c r="E674">
        <v>53610</v>
      </c>
      <c r="F674" t="s">
        <v>3376</v>
      </c>
      <c r="G674" t="s">
        <v>3968</v>
      </c>
    </row>
    <row r="675" spans="1:7" x14ac:dyDescent="0.3">
      <c r="A675">
        <v>674</v>
      </c>
      <c r="B675" t="s">
        <v>3969</v>
      </c>
      <c r="C675" t="s">
        <v>3970</v>
      </c>
      <c r="D675" t="s">
        <v>2318</v>
      </c>
      <c r="E675">
        <v>53610</v>
      </c>
      <c r="F675" t="s">
        <v>3376</v>
      </c>
      <c r="G675" t="s">
        <v>3971</v>
      </c>
    </row>
    <row r="676" spans="1:7" x14ac:dyDescent="0.3">
      <c r="A676">
        <v>675</v>
      </c>
      <c r="B676" t="s">
        <v>3972</v>
      </c>
      <c r="C676" t="s">
        <v>3973</v>
      </c>
      <c r="D676" t="s">
        <v>2318</v>
      </c>
      <c r="E676">
        <v>71480</v>
      </c>
      <c r="F676" t="s">
        <v>3376</v>
      </c>
      <c r="G676" t="s">
        <v>3974</v>
      </c>
    </row>
    <row r="677" spans="1:7" x14ac:dyDescent="0.3">
      <c r="A677">
        <v>676</v>
      </c>
      <c r="B677" t="s">
        <v>3975</v>
      </c>
      <c r="C677" t="s">
        <v>3976</v>
      </c>
      <c r="D677" t="s">
        <v>2318</v>
      </c>
      <c r="E677">
        <v>53610</v>
      </c>
      <c r="F677" t="s">
        <v>3376</v>
      </c>
      <c r="G677" t="s">
        <v>3977</v>
      </c>
    </row>
    <row r="678" spans="1:7" x14ac:dyDescent="0.3">
      <c r="A678">
        <v>677</v>
      </c>
      <c r="B678" t="s">
        <v>3978</v>
      </c>
      <c r="C678" t="s">
        <v>3979</v>
      </c>
      <c r="D678" t="s">
        <v>3980</v>
      </c>
      <c r="E678">
        <v>1093185</v>
      </c>
      <c r="F678" t="s">
        <v>3376</v>
      </c>
      <c r="G678" t="s">
        <v>3981</v>
      </c>
    </row>
    <row r="679" spans="1:7" x14ac:dyDescent="0.3">
      <c r="A679">
        <v>678</v>
      </c>
      <c r="B679" t="s">
        <v>4639</v>
      </c>
      <c r="C679" t="s">
        <v>4640</v>
      </c>
      <c r="D679" t="s">
        <v>1726</v>
      </c>
      <c r="E679">
        <v>58195</v>
      </c>
      <c r="F679" t="s">
        <v>3376</v>
      </c>
      <c r="G679" t="s">
        <v>4641</v>
      </c>
    </row>
    <row r="680" spans="1:7" x14ac:dyDescent="0.3">
      <c r="A680">
        <v>679</v>
      </c>
      <c r="B680" t="s">
        <v>3982</v>
      </c>
      <c r="C680" t="s">
        <v>3983</v>
      </c>
      <c r="D680" t="s">
        <v>2318</v>
      </c>
      <c r="E680">
        <v>74409</v>
      </c>
      <c r="F680" t="s">
        <v>3376</v>
      </c>
      <c r="G680" t="s">
        <v>3984</v>
      </c>
    </row>
    <row r="681" spans="1:7" x14ac:dyDescent="0.3">
      <c r="A681">
        <v>680</v>
      </c>
      <c r="B681" t="s">
        <v>3985</v>
      </c>
      <c r="C681" t="s">
        <v>3986</v>
      </c>
      <c r="D681" t="s">
        <v>2318</v>
      </c>
      <c r="E681">
        <v>55563</v>
      </c>
      <c r="F681" t="s">
        <v>3376</v>
      </c>
      <c r="G681" t="s">
        <v>3987</v>
      </c>
    </row>
    <row r="682" spans="1:7" x14ac:dyDescent="0.3">
      <c r="A682">
        <v>681</v>
      </c>
      <c r="B682" t="s">
        <v>3988</v>
      </c>
      <c r="C682" t="s">
        <v>3989</v>
      </c>
      <c r="D682" t="s">
        <v>2318</v>
      </c>
      <c r="E682">
        <v>145889</v>
      </c>
      <c r="F682" t="s">
        <v>3376</v>
      </c>
      <c r="G682" t="s">
        <v>3990</v>
      </c>
    </row>
    <row r="683" spans="1:7" x14ac:dyDescent="0.3">
      <c r="A683">
        <v>682</v>
      </c>
      <c r="B683" t="s">
        <v>3991</v>
      </c>
      <c r="C683" t="s">
        <v>3992</v>
      </c>
      <c r="D683" t="s">
        <v>2318</v>
      </c>
      <c r="E683">
        <v>54977</v>
      </c>
      <c r="F683" t="s">
        <v>3376</v>
      </c>
      <c r="G683" t="s">
        <v>3993</v>
      </c>
    </row>
    <row r="684" spans="1:7" x14ac:dyDescent="0.3">
      <c r="A684">
        <v>683</v>
      </c>
      <c r="B684" t="s">
        <v>3994</v>
      </c>
      <c r="C684" t="s">
        <v>3995</v>
      </c>
      <c r="D684" t="s">
        <v>2349</v>
      </c>
      <c r="E684">
        <v>527872</v>
      </c>
      <c r="F684" t="s">
        <v>3376</v>
      </c>
      <c r="G684" t="s">
        <v>3996</v>
      </c>
    </row>
    <row r="685" spans="1:7" x14ac:dyDescent="0.3">
      <c r="A685">
        <v>684</v>
      </c>
      <c r="B685" t="s">
        <v>3997</v>
      </c>
      <c r="C685" t="s">
        <v>3998</v>
      </c>
      <c r="D685" t="s">
        <v>2331</v>
      </c>
      <c r="E685">
        <v>178699</v>
      </c>
      <c r="F685" t="s">
        <v>3376</v>
      </c>
      <c r="G685" t="s">
        <v>3999</v>
      </c>
    </row>
    <row r="686" spans="1:7" x14ac:dyDescent="0.3">
      <c r="A686">
        <v>685</v>
      </c>
      <c r="B686" t="s">
        <v>4000</v>
      </c>
      <c r="C686" t="s">
        <v>4001</v>
      </c>
      <c r="D686" t="s">
        <v>2331</v>
      </c>
      <c r="E686">
        <v>214439</v>
      </c>
      <c r="F686" t="s">
        <v>3376</v>
      </c>
      <c r="G686" t="s">
        <v>4002</v>
      </c>
    </row>
    <row r="687" spans="1:7" x14ac:dyDescent="0.3">
      <c r="A687">
        <v>686</v>
      </c>
      <c r="B687" t="s">
        <v>4003</v>
      </c>
      <c r="C687" t="s">
        <v>4004</v>
      </c>
      <c r="D687" t="s">
        <v>2331</v>
      </c>
      <c r="E687">
        <v>536098</v>
      </c>
      <c r="F687" t="s">
        <v>3376</v>
      </c>
      <c r="G687" t="s">
        <v>4005</v>
      </c>
    </row>
    <row r="688" spans="1:7" x14ac:dyDescent="0.3">
      <c r="A688">
        <v>687</v>
      </c>
      <c r="B688" t="s">
        <v>4006</v>
      </c>
      <c r="C688" t="s">
        <v>4007</v>
      </c>
      <c r="D688" t="s">
        <v>2331</v>
      </c>
      <c r="E688">
        <v>536098</v>
      </c>
      <c r="F688" t="s">
        <v>3376</v>
      </c>
      <c r="G688" t="s">
        <v>4008</v>
      </c>
    </row>
    <row r="689" spans="1:7" x14ac:dyDescent="0.3">
      <c r="A689">
        <v>688</v>
      </c>
      <c r="B689" t="s">
        <v>4009</v>
      </c>
      <c r="C689" t="s">
        <v>4010</v>
      </c>
      <c r="D689" t="s">
        <v>2331</v>
      </c>
      <c r="E689">
        <v>536098</v>
      </c>
      <c r="F689" t="s">
        <v>3376</v>
      </c>
      <c r="G689" t="s">
        <v>4011</v>
      </c>
    </row>
    <row r="690" spans="1:7" x14ac:dyDescent="0.3">
      <c r="A690">
        <v>689</v>
      </c>
      <c r="B690" t="s">
        <v>4012</v>
      </c>
      <c r="C690" t="s">
        <v>4013</v>
      </c>
      <c r="D690" t="s">
        <v>2331</v>
      </c>
      <c r="E690">
        <v>536098</v>
      </c>
      <c r="F690" t="s">
        <v>3376</v>
      </c>
      <c r="G690" t="s">
        <v>4014</v>
      </c>
    </row>
    <row r="691" spans="1:7" x14ac:dyDescent="0.3">
      <c r="A691">
        <v>690</v>
      </c>
      <c r="B691" t="s">
        <v>4015</v>
      </c>
      <c r="C691" t="s">
        <v>4016</v>
      </c>
      <c r="D691" t="s">
        <v>2331</v>
      </c>
      <c r="E691">
        <v>536098</v>
      </c>
      <c r="F691" t="s">
        <v>3376</v>
      </c>
      <c r="G691" t="s">
        <v>4017</v>
      </c>
    </row>
    <row r="692" spans="1:7" x14ac:dyDescent="0.3">
      <c r="A692">
        <v>691</v>
      </c>
      <c r="B692" t="s">
        <v>4018</v>
      </c>
      <c r="C692" t="s">
        <v>4019</v>
      </c>
      <c r="D692" t="s">
        <v>2331</v>
      </c>
      <c r="E692">
        <v>71480</v>
      </c>
      <c r="F692" t="s">
        <v>3376</v>
      </c>
      <c r="G692" t="s">
        <v>4020</v>
      </c>
    </row>
    <row r="693" spans="1:7" x14ac:dyDescent="0.3">
      <c r="A693">
        <v>692</v>
      </c>
      <c r="B693" t="s">
        <v>4021</v>
      </c>
      <c r="C693" t="s">
        <v>4022</v>
      </c>
      <c r="D693" t="s">
        <v>2331</v>
      </c>
      <c r="E693">
        <v>60758</v>
      </c>
      <c r="F693" t="s">
        <v>3376</v>
      </c>
      <c r="G693" t="s">
        <v>4023</v>
      </c>
    </row>
    <row r="694" spans="1:7" x14ac:dyDescent="0.3">
      <c r="A694">
        <v>693</v>
      </c>
      <c r="B694" t="s">
        <v>4024</v>
      </c>
      <c r="C694" t="s">
        <v>4025</v>
      </c>
      <c r="D694" t="s">
        <v>2331</v>
      </c>
      <c r="E694">
        <v>71480</v>
      </c>
      <c r="F694" t="s">
        <v>3376</v>
      </c>
      <c r="G694" t="s">
        <v>4026</v>
      </c>
    </row>
    <row r="695" spans="1:7" x14ac:dyDescent="0.3">
      <c r="A695">
        <v>694</v>
      </c>
      <c r="B695" t="s">
        <v>4027</v>
      </c>
      <c r="C695" t="s">
        <v>4028</v>
      </c>
      <c r="D695" t="s">
        <v>2331</v>
      </c>
      <c r="E695">
        <v>781082</v>
      </c>
      <c r="F695" t="s">
        <v>3376</v>
      </c>
      <c r="G695" t="s">
        <v>4029</v>
      </c>
    </row>
    <row r="696" spans="1:7" x14ac:dyDescent="0.3">
      <c r="A696">
        <v>695</v>
      </c>
      <c r="B696" t="s">
        <v>4030</v>
      </c>
      <c r="C696" t="s">
        <v>4031</v>
      </c>
      <c r="D696" t="s">
        <v>2318</v>
      </c>
      <c r="E696">
        <v>46852</v>
      </c>
      <c r="F696" t="s">
        <v>3376</v>
      </c>
      <c r="G696" t="s">
        <v>4032</v>
      </c>
    </row>
    <row r="697" spans="1:7" x14ac:dyDescent="0.3">
      <c r="A697">
        <v>696</v>
      </c>
      <c r="B697" t="s">
        <v>4033</v>
      </c>
      <c r="C697" t="s">
        <v>4034</v>
      </c>
      <c r="D697" t="s">
        <v>2318</v>
      </c>
      <c r="E697">
        <v>46852</v>
      </c>
      <c r="F697" t="s">
        <v>3376</v>
      </c>
      <c r="G697" t="s">
        <v>4035</v>
      </c>
    </row>
    <row r="698" spans="1:7" x14ac:dyDescent="0.3">
      <c r="A698">
        <v>697</v>
      </c>
      <c r="B698" t="s">
        <v>4036</v>
      </c>
      <c r="C698" t="s">
        <v>4037</v>
      </c>
      <c r="D698" t="s">
        <v>2318</v>
      </c>
      <c r="E698">
        <v>32361</v>
      </c>
      <c r="F698" t="s">
        <v>3376</v>
      </c>
      <c r="G698" t="s">
        <v>4038</v>
      </c>
    </row>
    <row r="699" spans="1:7" x14ac:dyDescent="0.3">
      <c r="A699">
        <v>698</v>
      </c>
      <c r="B699" t="s">
        <v>4039</v>
      </c>
      <c r="C699" t="s">
        <v>4040</v>
      </c>
      <c r="D699" t="s">
        <v>2318</v>
      </c>
      <c r="E699">
        <v>32361</v>
      </c>
      <c r="F699" t="s">
        <v>3376</v>
      </c>
      <c r="G699" t="s">
        <v>4041</v>
      </c>
    </row>
    <row r="700" spans="1:7" x14ac:dyDescent="0.3">
      <c r="A700">
        <v>699</v>
      </c>
      <c r="B700" t="s">
        <v>4042</v>
      </c>
      <c r="C700" t="s">
        <v>4043</v>
      </c>
      <c r="D700" t="s">
        <v>2318</v>
      </c>
      <c r="E700">
        <v>46462</v>
      </c>
      <c r="F700" t="s">
        <v>3376</v>
      </c>
      <c r="G700" t="s">
        <v>4044</v>
      </c>
    </row>
    <row r="701" spans="1:7" x14ac:dyDescent="0.3">
      <c r="A701">
        <v>700</v>
      </c>
      <c r="B701" t="s">
        <v>4045</v>
      </c>
      <c r="C701" t="s">
        <v>4046</v>
      </c>
      <c r="D701" t="s">
        <v>2318</v>
      </c>
      <c r="E701">
        <v>44788</v>
      </c>
      <c r="F701" t="s">
        <v>3376</v>
      </c>
      <c r="G701" t="s">
        <v>4047</v>
      </c>
    </row>
    <row r="702" spans="1:7" x14ac:dyDescent="0.3">
      <c r="A702">
        <v>701</v>
      </c>
      <c r="B702" t="s">
        <v>4048</v>
      </c>
      <c r="C702" t="s">
        <v>4049</v>
      </c>
      <c r="D702" t="s">
        <v>2318</v>
      </c>
      <c r="E702">
        <v>44788</v>
      </c>
      <c r="F702" t="s">
        <v>3376</v>
      </c>
      <c r="G702" t="s">
        <v>4050</v>
      </c>
    </row>
    <row r="703" spans="1:7" x14ac:dyDescent="0.3">
      <c r="A703">
        <v>702</v>
      </c>
      <c r="B703" t="s">
        <v>4051</v>
      </c>
      <c r="C703" t="s">
        <v>4052</v>
      </c>
      <c r="D703" t="s">
        <v>2318</v>
      </c>
      <c r="E703">
        <v>300000</v>
      </c>
      <c r="F703" t="s">
        <v>3376</v>
      </c>
      <c r="G703" t="s">
        <v>4053</v>
      </c>
    </row>
    <row r="704" spans="1:7" x14ac:dyDescent="0.3">
      <c r="A704">
        <v>703</v>
      </c>
      <c r="B704" t="s">
        <v>4054</v>
      </c>
      <c r="C704" t="s">
        <v>4055</v>
      </c>
      <c r="D704" t="s">
        <v>2318</v>
      </c>
      <c r="E704">
        <v>150000</v>
      </c>
      <c r="F704" t="s">
        <v>3376</v>
      </c>
      <c r="G704" t="s">
        <v>4056</v>
      </c>
    </row>
    <row r="705" spans="1:7" x14ac:dyDescent="0.3">
      <c r="A705">
        <v>704</v>
      </c>
      <c r="B705" t="s">
        <v>2316</v>
      </c>
      <c r="C705" t="s">
        <v>2317</v>
      </c>
      <c r="D705" t="s">
        <v>2318</v>
      </c>
      <c r="E705">
        <v>2000000</v>
      </c>
      <c r="F705" t="s">
        <v>2319</v>
      </c>
      <c r="G705" t="s">
        <v>11</v>
      </c>
    </row>
    <row r="706" spans="1:7" x14ac:dyDescent="0.3">
      <c r="A706">
        <v>705</v>
      </c>
      <c r="B706" t="s">
        <v>2320</v>
      </c>
      <c r="C706" t="s">
        <v>2321</v>
      </c>
      <c r="D706" t="s">
        <v>2318</v>
      </c>
      <c r="E706">
        <v>5000000</v>
      </c>
      <c r="F706" t="s">
        <v>2319</v>
      </c>
      <c r="G706" t="s">
        <v>11</v>
      </c>
    </row>
    <row r="707" spans="1:7" x14ac:dyDescent="0.3">
      <c r="A707">
        <v>706</v>
      </c>
      <c r="B707" t="s">
        <v>2322</v>
      </c>
      <c r="C707" t="s">
        <v>2323</v>
      </c>
      <c r="D707" t="s">
        <v>2318</v>
      </c>
      <c r="E707">
        <v>200000</v>
      </c>
      <c r="F707" t="s">
        <v>2319</v>
      </c>
      <c r="G707" t="s">
        <v>11</v>
      </c>
    </row>
    <row r="708" spans="1:7" x14ac:dyDescent="0.3">
      <c r="A708">
        <v>707</v>
      </c>
      <c r="B708" t="s">
        <v>2324</v>
      </c>
      <c r="C708" t="s">
        <v>2325</v>
      </c>
      <c r="D708" t="s">
        <v>2326</v>
      </c>
      <c r="E708">
        <v>650000</v>
      </c>
      <c r="F708" t="s">
        <v>2319</v>
      </c>
      <c r="G708" t="s">
        <v>11</v>
      </c>
    </row>
    <row r="709" spans="1:7" x14ac:dyDescent="0.3">
      <c r="A709">
        <v>708</v>
      </c>
      <c r="B709" t="s">
        <v>2327</v>
      </c>
      <c r="C709" t="s">
        <v>2328</v>
      </c>
      <c r="D709" t="s">
        <v>2318</v>
      </c>
      <c r="E709">
        <v>100000</v>
      </c>
      <c r="F709" t="s">
        <v>2319</v>
      </c>
      <c r="G709" t="s">
        <v>11</v>
      </c>
    </row>
    <row r="710" spans="1:7" x14ac:dyDescent="0.3">
      <c r="A710">
        <v>709</v>
      </c>
      <c r="B710" t="s">
        <v>2329</v>
      </c>
      <c r="C710" t="s">
        <v>2330</v>
      </c>
      <c r="D710" t="s">
        <v>2331</v>
      </c>
      <c r="E710">
        <v>3500000</v>
      </c>
      <c r="F710" t="s">
        <v>2319</v>
      </c>
      <c r="G710" t="s">
        <v>11</v>
      </c>
    </row>
    <row r="711" spans="1:7" x14ac:dyDescent="0.3">
      <c r="A711">
        <v>710</v>
      </c>
      <c r="B711" t="s">
        <v>2332</v>
      </c>
      <c r="C711" t="s">
        <v>2333</v>
      </c>
      <c r="D711" t="s">
        <v>2318</v>
      </c>
      <c r="E711">
        <v>2000000</v>
      </c>
      <c r="F711" t="s">
        <v>2319</v>
      </c>
      <c r="G711" t="s">
        <v>11</v>
      </c>
    </row>
    <row r="712" spans="1:7" x14ac:dyDescent="0.3">
      <c r="A712">
        <v>711</v>
      </c>
      <c r="B712" t="s">
        <v>2334</v>
      </c>
      <c r="C712" t="s">
        <v>2335</v>
      </c>
      <c r="D712" t="s">
        <v>2336</v>
      </c>
      <c r="E712">
        <v>2000000</v>
      </c>
      <c r="F712" t="s">
        <v>2319</v>
      </c>
      <c r="G712" t="s">
        <v>11</v>
      </c>
    </row>
    <row r="713" spans="1:7" x14ac:dyDescent="0.3">
      <c r="A713">
        <v>712</v>
      </c>
      <c r="B713" t="s">
        <v>2337</v>
      </c>
      <c r="C713" t="s">
        <v>2338</v>
      </c>
      <c r="D713" t="s">
        <v>2318</v>
      </c>
      <c r="E713">
        <v>164885</v>
      </c>
      <c r="F713" t="s">
        <v>2319</v>
      </c>
      <c r="G713" t="s">
        <v>11</v>
      </c>
    </row>
    <row r="714" spans="1:7" x14ac:dyDescent="0.3">
      <c r="A714">
        <v>713</v>
      </c>
      <c r="B714" t="s">
        <v>2339</v>
      </c>
      <c r="C714" t="s">
        <v>2340</v>
      </c>
      <c r="D714" t="s">
        <v>2318</v>
      </c>
      <c r="E714">
        <v>4000000</v>
      </c>
      <c r="F714" t="s">
        <v>2319</v>
      </c>
      <c r="G714" t="s">
        <v>11</v>
      </c>
    </row>
    <row r="715" spans="1:7" x14ac:dyDescent="0.3">
      <c r="A715">
        <v>714</v>
      </c>
      <c r="B715" t="s">
        <v>2341</v>
      </c>
      <c r="C715" t="s">
        <v>2342</v>
      </c>
      <c r="D715" t="s">
        <v>2318</v>
      </c>
      <c r="E715">
        <v>50000</v>
      </c>
      <c r="F715" t="s">
        <v>2319</v>
      </c>
      <c r="G715" t="s">
        <v>11</v>
      </c>
    </row>
    <row r="716" spans="1:7" x14ac:dyDescent="0.3">
      <c r="A716">
        <v>715</v>
      </c>
      <c r="B716" t="s">
        <v>2343</v>
      </c>
      <c r="C716" t="s">
        <v>2344</v>
      </c>
      <c r="D716" t="s">
        <v>2318</v>
      </c>
      <c r="E716">
        <v>200000</v>
      </c>
      <c r="F716" t="s">
        <v>2319</v>
      </c>
      <c r="G716" t="s">
        <v>11</v>
      </c>
    </row>
    <row r="717" spans="1:7" x14ac:dyDescent="0.3">
      <c r="A717">
        <v>716</v>
      </c>
      <c r="B717" t="s">
        <v>2345</v>
      </c>
      <c r="C717" t="s">
        <v>2346</v>
      </c>
      <c r="D717" t="s">
        <v>2318</v>
      </c>
      <c r="E717">
        <v>5000000</v>
      </c>
      <c r="F717" t="s">
        <v>2319</v>
      </c>
      <c r="G717" t="s">
        <v>11</v>
      </c>
    </row>
    <row r="718" spans="1:7" x14ac:dyDescent="0.3">
      <c r="A718">
        <v>717</v>
      </c>
      <c r="B718" t="s">
        <v>2347</v>
      </c>
      <c r="C718" t="s">
        <v>2348</v>
      </c>
      <c r="D718" t="s">
        <v>2349</v>
      </c>
      <c r="E718">
        <v>500000</v>
      </c>
      <c r="F718" t="s">
        <v>2319</v>
      </c>
      <c r="G718" t="s">
        <v>11</v>
      </c>
    </row>
    <row r="719" spans="1:7" x14ac:dyDescent="0.3">
      <c r="A719">
        <v>718</v>
      </c>
      <c r="B719" t="s">
        <v>2350</v>
      </c>
      <c r="C719" t="s">
        <v>2351</v>
      </c>
      <c r="D719" t="s">
        <v>1726</v>
      </c>
      <c r="E719">
        <v>50000</v>
      </c>
      <c r="F719" t="s">
        <v>2319</v>
      </c>
      <c r="G719" t="s">
        <v>11</v>
      </c>
    </row>
    <row r="720" spans="1:7" x14ac:dyDescent="0.3">
      <c r="A720">
        <v>719</v>
      </c>
      <c r="B720" t="s">
        <v>2352</v>
      </c>
      <c r="C720" t="s">
        <v>2353</v>
      </c>
      <c r="D720" t="s">
        <v>2318</v>
      </c>
      <c r="E720">
        <v>100000</v>
      </c>
      <c r="F720" t="s">
        <v>2319</v>
      </c>
      <c r="G720" t="s">
        <v>11</v>
      </c>
    </row>
    <row r="721" spans="1:7" x14ac:dyDescent="0.3">
      <c r="A721">
        <v>720</v>
      </c>
      <c r="B721" t="s">
        <v>2354</v>
      </c>
      <c r="C721" t="s">
        <v>2355</v>
      </c>
      <c r="D721" t="s">
        <v>2318</v>
      </c>
      <c r="E721">
        <v>2000000</v>
      </c>
      <c r="F721" t="s">
        <v>2319</v>
      </c>
      <c r="G721" t="s">
        <v>11</v>
      </c>
    </row>
    <row r="722" spans="1:7" x14ac:dyDescent="0.3">
      <c r="A722">
        <v>721</v>
      </c>
      <c r="B722" t="s">
        <v>2356</v>
      </c>
      <c r="C722" t="s">
        <v>2357</v>
      </c>
      <c r="D722" t="s">
        <v>2318</v>
      </c>
      <c r="E722">
        <v>500000</v>
      </c>
      <c r="F722" t="s">
        <v>2319</v>
      </c>
      <c r="G722" t="s">
        <v>11</v>
      </c>
    </row>
    <row r="723" spans="1:7" x14ac:dyDescent="0.3">
      <c r="A723">
        <v>722</v>
      </c>
      <c r="B723" t="s">
        <v>2358</v>
      </c>
      <c r="C723" t="s">
        <v>2359</v>
      </c>
      <c r="D723" t="s">
        <v>2318</v>
      </c>
      <c r="E723">
        <v>50000</v>
      </c>
      <c r="F723" t="s">
        <v>2319</v>
      </c>
      <c r="G723" t="s">
        <v>11</v>
      </c>
    </row>
    <row r="724" spans="1:7" x14ac:dyDescent="0.3">
      <c r="A724">
        <v>723</v>
      </c>
      <c r="B724" t="s">
        <v>2360</v>
      </c>
      <c r="C724" t="s">
        <v>2361</v>
      </c>
      <c r="D724" t="s">
        <v>1726</v>
      </c>
      <c r="E724">
        <v>30000</v>
      </c>
      <c r="F724" t="s">
        <v>2319</v>
      </c>
      <c r="G724" t="s">
        <v>11</v>
      </c>
    </row>
    <row r="725" spans="1:7" x14ac:dyDescent="0.3">
      <c r="A725">
        <v>724</v>
      </c>
      <c r="B725" t="s">
        <v>2362</v>
      </c>
      <c r="C725" t="s">
        <v>2363</v>
      </c>
      <c r="D725" t="s">
        <v>2326</v>
      </c>
      <c r="E725">
        <v>20000</v>
      </c>
      <c r="F725" t="s">
        <v>2319</v>
      </c>
      <c r="G725" t="s">
        <v>11</v>
      </c>
    </row>
    <row r="726" spans="1:7" x14ac:dyDescent="0.3">
      <c r="A726">
        <v>725</v>
      </c>
      <c r="B726" t="s">
        <v>2364</v>
      </c>
      <c r="C726" t="s">
        <v>2365</v>
      </c>
      <c r="D726" t="s">
        <v>2326</v>
      </c>
      <c r="E726">
        <v>30000</v>
      </c>
      <c r="F726" t="s">
        <v>2319</v>
      </c>
      <c r="G726" t="s">
        <v>11</v>
      </c>
    </row>
    <row r="727" spans="1:7" x14ac:dyDescent="0.3">
      <c r="A727">
        <v>726</v>
      </c>
      <c r="B727" t="s">
        <v>2366</v>
      </c>
      <c r="C727" t="s">
        <v>2367</v>
      </c>
      <c r="D727" t="s">
        <v>2349</v>
      </c>
      <c r="E727">
        <v>1000000</v>
      </c>
      <c r="F727" t="s">
        <v>2319</v>
      </c>
      <c r="G727" t="s">
        <v>11</v>
      </c>
    </row>
    <row r="728" spans="1:7" x14ac:dyDescent="0.3">
      <c r="A728">
        <v>727</v>
      </c>
      <c r="B728" t="s">
        <v>2368</v>
      </c>
      <c r="C728" t="s">
        <v>2369</v>
      </c>
      <c r="D728" t="s">
        <v>2349</v>
      </c>
      <c r="E728">
        <v>1500000</v>
      </c>
      <c r="F728" t="s">
        <v>2319</v>
      </c>
      <c r="G728" t="s">
        <v>11</v>
      </c>
    </row>
    <row r="729" spans="1:7" x14ac:dyDescent="0.3">
      <c r="A729">
        <v>728</v>
      </c>
      <c r="B729" t="s">
        <v>2370</v>
      </c>
      <c r="C729" t="s">
        <v>2371</v>
      </c>
      <c r="D729" t="s">
        <v>2318</v>
      </c>
      <c r="E729">
        <v>500000</v>
      </c>
      <c r="F729" t="s">
        <v>2319</v>
      </c>
      <c r="G729" t="s">
        <v>11</v>
      </c>
    </row>
    <row r="730" spans="1:7" x14ac:dyDescent="0.3">
      <c r="A730">
        <v>729</v>
      </c>
      <c r="B730" t="s">
        <v>2372</v>
      </c>
      <c r="C730" t="s">
        <v>2373</v>
      </c>
      <c r="D730" t="s">
        <v>2349</v>
      </c>
      <c r="E730">
        <v>1000000</v>
      </c>
      <c r="F730" t="s">
        <v>2319</v>
      </c>
      <c r="G730" t="s">
        <v>11</v>
      </c>
    </row>
    <row r="731" spans="1:7" x14ac:dyDescent="0.3">
      <c r="A731">
        <v>730</v>
      </c>
      <c r="B731" t="s">
        <v>2374</v>
      </c>
      <c r="C731" t="s">
        <v>2375</v>
      </c>
      <c r="D731" t="s">
        <v>2376</v>
      </c>
      <c r="E731">
        <v>120000</v>
      </c>
      <c r="F731" t="s">
        <v>2319</v>
      </c>
      <c r="G731" t="s">
        <v>11</v>
      </c>
    </row>
    <row r="732" spans="1:7" x14ac:dyDescent="0.3">
      <c r="A732">
        <v>731</v>
      </c>
      <c r="B732" t="s">
        <v>2377</v>
      </c>
      <c r="C732" t="s">
        <v>2378</v>
      </c>
      <c r="D732" t="s">
        <v>2379</v>
      </c>
      <c r="E732">
        <v>3090876</v>
      </c>
      <c r="F732" t="s">
        <v>2319</v>
      </c>
      <c r="G732" t="s">
        <v>11</v>
      </c>
    </row>
    <row r="733" spans="1:7" x14ac:dyDescent="0.3">
      <c r="A733">
        <v>732</v>
      </c>
      <c r="B733" t="s">
        <v>2380</v>
      </c>
      <c r="C733" t="s">
        <v>2381</v>
      </c>
      <c r="D733" t="s">
        <v>2379</v>
      </c>
      <c r="E733">
        <v>2212499</v>
      </c>
      <c r="F733" t="s">
        <v>2319</v>
      </c>
      <c r="G733" t="s">
        <v>11</v>
      </c>
    </row>
    <row r="734" spans="1:7" x14ac:dyDescent="0.3">
      <c r="A734">
        <v>733</v>
      </c>
      <c r="B734" t="s">
        <v>2382</v>
      </c>
      <c r="C734" t="s">
        <v>2383</v>
      </c>
      <c r="D734" t="s">
        <v>2379</v>
      </c>
      <c r="E734">
        <v>2819832</v>
      </c>
      <c r="F734" t="s">
        <v>2319</v>
      </c>
      <c r="G734" t="s">
        <v>11</v>
      </c>
    </row>
    <row r="735" spans="1:7" x14ac:dyDescent="0.3">
      <c r="A735">
        <v>734</v>
      </c>
      <c r="B735" t="s">
        <v>2384</v>
      </c>
      <c r="C735" t="s">
        <v>2385</v>
      </c>
      <c r="D735" t="s">
        <v>2379</v>
      </c>
      <c r="E735">
        <v>2665469</v>
      </c>
      <c r="F735" t="s">
        <v>2319</v>
      </c>
      <c r="G735" t="s">
        <v>11</v>
      </c>
    </row>
    <row r="736" spans="1:7" x14ac:dyDescent="0.3">
      <c r="A736">
        <v>735</v>
      </c>
      <c r="B736" t="s">
        <v>2386</v>
      </c>
      <c r="C736" t="s">
        <v>2387</v>
      </c>
      <c r="D736" t="s">
        <v>2379</v>
      </c>
      <c r="E736">
        <v>3200000</v>
      </c>
      <c r="F736" t="s">
        <v>2388</v>
      </c>
      <c r="G736" t="s">
        <v>11</v>
      </c>
    </row>
    <row r="737" spans="1:7" x14ac:dyDescent="0.3">
      <c r="A737">
        <v>736</v>
      </c>
      <c r="B737" t="s">
        <v>2389</v>
      </c>
      <c r="C737" t="s">
        <v>2390</v>
      </c>
      <c r="D737" t="s">
        <v>2379</v>
      </c>
      <c r="E737">
        <v>2700000</v>
      </c>
      <c r="F737" t="s">
        <v>2388</v>
      </c>
      <c r="G737" t="s">
        <v>11</v>
      </c>
    </row>
    <row r="738" spans="1:7" x14ac:dyDescent="0.3">
      <c r="A738">
        <v>737</v>
      </c>
      <c r="B738" t="s">
        <v>2391</v>
      </c>
      <c r="C738" t="s">
        <v>2392</v>
      </c>
      <c r="D738" t="s">
        <v>2379</v>
      </c>
      <c r="E738">
        <v>7000000</v>
      </c>
      <c r="F738" t="s">
        <v>2388</v>
      </c>
      <c r="G738" t="s">
        <v>11</v>
      </c>
    </row>
    <row r="739" spans="1:7" x14ac:dyDescent="0.3">
      <c r="A739">
        <v>738</v>
      </c>
      <c r="B739" t="s">
        <v>2393</v>
      </c>
      <c r="C739" t="s">
        <v>2394</v>
      </c>
      <c r="D739" t="s">
        <v>2379</v>
      </c>
      <c r="E739">
        <v>5000000</v>
      </c>
      <c r="F739" t="s">
        <v>2388</v>
      </c>
      <c r="G739" t="s">
        <v>11</v>
      </c>
    </row>
    <row r="740" spans="1:7" x14ac:dyDescent="0.3">
      <c r="A740">
        <v>739</v>
      </c>
      <c r="B740" t="s">
        <v>2395</v>
      </c>
      <c r="C740" t="s">
        <v>2396</v>
      </c>
      <c r="D740" t="s">
        <v>2379</v>
      </c>
      <c r="E740">
        <v>3000000</v>
      </c>
      <c r="F740" t="s">
        <v>2388</v>
      </c>
      <c r="G740" t="s">
        <v>11</v>
      </c>
    </row>
    <row r="741" spans="1:7" x14ac:dyDescent="0.3">
      <c r="A741">
        <v>740</v>
      </c>
      <c r="B741" t="s">
        <v>2397</v>
      </c>
      <c r="C741" t="s">
        <v>2398</v>
      </c>
      <c r="D741" t="s">
        <v>2379</v>
      </c>
      <c r="E741">
        <v>2800000</v>
      </c>
      <c r="F741" t="s">
        <v>2388</v>
      </c>
      <c r="G741" t="s">
        <v>11</v>
      </c>
    </row>
    <row r="742" spans="1:7" x14ac:dyDescent="0.3">
      <c r="A742">
        <v>741</v>
      </c>
      <c r="B742" t="s">
        <v>2399</v>
      </c>
      <c r="C742" t="s">
        <v>2400</v>
      </c>
      <c r="D742" t="s">
        <v>2379</v>
      </c>
      <c r="E742">
        <v>5000000</v>
      </c>
      <c r="F742" t="s">
        <v>2388</v>
      </c>
      <c r="G742" t="s">
        <v>11</v>
      </c>
    </row>
    <row r="743" spans="1:7" x14ac:dyDescent="0.3">
      <c r="A743">
        <v>742</v>
      </c>
      <c r="B743" t="s">
        <v>2401</v>
      </c>
      <c r="C743" t="s">
        <v>2402</v>
      </c>
      <c r="D743" t="s">
        <v>2379</v>
      </c>
      <c r="E743">
        <v>4000000</v>
      </c>
      <c r="F743" t="s">
        <v>2388</v>
      </c>
      <c r="G743" t="s">
        <v>11</v>
      </c>
    </row>
    <row r="744" spans="1:7" x14ac:dyDescent="0.3">
      <c r="A744">
        <v>743</v>
      </c>
      <c r="B744" t="s">
        <v>2403</v>
      </c>
      <c r="C744" t="s">
        <v>2404</v>
      </c>
      <c r="D744" t="s">
        <v>2379</v>
      </c>
      <c r="E744">
        <v>1800000</v>
      </c>
      <c r="F744" t="s">
        <v>2405</v>
      </c>
      <c r="G744" t="s">
        <v>11</v>
      </c>
    </row>
    <row r="745" spans="1:7" x14ac:dyDescent="0.3">
      <c r="A745">
        <v>744</v>
      </c>
      <c r="B745" t="s">
        <v>2406</v>
      </c>
      <c r="C745" t="s">
        <v>2407</v>
      </c>
      <c r="D745" t="s">
        <v>2379</v>
      </c>
      <c r="E745">
        <v>2500000</v>
      </c>
      <c r="F745" t="s">
        <v>2388</v>
      </c>
      <c r="G745" t="s">
        <v>11</v>
      </c>
    </row>
    <row r="746" spans="1:7" x14ac:dyDescent="0.3">
      <c r="A746">
        <v>745</v>
      </c>
      <c r="B746" t="s">
        <v>2408</v>
      </c>
      <c r="C746" t="s">
        <v>2409</v>
      </c>
      <c r="D746" t="s">
        <v>1726</v>
      </c>
      <c r="E746">
        <v>600000</v>
      </c>
      <c r="F746" t="s">
        <v>2388</v>
      </c>
      <c r="G746" t="s">
        <v>11</v>
      </c>
    </row>
    <row r="747" spans="1:7" x14ac:dyDescent="0.3">
      <c r="A747">
        <v>746</v>
      </c>
      <c r="B747" t="s">
        <v>2410</v>
      </c>
      <c r="C747" t="s">
        <v>2411</v>
      </c>
      <c r="D747" t="s">
        <v>1726</v>
      </c>
      <c r="E747">
        <v>1000000</v>
      </c>
      <c r="F747" t="s">
        <v>2388</v>
      </c>
      <c r="G747" t="s">
        <v>11</v>
      </c>
    </row>
    <row r="748" spans="1:7" x14ac:dyDescent="0.3">
      <c r="A748">
        <v>747</v>
      </c>
      <c r="B748" t="s">
        <v>2412</v>
      </c>
      <c r="C748" t="s">
        <v>2413</v>
      </c>
      <c r="D748" t="s">
        <v>1726</v>
      </c>
      <c r="E748">
        <v>1500000</v>
      </c>
      <c r="F748" t="s">
        <v>2388</v>
      </c>
      <c r="G748" t="s">
        <v>11</v>
      </c>
    </row>
    <row r="749" spans="1:7" x14ac:dyDescent="0.3">
      <c r="A749">
        <v>748</v>
      </c>
      <c r="B749" t="s">
        <v>2414</v>
      </c>
      <c r="C749" t="s">
        <v>2415</v>
      </c>
      <c r="D749" t="s">
        <v>1726</v>
      </c>
      <c r="E749">
        <v>3000000</v>
      </c>
      <c r="F749" t="s">
        <v>2388</v>
      </c>
      <c r="G749" t="s">
        <v>11</v>
      </c>
    </row>
    <row r="750" spans="1:7" x14ac:dyDescent="0.3">
      <c r="A750">
        <v>749</v>
      </c>
      <c r="B750" t="s">
        <v>2416</v>
      </c>
      <c r="C750" t="s">
        <v>2417</v>
      </c>
      <c r="D750" t="s">
        <v>1726</v>
      </c>
      <c r="E750">
        <v>161659</v>
      </c>
      <c r="F750" t="s">
        <v>2418</v>
      </c>
      <c r="G750" t="s">
        <v>11</v>
      </c>
    </row>
    <row r="751" spans="1:7" x14ac:dyDescent="0.3">
      <c r="A751">
        <v>750</v>
      </c>
      <c r="B751" t="s">
        <v>2419</v>
      </c>
      <c r="C751" t="s">
        <v>2420</v>
      </c>
      <c r="D751" t="s">
        <v>1726</v>
      </c>
      <c r="E751">
        <v>188724</v>
      </c>
      <c r="F751" t="s">
        <v>2421</v>
      </c>
      <c r="G751" t="s">
        <v>11</v>
      </c>
    </row>
    <row r="752" spans="1:7" x14ac:dyDescent="0.3">
      <c r="A752">
        <v>751</v>
      </c>
      <c r="B752" t="s">
        <v>2422</v>
      </c>
      <c r="C752" t="s">
        <v>2423</v>
      </c>
      <c r="D752" t="s">
        <v>1726</v>
      </c>
      <c r="E752">
        <v>161659</v>
      </c>
      <c r="F752" t="s">
        <v>2424</v>
      </c>
      <c r="G752" t="s">
        <v>11</v>
      </c>
    </row>
    <row r="753" spans="1:7" x14ac:dyDescent="0.3">
      <c r="A753">
        <v>752</v>
      </c>
      <c r="B753" t="s">
        <v>2425</v>
      </c>
      <c r="C753" t="s">
        <v>2426</v>
      </c>
      <c r="D753" t="s">
        <v>1726</v>
      </c>
      <c r="E753">
        <v>188724</v>
      </c>
      <c r="F753" t="s">
        <v>2427</v>
      </c>
      <c r="G753" t="s">
        <v>11</v>
      </c>
    </row>
    <row r="754" spans="1:7" x14ac:dyDescent="0.3">
      <c r="A754">
        <v>753</v>
      </c>
      <c r="B754" t="s">
        <v>2428</v>
      </c>
      <c r="C754" t="s">
        <v>2429</v>
      </c>
      <c r="D754" t="s">
        <v>1726</v>
      </c>
      <c r="E754">
        <v>188724</v>
      </c>
      <c r="F754" t="s">
        <v>2430</v>
      </c>
      <c r="G754" t="s">
        <v>11</v>
      </c>
    </row>
    <row r="755" spans="1:7" x14ac:dyDescent="0.3">
      <c r="A755">
        <v>754</v>
      </c>
      <c r="B755" t="s">
        <v>2431</v>
      </c>
      <c r="C755" t="s">
        <v>2432</v>
      </c>
      <c r="D755" t="s">
        <v>1726</v>
      </c>
      <c r="E755">
        <v>188724</v>
      </c>
      <c r="F755" t="s">
        <v>2433</v>
      </c>
      <c r="G755" t="s">
        <v>11</v>
      </c>
    </row>
    <row r="756" spans="1:7" x14ac:dyDescent="0.3">
      <c r="A756">
        <v>755</v>
      </c>
      <c r="B756" t="s">
        <v>2434</v>
      </c>
      <c r="C756" t="s">
        <v>2435</v>
      </c>
      <c r="D756" t="s">
        <v>1726</v>
      </c>
      <c r="E756">
        <v>161659</v>
      </c>
      <c r="F756" t="s">
        <v>2418</v>
      </c>
      <c r="G756" t="s">
        <v>11</v>
      </c>
    </row>
    <row r="757" spans="1:7" x14ac:dyDescent="0.3">
      <c r="A757">
        <v>756</v>
      </c>
      <c r="B757" t="s">
        <v>2436</v>
      </c>
      <c r="C757" t="s">
        <v>2437</v>
      </c>
      <c r="D757" t="s">
        <v>1726</v>
      </c>
      <c r="E757">
        <v>188724</v>
      </c>
      <c r="F757" t="s">
        <v>2421</v>
      </c>
      <c r="G757" t="s">
        <v>11</v>
      </c>
    </row>
    <row r="758" spans="1:7" x14ac:dyDescent="0.3">
      <c r="A758">
        <v>757</v>
      </c>
      <c r="B758" t="s">
        <v>2438</v>
      </c>
      <c r="C758" t="s">
        <v>2439</v>
      </c>
      <c r="D758" t="s">
        <v>1726</v>
      </c>
      <c r="E758">
        <v>161659</v>
      </c>
      <c r="F758" t="s">
        <v>2440</v>
      </c>
      <c r="G758" t="s">
        <v>11</v>
      </c>
    </row>
    <row r="759" spans="1:7" x14ac:dyDescent="0.3">
      <c r="A759">
        <v>758</v>
      </c>
      <c r="B759" t="s">
        <v>2441</v>
      </c>
      <c r="C759" t="s">
        <v>2442</v>
      </c>
      <c r="D759" t="s">
        <v>1726</v>
      </c>
      <c r="E759">
        <v>188724</v>
      </c>
      <c r="F759" t="s">
        <v>2443</v>
      </c>
      <c r="G759" t="s">
        <v>11</v>
      </c>
    </row>
    <row r="760" spans="1:7" x14ac:dyDescent="0.3">
      <c r="A760">
        <v>759</v>
      </c>
      <c r="B760" t="s">
        <v>2444</v>
      </c>
      <c r="C760" t="s">
        <v>2445</v>
      </c>
      <c r="D760" t="s">
        <v>2379</v>
      </c>
      <c r="E760">
        <v>1000000</v>
      </c>
      <c r="F760" t="s">
        <v>2446</v>
      </c>
      <c r="G760" t="s">
        <v>11</v>
      </c>
    </row>
    <row r="761" spans="1:7" x14ac:dyDescent="0.3">
      <c r="A761">
        <v>760</v>
      </c>
      <c r="B761" t="s">
        <v>4874</v>
      </c>
      <c r="C761" t="s">
        <v>2447</v>
      </c>
      <c r="D761" t="s">
        <v>2379</v>
      </c>
      <c r="E761">
        <v>700000</v>
      </c>
      <c r="F761" t="s">
        <v>2388</v>
      </c>
      <c r="G761" t="s">
        <v>11</v>
      </c>
    </row>
    <row r="762" spans="1:7" x14ac:dyDescent="0.3">
      <c r="A762">
        <v>761</v>
      </c>
      <c r="B762" t="s">
        <v>4875</v>
      </c>
      <c r="C762" t="s">
        <v>2448</v>
      </c>
      <c r="D762" t="s">
        <v>1726</v>
      </c>
      <c r="E762">
        <v>600000</v>
      </c>
      <c r="F762" t="s">
        <v>2388</v>
      </c>
      <c r="G762" t="s">
        <v>11</v>
      </c>
    </row>
    <row r="763" spans="1:7" x14ac:dyDescent="0.3">
      <c r="A763">
        <v>762</v>
      </c>
      <c r="B763" t="s">
        <v>4876</v>
      </c>
      <c r="C763" t="s">
        <v>2449</v>
      </c>
      <c r="D763" t="s">
        <v>1726</v>
      </c>
      <c r="E763">
        <v>300000</v>
      </c>
      <c r="F763" t="s">
        <v>2388</v>
      </c>
      <c r="G763" t="s">
        <v>11</v>
      </c>
    </row>
    <row r="764" spans="1:7" x14ac:dyDescent="0.3">
      <c r="A764">
        <v>763</v>
      </c>
      <c r="B764" t="s">
        <v>4877</v>
      </c>
      <c r="C764" t="s">
        <v>2450</v>
      </c>
      <c r="D764" t="s">
        <v>1726</v>
      </c>
      <c r="E764">
        <v>900000</v>
      </c>
      <c r="F764" t="s">
        <v>2388</v>
      </c>
      <c r="G764" t="s">
        <v>11</v>
      </c>
    </row>
    <row r="765" spans="1:7" x14ac:dyDescent="0.3">
      <c r="A765">
        <v>764</v>
      </c>
      <c r="B765" t="s">
        <v>4878</v>
      </c>
      <c r="C765" t="s">
        <v>2451</v>
      </c>
      <c r="D765" t="s">
        <v>1726</v>
      </c>
      <c r="E765">
        <v>1200000</v>
      </c>
      <c r="F765" t="s">
        <v>2388</v>
      </c>
      <c r="G765" t="s">
        <v>11</v>
      </c>
    </row>
    <row r="766" spans="1:7" x14ac:dyDescent="0.3">
      <c r="A766">
        <v>765</v>
      </c>
      <c r="B766" t="s">
        <v>4879</v>
      </c>
      <c r="C766" t="s">
        <v>2452</v>
      </c>
      <c r="D766" t="s">
        <v>1726</v>
      </c>
      <c r="E766">
        <v>0</v>
      </c>
      <c r="F766" t="s">
        <v>2388</v>
      </c>
      <c r="G766" t="s">
        <v>11</v>
      </c>
    </row>
    <row r="767" spans="1:7" x14ac:dyDescent="0.3">
      <c r="A767">
        <v>766</v>
      </c>
      <c r="B767" t="s">
        <v>4880</v>
      </c>
      <c r="C767" t="s">
        <v>2453</v>
      </c>
      <c r="D767" t="s">
        <v>1726</v>
      </c>
      <c r="E767">
        <v>1200000</v>
      </c>
      <c r="F767" t="s">
        <v>2388</v>
      </c>
      <c r="G767" t="s">
        <v>11</v>
      </c>
    </row>
    <row r="768" spans="1:7" x14ac:dyDescent="0.3">
      <c r="A768">
        <v>767</v>
      </c>
      <c r="B768" t="s">
        <v>4881</v>
      </c>
      <c r="C768" t="s">
        <v>2454</v>
      </c>
      <c r="D768" t="s">
        <v>1726</v>
      </c>
      <c r="E768">
        <v>1300000</v>
      </c>
      <c r="F768" t="s">
        <v>2388</v>
      </c>
      <c r="G768" t="s">
        <v>11</v>
      </c>
    </row>
    <row r="769" spans="1:7" x14ac:dyDescent="0.3">
      <c r="A769">
        <v>768</v>
      </c>
      <c r="B769" t="s">
        <v>4882</v>
      </c>
      <c r="C769" t="s">
        <v>2455</v>
      </c>
      <c r="D769" t="s">
        <v>1726</v>
      </c>
      <c r="E769">
        <v>950000</v>
      </c>
      <c r="F769" t="s">
        <v>2388</v>
      </c>
      <c r="G769" t="s">
        <v>11</v>
      </c>
    </row>
    <row r="770" spans="1:7" x14ac:dyDescent="0.3">
      <c r="A770">
        <v>769</v>
      </c>
      <c r="B770" t="s">
        <v>4883</v>
      </c>
      <c r="C770" t="s">
        <v>2456</v>
      </c>
      <c r="D770" t="s">
        <v>1726</v>
      </c>
      <c r="E770">
        <v>1100000</v>
      </c>
      <c r="F770" t="s">
        <v>2388</v>
      </c>
      <c r="G770" t="s">
        <v>11</v>
      </c>
    </row>
    <row r="771" spans="1:7" x14ac:dyDescent="0.3">
      <c r="A771">
        <v>770</v>
      </c>
      <c r="B771" t="s">
        <v>2457</v>
      </c>
      <c r="C771" t="s">
        <v>2458</v>
      </c>
      <c r="D771" t="s">
        <v>1726</v>
      </c>
      <c r="E771">
        <v>1300000</v>
      </c>
      <c r="F771" t="s">
        <v>2459</v>
      </c>
      <c r="G771" t="s">
        <v>11</v>
      </c>
    </row>
    <row r="772" spans="1:7" x14ac:dyDescent="0.3">
      <c r="A772">
        <v>771</v>
      </c>
      <c r="B772" t="s">
        <v>2460</v>
      </c>
      <c r="C772" t="s">
        <v>2461</v>
      </c>
      <c r="D772" t="s">
        <v>1726</v>
      </c>
      <c r="E772">
        <v>505745</v>
      </c>
      <c r="F772" t="s">
        <v>2388</v>
      </c>
      <c r="G772" t="s">
        <v>11</v>
      </c>
    </row>
    <row r="773" spans="1:7" x14ac:dyDescent="0.3">
      <c r="A773">
        <v>772</v>
      </c>
      <c r="B773" t="s">
        <v>2462</v>
      </c>
      <c r="C773" t="s">
        <v>2463</v>
      </c>
      <c r="D773" t="s">
        <v>1726</v>
      </c>
      <c r="E773">
        <v>0</v>
      </c>
      <c r="F773" t="s">
        <v>11</v>
      </c>
      <c r="G773" t="s">
        <v>11</v>
      </c>
    </row>
    <row r="774" spans="1:7" x14ac:dyDescent="0.3">
      <c r="A774">
        <v>773</v>
      </c>
      <c r="B774" t="s">
        <v>2464</v>
      </c>
      <c r="C774" t="s">
        <v>2465</v>
      </c>
      <c r="D774" t="s">
        <v>1726</v>
      </c>
      <c r="E774">
        <v>1500000</v>
      </c>
      <c r="F774" t="s">
        <v>2466</v>
      </c>
      <c r="G774" t="s">
        <v>11</v>
      </c>
    </row>
    <row r="775" spans="1:7" x14ac:dyDescent="0.3">
      <c r="A775">
        <v>774</v>
      </c>
      <c r="B775" t="s">
        <v>2467</v>
      </c>
      <c r="C775" t="s">
        <v>2468</v>
      </c>
      <c r="D775" t="s">
        <v>1726</v>
      </c>
      <c r="E775">
        <v>1500000</v>
      </c>
      <c r="F775" t="s">
        <v>2469</v>
      </c>
      <c r="G775" t="s">
        <v>11</v>
      </c>
    </row>
    <row r="776" spans="1:7" x14ac:dyDescent="0.3">
      <c r="A776">
        <v>775</v>
      </c>
      <c r="B776" t="s">
        <v>2470</v>
      </c>
      <c r="C776" t="s">
        <v>2471</v>
      </c>
      <c r="D776" t="s">
        <v>1726</v>
      </c>
      <c r="E776">
        <v>1900000</v>
      </c>
      <c r="F776" t="s">
        <v>2472</v>
      </c>
      <c r="G776" t="s">
        <v>11</v>
      </c>
    </row>
    <row r="777" spans="1:7" x14ac:dyDescent="0.3">
      <c r="A777">
        <v>776</v>
      </c>
      <c r="B777" t="s">
        <v>2473</v>
      </c>
      <c r="C777" t="s">
        <v>2474</v>
      </c>
      <c r="D777" t="s">
        <v>1726</v>
      </c>
      <c r="E777">
        <v>2500000</v>
      </c>
      <c r="F777" t="s">
        <v>2475</v>
      </c>
      <c r="G777" t="s">
        <v>11</v>
      </c>
    </row>
    <row r="778" spans="1:7" x14ac:dyDescent="0.3">
      <c r="A778">
        <v>777</v>
      </c>
      <c r="B778" t="s">
        <v>2476</v>
      </c>
      <c r="C778" t="s">
        <v>2477</v>
      </c>
      <c r="D778" t="s">
        <v>1726</v>
      </c>
      <c r="E778">
        <v>2800000</v>
      </c>
      <c r="F778" t="s">
        <v>2478</v>
      </c>
      <c r="G778" t="s">
        <v>11</v>
      </c>
    </row>
    <row r="779" spans="1:7" x14ac:dyDescent="0.3">
      <c r="A779">
        <v>778</v>
      </c>
      <c r="B779" t="s">
        <v>2479</v>
      </c>
      <c r="C779" t="s">
        <v>2480</v>
      </c>
      <c r="D779" t="s">
        <v>1726</v>
      </c>
      <c r="E779">
        <v>3800000</v>
      </c>
      <c r="F779" t="s">
        <v>2481</v>
      </c>
      <c r="G779" t="s">
        <v>11</v>
      </c>
    </row>
    <row r="780" spans="1:7" x14ac:dyDescent="0.3">
      <c r="A780">
        <v>779</v>
      </c>
      <c r="B780" t="s">
        <v>2482</v>
      </c>
      <c r="C780" t="s">
        <v>2483</v>
      </c>
      <c r="D780" t="s">
        <v>1726</v>
      </c>
      <c r="E780">
        <v>4800000</v>
      </c>
      <c r="F780" t="s">
        <v>2484</v>
      </c>
      <c r="G780" t="s">
        <v>11</v>
      </c>
    </row>
    <row r="781" spans="1:7" x14ac:dyDescent="0.3">
      <c r="A781">
        <v>780</v>
      </c>
      <c r="B781" t="s">
        <v>1999</v>
      </c>
      <c r="C781" t="s">
        <v>2000</v>
      </c>
      <c r="D781" t="s">
        <v>1726</v>
      </c>
      <c r="E781">
        <v>10000</v>
      </c>
      <c r="F781" t="s">
        <v>2001</v>
      </c>
      <c r="G781" t="s">
        <v>11</v>
      </c>
    </row>
    <row r="782" spans="1:7" x14ac:dyDescent="0.3">
      <c r="A782">
        <v>781</v>
      </c>
      <c r="B782" t="s">
        <v>2002</v>
      </c>
      <c r="C782" t="s">
        <v>2003</v>
      </c>
      <c r="D782" t="s">
        <v>1726</v>
      </c>
      <c r="E782">
        <v>8000</v>
      </c>
      <c r="F782" t="s">
        <v>2001</v>
      </c>
      <c r="G782" t="s">
        <v>11</v>
      </c>
    </row>
    <row r="783" spans="1:7" x14ac:dyDescent="0.3">
      <c r="A783">
        <v>782</v>
      </c>
      <c r="B783" t="s">
        <v>2004</v>
      </c>
      <c r="C783" t="s">
        <v>2005</v>
      </c>
      <c r="D783" t="s">
        <v>1726</v>
      </c>
      <c r="E783">
        <v>13000</v>
      </c>
      <c r="F783" t="s">
        <v>2001</v>
      </c>
      <c r="G783" t="s">
        <v>11</v>
      </c>
    </row>
    <row r="784" spans="1:7" x14ac:dyDescent="0.3">
      <c r="A784">
        <v>783</v>
      </c>
      <c r="B784" t="s">
        <v>2006</v>
      </c>
      <c r="C784" t="s">
        <v>2007</v>
      </c>
      <c r="D784" t="s">
        <v>1726</v>
      </c>
      <c r="E784">
        <v>7900</v>
      </c>
      <c r="F784" t="s">
        <v>2001</v>
      </c>
      <c r="G784" t="s">
        <v>11</v>
      </c>
    </row>
    <row r="785" spans="1:7" x14ac:dyDescent="0.3">
      <c r="A785">
        <v>784</v>
      </c>
      <c r="B785" t="s">
        <v>2008</v>
      </c>
      <c r="C785" t="s">
        <v>2009</v>
      </c>
      <c r="D785" t="s">
        <v>1726</v>
      </c>
      <c r="E785">
        <v>11800</v>
      </c>
      <c r="F785" t="s">
        <v>2001</v>
      </c>
      <c r="G785" t="s">
        <v>11</v>
      </c>
    </row>
    <row r="786" spans="1:7" x14ac:dyDescent="0.3">
      <c r="A786">
        <v>785</v>
      </c>
      <c r="B786" t="s">
        <v>2010</v>
      </c>
      <c r="C786" t="s">
        <v>2011</v>
      </c>
      <c r="D786" t="s">
        <v>1726</v>
      </c>
      <c r="E786">
        <v>12800</v>
      </c>
      <c r="F786" t="s">
        <v>2001</v>
      </c>
      <c r="G786" t="s">
        <v>11</v>
      </c>
    </row>
    <row r="787" spans="1:7" x14ac:dyDescent="0.3">
      <c r="A787">
        <v>786</v>
      </c>
      <c r="B787" t="s">
        <v>2012</v>
      </c>
      <c r="C787" t="s">
        <v>2013</v>
      </c>
      <c r="D787" t="s">
        <v>1726</v>
      </c>
      <c r="E787">
        <v>11000</v>
      </c>
      <c r="F787" t="s">
        <v>2001</v>
      </c>
      <c r="G787" t="s">
        <v>11</v>
      </c>
    </row>
    <row r="788" spans="1:7" x14ac:dyDescent="0.3">
      <c r="A788">
        <v>787</v>
      </c>
      <c r="B788" t="s">
        <v>2014</v>
      </c>
      <c r="C788" t="s">
        <v>2015</v>
      </c>
      <c r="D788" t="s">
        <v>1726</v>
      </c>
      <c r="E788">
        <v>22900</v>
      </c>
      <c r="F788" t="s">
        <v>2001</v>
      </c>
      <c r="G788" t="s">
        <v>11</v>
      </c>
    </row>
    <row r="789" spans="1:7" x14ac:dyDescent="0.3">
      <c r="A789">
        <v>788</v>
      </c>
      <c r="B789" t="s">
        <v>2016</v>
      </c>
      <c r="C789" t="s">
        <v>2017</v>
      </c>
      <c r="D789" t="s">
        <v>1726</v>
      </c>
      <c r="E789">
        <v>10600</v>
      </c>
      <c r="F789" t="s">
        <v>2001</v>
      </c>
      <c r="G789" t="s">
        <v>11</v>
      </c>
    </row>
    <row r="790" spans="1:7" x14ac:dyDescent="0.3">
      <c r="A790">
        <v>789</v>
      </c>
      <c r="B790" t="s">
        <v>2018</v>
      </c>
      <c r="C790" t="s">
        <v>2019</v>
      </c>
      <c r="D790" t="s">
        <v>1726</v>
      </c>
      <c r="E790">
        <v>22000</v>
      </c>
      <c r="F790" t="s">
        <v>2001</v>
      </c>
      <c r="G790" t="s">
        <v>11</v>
      </c>
    </row>
    <row r="791" spans="1:7" x14ac:dyDescent="0.3">
      <c r="A791">
        <v>790</v>
      </c>
      <c r="B791" t="s">
        <v>2020</v>
      </c>
      <c r="C791" t="s">
        <v>2021</v>
      </c>
      <c r="D791" t="s">
        <v>1726</v>
      </c>
      <c r="E791">
        <v>21500</v>
      </c>
      <c r="F791" t="s">
        <v>2001</v>
      </c>
      <c r="G791" t="s">
        <v>11</v>
      </c>
    </row>
    <row r="792" spans="1:7" x14ac:dyDescent="0.3">
      <c r="A792">
        <v>791</v>
      </c>
      <c r="B792" t="s">
        <v>2022</v>
      </c>
      <c r="C792" t="s">
        <v>2023</v>
      </c>
      <c r="D792" t="s">
        <v>1726</v>
      </c>
      <c r="E792">
        <v>14700</v>
      </c>
      <c r="F792" t="s">
        <v>2001</v>
      </c>
      <c r="G792" t="s">
        <v>11</v>
      </c>
    </row>
    <row r="793" spans="1:7" x14ac:dyDescent="0.3">
      <c r="A793">
        <v>792</v>
      </c>
      <c r="B793" t="s">
        <v>2024</v>
      </c>
      <c r="C793" t="s">
        <v>2025</v>
      </c>
      <c r="D793" t="s">
        <v>1726</v>
      </c>
      <c r="E793">
        <v>38700</v>
      </c>
      <c r="F793" t="s">
        <v>2001</v>
      </c>
      <c r="G793" t="s">
        <v>11</v>
      </c>
    </row>
    <row r="794" spans="1:7" x14ac:dyDescent="0.3">
      <c r="A794">
        <v>793</v>
      </c>
      <c r="B794" t="s">
        <v>2026</v>
      </c>
      <c r="C794" t="s">
        <v>2027</v>
      </c>
      <c r="D794" t="s">
        <v>1726</v>
      </c>
      <c r="E794">
        <v>6700</v>
      </c>
      <c r="F794" t="s">
        <v>2001</v>
      </c>
      <c r="G794" t="s">
        <v>11</v>
      </c>
    </row>
    <row r="795" spans="1:7" x14ac:dyDescent="0.3">
      <c r="A795">
        <v>794</v>
      </c>
      <c r="B795" t="s">
        <v>2028</v>
      </c>
      <c r="C795" t="s">
        <v>2029</v>
      </c>
      <c r="D795" t="s">
        <v>1726</v>
      </c>
      <c r="E795">
        <v>6000</v>
      </c>
      <c r="F795" t="s">
        <v>2001</v>
      </c>
      <c r="G795" t="s">
        <v>11</v>
      </c>
    </row>
    <row r="796" spans="1:7" x14ac:dyDescent="0.3">
      <c r="A796">
        <v>795</v>
      </c>
      <c r="B796" t="s">
        <v>2030</v>
      </c>
      <c r="C796" t="s">
        <v>2031</v>
      </c>
      <c r="D796" t="s">
        <v>1726</v>
      </c>
      <c r="E796">
        <v>8100</v>
      </c>
      <c r="F796" t="s">
        <v>2001</v>
      </c>
      <c r="G796" t="s">
        <v>11</v>
      </c>
    </row>
    <row r="797" spans="1:7" x14ac:dyDescent="0.3">
      <c r="A797">
        <v>796</v>
      </c>
      <c r="B797" t="s">
        <v>2032</v>
      </c>
      <c r="C797" t="s">
        <v>2033</v>
      </c>
      <c r="D797" t="s">
        <v>1726</v>
      </c>
      <c r="E797">
        <v>7000</v>
      </c>
      <c r="F797" t="s">
        <v>2001</v>
      </c>
      <c r="G797" t="s">
        <v>11</v>
      </c>
    </row>
    <row r="798" spans="1:7" x14ac:dyDescent="0.3">
      <c r="A798">
        <v>797</v>
      </c>
      <c r="B798" t="s">
        <v>2034</v>
      </c>
      <c r="C798" t="s">
        <v>2035</v>
      </c>
      <c r="D798" t="s">
        <v>1726</v>
      </c>
      <c r="E798">
        <v>13000</v>
      </c>
      <c r="F798" t="s">
        <v>2001</v>
      </c>
      <c r="G798" t="s">
        <v>11</v>
      </c>
    </row>
    <row r="799" spans="1:7" x14ac:dyDescent="0.3">
      <c r="A799">
        <v>798</v>
      </c>
      <c r="B799" t="s">
        <v>2036</v>
      </c>
      <c r="C799" t="s">
        <v>2037</v>
      </c>
      <c r="D799" t="s">
        <v>1726</v>
      </c>
      <c r="E799">
        <v>15600</v>
      </c>
      <c r="F799" t="s">
        <v>2001</v>
      </c>
      <c r="G799" t="s">
        <v>11</v>
      </c>
    </row>
    <row r="800" spans="1:7" x14ac:dyDescent="0.3">
      <c r="A800">
        <v>799</v>
      </c>
      <c r="B800" t="s">
        <v>2038</v>
      </c>
      <c r="C800" t="s">
        <v>2039</v>
      </c>
      <c r="D800" t="s">
        <v>1726</v>
      </c>
      <c r="E800">
        <v>14000</v>
      </c>
      <c r="F800" t="s">
        <v>2001</v>
      </c>
      <c r="G800" t="s">
        <v>11</v>
      </c>
    </row>
    <row r="801" spans="1:7" x14ac:dyDescent="0.3">
      <c r="A801">
        <v>800</v>
      </c>
      <c r="B801" t="s">
        <v>2040</v>
      </c>
      <c r="C801" t="s">
        <v>2041</v>
      </c>
      <c r="D801" t="s">
        <v>1726</v>
      </c>
      <c r="E801">
        <v>11600</v>
      </c>
      <c r="F801" t="s">
        <v>2001</v>
      </c>
      <c r="G801" t="s">
        <v>11</v>
      </c>
    </row>
    <row r="802" spans="1:7" x14ac:dyDescent="0.3">
      <c r="A802">
        <v>801</v>
      </c>
      <c r="B802" t="s">
        <v>2042</v>
      </c>
      <c r="C802" t="s">
        <v>2043</v>
      </c>
      <c r="D802" t="s">
        <v>1726</v>
      </c>
      <c r="E802">
        <v>11000</v>
      </c>
      <c r="F802" t="s">
        <v>2001</v>
      </c>
      <c r="G802" t="s">
        <v>11</v>
      </c>
    </row>
    <row r="803" spans="1:7" x14ac:dyDescent="0.3">
      <c r="A803">
        <v>802</v>
      </c>
      <c r="B803" t="s">
        <v>2044</v>
      </c>
      <c r="C803" t="s">
        <v>2045</v>
      </c>
      <c r="D803" t="s">
        <v>1726</v>
      </c>
      <c r="E803">
        <v>18000</v>
      </c>
      <c r="F803" t="s">
        <v>2001</v>
      </c>
      <c r="G803" t="s">
        <v>11</v>
      </c>
    </row>
    <row r="804" spans="1:7" x14ac:dyDescent="0.3">
      <c r="A804">
        <v>803</v>
      </c>
      <c r="B804" t="s">
        <v>2046</v>
      </c>
      <c r="C804" t="s">
        <v>2047</v>
      </c>
      <c r="D804" t="s">
        <v>1726</v>
      </c>
      <c r="E804">
        <v>42700</v>
      </c>
      <c r="F804" t="s">
        <v>2001</v>
      </c>
      <c r="G804" t="s">
        <v>11</v>
      </c>
    </row>
    <row r="805" spans="1:7" x14ac:dyDescent="0.3">
      <c r="A805">
        <v>804</v>
      </c>
      <c r="B805" t="s">
        <v>2048</v>
      </c>
      <c r="C805" t="s">
        <v>2049</v>
      </c>
      <c r="D805" t="s">
        <v>1726</v>
      </c>
      <c r="E805">
        <v>18000</v>
      </c>
      <c r="F805" t="s">
        <v>2001</v>
      </c>
      <c r="G805" t="s">
        <v>11</v>
      </c>
    </row>
    <row r="806" spans="1:7" x14ac:dyDescent="0.3">
      <c r="A806">
        <v>805</v>
      </c>
      <c r="B806" t="s">
        <v>2050</v>
      </c>
      <c r="C806" t="s">
        <v>2051</v>
      </c>
      <c r="D806" t="s">
        <v>1726</v>
      </c>
      <c r="E806">
        <v>13500</v>
      </c>
      <c r="F806" t="s">
        <v>2001</v>
      </c>
      <c r="G806" t="s">
        <v>11</v>
      </c>
    </row>
    <row r="807" spans="1:7" x14ac:dyDescent="0.3">
      <c r="A807">
        <v>806</v>
      </c>
      <c r="B807" t="s">
        <v>2052</v>
      </c>
      <c r="C807" t="s">
        <v>2053</v>
      </c>
      <c r="D807" t="s">
        <v>1726</v>
      </c>
      <c r="E807">
        <v>15300</v>
      </c>
      <c r="F807" t="s">
        <v>2001</v>
      </c>
      <c r="G807" t="s">
        <v>11</v>
      </c>
    </row>
    <row r="808" spans="1:7" x14ac:dyDescent="0.3">
      <c r="A808">
        <v>807</v>
      </c>
      <c r="B808" t="s">
        <v>2054</v>
      </c>
      <c r="C808" t="s">
        <v>2055</v>
      </c>
      <c r="D808" t="s">
        <v>1726</v>
      </c>
      <c r="E808">
        <v>13200</v>
      </c>
      <c r="F808" t="s">
        <v>2001</v>
      </c>
      <c r="G808" t="s">
        <v>11</v>
      </c>
    </row>
    <row r="809" spans="1:7" x14ac:dyDescent="0.3">
      <c r="A809">
        <v>808</v>
      </c>
      <c r="B809" t="s">
        <v>2056</v>
      </c>
      <c r="C809" t="s">
        <v>2057</v>
      </c>
      <c r="D809" t="s">
        <v>1726</v>
      </c>
      <c r="E809">
        <v>16300</v>
      </c>
      <c r="F809" t="s">
        <v>2001</v>
      </c>
      <c r="G809" t="s">
        <v>11</v>
      </c>
    </row>
    <row r="810" spans="1:7" x14ac:dyDescent="0.3">
      <c r="A810">
        <v>809</v>
      </c>
      <c r="B810" t="s">
        <v>2058</v>
      </c>
      <c r="C810" t="s">
        <v>2059</v>
      </c>
      <c r="D810" t="s">
        <v>1726</v>
      </c>
      <c r="E810">
        <v>16800</v>
      </c>
      <c r="F810" t="s">
        <v>2001</v>
      </c>
      <c r="G810" t="s">
        <v>11</v>
      </c>
    </row>
    <row r="811" spans="1:7" x14ac:dyDescent="0.3">
      <c r="A811">
        <v>810</v>
      </c>
      <c r="B811" t="s">
        <v>2060</v>
      </c>
      <c r="C811" t="s">
        <v>2061</v>
      </c>
      <c r="D811" t="s">
        <v>1726</v>
      </c>
      <c r="E811">
        <v>15100</v>
      </c>
      <c r="F811" t="s">
        <v>2001</v>
      </c>
      <c r="G811" t="s">
        <v>11</v>
      </c>
    </row>
    <row r="812" spans="1:7" x14ac:dyDescent="0.3">
      <c r="A812">
        <v>811</v>
      </c>
      <c r="B812" t="s">
        <v>2062</v>
      </c>
      <c r="C812" t="s">
        <v>2063</v>
      </c>
      <c r="D812" t="s">
        <v>1726</v>
      </c>
      <c r="E812">
        <v>12200</v>
      </c>
      <c r="F812" t="s">
        <v>2001</v>
      </c>
      <c r="G812" t="s">
        <v>11</v>
      </c>
    </row>
    <row r="813" spans="1:7" x14ac:dyDescent="0.3">
      <c r="A813">
        <v>812</v>
      </c>
      <c r="B813" t="s">
        <v>2064</v>
      </c>
      <c r="C813" t="s">
        <v>2065</v>
      </c>
      <c r="D813" t="s">
        <v>1726</v>
      </c>
      <c r="E813">
        <v>18500</v>
      </c>
      <c r="F813" t="s">
        <v>2001</v>
      </c>
      <c r="G813" t="s">
        <v>11</v>
      </c>
    </row>
    <row r="814" spans="1:7" x14ac:dyDescent="0.3">
      <c r="A814">
        <v>813</v>
      </c>
      <c r="B814" t="s">
        <v>2066</v>
      </c>
      <c r="C814" t="s">
        <v>2067</v>
      </c>
      <c r="D814" t="s">
        <v>1726</v>
      </c>
      <c r="E814">
        <v>23500</v>
      </c>
      <c r="F814" t="s">
        <v>2001</v>
      </c>
      <c r="G814" t="s">
        <v>11</v>
      </c>
    </row>
    <row r="815" spans="1:7" x14ac:dyDescent="0.3">
      <c r="A815">
        <v>814</v>
      </c>
      <c r="B815" t="s">
        <v>2068</v>
      </c>
      <c r="C815" t="s">
        <v>2069</v>
      </c>
      <c r="D815" t="s">
        <v>1726</v>
      </c>
      <c r="E815">
        <v>5900</v>
      </c>
      <c r="F815" t="s">
        <v>2001</v>
      </c>
      <c r="G815" t="s">
        <v>11</v>
      </c>
    </row>
    <row r="816" spans="1:7" x14ac:dyDescent="0.3">
      <c r="A816">
        <v>815</v>
      </c>
      <c r="B816" t="s">
        <v>2070</v>
      </c>
      <c r="C816" t="s">
        <v>2071</v>
      </c>
      <c r="D816" t="s">
        <v>1726</v>
      </c>
      <c r="E816">
        <v>22200</v>
      </c>
      <c r="F816" t="s">
        <v>2001</v>
      </c>
      <c r="G816" t="s">
        <v>11</v>
      </c>
    </row>
    <row r="817" spans="1:7" x14ac:dyDescent="0.3">
      <c r="A817">
        <v>816</v>
      </c>
      <c r="B817" t="s">
        <v>2072</v>
      </c>
      <c r="C817" t="s">
        <v>2073</v>
      </c>
      <c r="D817" t="s">
        <v>1726</v>
      </c>
      <c r="E817">
        <v>24000</v>
      </c>
      <c r="F817" t="s">
        <v>2001</v>
      </c>
      <c r="G817" t="s">
        <v>11</v>
      </c>
    </row>
    <row r="818" spans="1:7" x14ac:dyDescent="0.3">
      <c r="A818">
        <v>817</v>
      </c>
      <c r="B818" t="s">
        <v>2074</v>
      </c>
      <c r="C818" t="s">
        <v>2075</v>
      </c>
      <c r="D818" t="s">
        <v>1726</v>
      </c>
      <c r="E818">
        <v>29700</v>
      </c>
      <c r="F818" t="s">
        <v>2001</v>
      </c>
      <c r="G818" t="s">
        <v>11</v>
      </c>
    </row>
    <row r="819" spans="1:7" x14ac:dyDescent="0.3">
      <c r="A819">
        <v>818</v>
      </c>
      <c r="B819" t="s">
        <v>2076</v>
      </c>
      <c r="C819" t="s">
        <v>2077</v>
      </c>
      <c r="D819" t="s">
        <v>1726</v>
      </c>
      <c r="E819">
        <v>39000</v>
      </c>
      <c r="F819" t="s">
        <v>2001</v>
      </c>
      <c r="G819" t="s">
        <v>11</v>
      </c>
    </row>
    <row r="820" spans="1:7" x14ac:dyDescent="0.3">
      <c r="A820">
        <v>819</v>
      </c>
      <c r="B820" t="s">
        <v>2078</v>
      </c>
      <c r="C820" t="s">
        <v>2079</v>
      </c>
      <c r="D820" t="s">
        <v>1726</v>
      </c>
      <c r="E820">
        <v>32900</v>
      </c>
      <c r="F820" t="s">
        <v>2001</v>
      </c>
      <c r="G820" t="s">
        <v>11</v>
      </c>
    </row>
    <row r="821" spans="1:7" x14ac:dyDescent="0.3">
      <c r="A821">
        <v>820</v>
      </c>
      <c r="B821" t="s">
        <v>2080</v>
      </c>
      <c r="C821" t="s">
        <v>2081</v>
      </c>
      <c r="D821" t="s">
        <v>1726</v>
      </c>
      <c r="E821">
        <v>27100</v>
      </c>
      <c r="F821" t="s">
        <v>2001</v>
      </c>
      <c r="G821" t="s">
        <v>11</v>
      </c>
    </row>
    <row r="822" spans="1:7" x14ac:dyDescent="0.3">
      <c r="A822">
        <v>821</v>
      </c>
      <c r="B822" t="s">
        <v>2082</v>
      </c>
      <c r="C822" t="s">
        <v>2083</v>
      </c>
      <c r="D822" t="s">
        <v>1726</v>
      </c>
      <c r="E822">
        <v>23200</v>
      </c>
      <c r="F822" t="s">
        <v>2001</v>
      </c>
      <c r="G822" t="s">
        <v>11</v>
      </c>
    </row>
    <row r="823" spans="1:7" x14ac:dyDescent="0.3">
      <c r="A823">
        <v>822</v>
      </c>
      <c r="B823" t="s">
        <v>2084</v>
      </c>
      <c r="C823" t="s">
        <v>2085</v>
      </c>
      <c r="D823" t="s">
        <v>1726</v>
      </c>
      <c r="E823">
        <v>9800</v>
      </c>
      <c r="F823" t="s">
        <v>2001</v>
      </c>
      <c r="G823" t="s">
        <v>11</v>
      </c>
    </row>
    <row r="824" spans="1:7" x14ac:dyDescent="0.3">
      <c r="A824">
        <v>823</v>
      </c>
      <c r="B824" t="s">
        <v>2086</v>
      </c>
      <c r="C824" t="s">
        <v>2087</v>
      </c>
      <c r="D824" t="s">
        <v>1726</v>
      </c>
      <c r="E824">
        <v>11800</v>
      </c>
      <c r="F824" t="s">
        <v>2001</v>
      </c>
      <c r="G824" t="s">
        <v>11</v>
      </c>
    </row>
    <row r="825" spans="1:7" x14ac:dyDescent="0.3">
      <c r="A825">
        <v>824</v>
      </c>
      <c r="B825" t="s">
        <v>2088</v>
      </c>
      <c r="C825" t="s">
        <v>2089</v>
      </c>
      <c r="D825" t="s">
        <v>1726</v>
      </c>
      <c r="E825">
        <v>17100</v>
      </c>
      <c r="F825" t="s">
        <v>2001</v>
      </c>
      <c r="G825" t="s">
        <v>11</v>
      </c>
    </row>
    <row r="826" spans="1:7" x14ac:dyDescent="0.3">
      <c r="A826">
        <v>825</v>
      </c>
      <c r="B826" t="s">
        <v>2090</v>
      </c>
      <c r="C826" t="s">
        <v>2091</v>
      </c>
      <c r="D826" t="s">
        <v>1726</v>
      </c>
      <c r="E826">
        <v>22500</v>
      </c>
      <c r="F826" t="s">
        <v>2001</v>
      </c>
      <c r="G826" t="s">
        <v>11</v>
      </c>
    </row>
    <row r="827" spans="1:7" x14ac:dyDescent="0.3">
      <c r="A827">
        <v>826</v>
      </c>
      <c r="B827" t="s">
        <v>2092</v>
      </c>
      <c r="C827" t="s">
        <v>2093</v>
      </c>
      <c r="D827" t="s">
        <v>1726</v>
      </c>
      <c r="E827">
        <v>15200</v>
      </c>
      <c r="F827" t="s">
        <v>2001</v>
      </c>
      <c r="G827" t="s">
        <v>11</v>
      </c>
    </row>
    <row r="828" spans="1:7" x14ac:dyDescent="0.3">
      <c r="A828">
        <v>827</v>
      </c>
      <c r="B828" t="s">
        <v>2094</v>
      </c>
      <c r="C828" t="s">
        <v>2095</v>
      </c>
      <c r="D828" t="s">
        <v>1726</v>
      </c>
      <c r="E828">
        <v>15200</v>
      </c>
      <c r="F828" t="s">
        <v>2001</v>
      </c>
      <c r="G828" t="s">
        <v>11</v>
      </c>
    </row>
    <row r="829" spans="1:7" x14ac:dyDescent="0.3">
      <c r="A829">
        <v>828</v>
      </c>
      <c r="B829" t="s">
        <v>2096</v>
      </c>
      <c r="C829" t="s">
        <v>2097</v>
      </c>
      <c r="D829" t="s">
        <v>1726</v>
      </c>
      <c r="E829">
        <v>12300</v>
      </c>
      <c r="F829" t="s">
        <v>2001</v>
      </c>
      <c r="G829" t="s">
        <v>11</v>
      </c>
    </row>
    <row r="830" spans="1:7" x14ac:dyDescent="0.3">
      <c r="A830">
        <v>829</v>
      </c>
      <c r="B830" t="s">
        <v>2098</v>
      </c>
      <c r="C830" t="s">
        <v>2099</v>
      </c>
      <c r="D830" t="s">
        <v>1726</v>
      </c>
      <c r="E830">
        <v>19400</v>
      </c>
      <c r="F830" t="s">
        <v>2001</v>
      </c>
      <c r="G830" t="s">
        <v>11</v>
      </c>
    </row>
    <row r="831" spans="1:7" x14ac:dyDescent="0.3">
      <c r="A831">
        <v>830</v>
      </c>
      <c r="B831" t="s">
        <v>2100</v>
      </c>
      <c r="C831" t="s">
        <v>2101</v>
      </c>
      <c r="D831" t="s">
        <v>1726</v>
      </c>
      <c r="E831">
        <v>25500</v>
      </c>
      <c r="F831" t="s">
        <v>2001</v>
      </c>
      <c r="G831" t="s">
        <v>11</v>
      </c>
    </row>
    <row r="832" spans="1:7" x14ac:dyDescent="0.3">
      <c r="A832">
        <v>831</v>
      </c>
      <c r="B832" t="s">
        <v>2102</v>
      </c>
      <c r="C832" t="s">
        <v>2103</v>
      </c>
      <c r="D832" t="s">
        <v>1726</v>
      </c>
      <c r="E832">
        <v>24900</v>
      </c>
      <c r="F832" t="s">
        <v>2001</v>
      </c>
      <c r="G832" t="s">
        <v>11</v>
      </c>
    </row>
    <row r="833" spans="1:7" x14ac:dyDescent="0.3">
      <c r="A833">
        <v>832</v>
      </c>
      <c r="B833" t="s">
        <v>2104</v>
      </c>
      <c r="C833" t="s">
        <v>2105</v>
      </c>
      <c r="D833" t="s">
        <v>1726</v>
      </c>
      <c r="E833">
        <v>26000</v>
      </c>
      <c r="F833" t="s">
        <v>2001</v>
      </c>
      <c r="G833" t="s">
        <v>11</v>
      </c>
    </row>
    <row r="834" spans="1:7" x14ac:dyDescent="0.3">
      <c r="A834">
        <v>833</v>
      </c>
      <c r="B834" t="s">
        <v>2106</v>
      </c>
      <c r="C834" t="s">
        <v>2107</v>
      </c>
      <c r="D834" t="s">
        <v>1726</v>
      </c>
      <c r="E834">
        <v>12500</v>
      </c>
      <c r="F834" t="s">
        <v>2001</v>
      </c>
      <c r="G834" t="s">
        <v>11</v>
      </c>
    </row>
    <row r="835" spans="1:7" x14ac:dyDescent="0.3">
      <c r="A835">
        <v>834</v>
      </c>
      <c r="B835" t="s">
        <v>2108</v>
      </c>
      <c r="C835" t="s">
        <v>2109</v>
      </c>
      <c r="D835" t="s">
        <v>1726</v>
      </c>
      <c r="E835">
        <v>12400</v>
      </c>
      <c r="F835" t="s">
        <v>2001</v>
      </c>
      <c r="G835" t="s">
        <v>11</v>
      </c>
    </row>
    <row r="836" spans="1:7" x14ac:dyDescent="0.3">
      <c r="A836">
        <v>835</v>
      </c>
      <c r="B836" t="s">
        <v>2110</v>
      </c>
      <c r="C836" t="s">
        <v>2111</v>
      </c>
      <c r="D836" t="s">
        <v>1726</v>
      </c>
      <c r="E836">
        <v>18600</v>
      </c>
      <c r="F836" t="s">
        <v>2001</v>
      </c>
      <c r="G836" t="s">
        <v>11</v>
      </c>
    </row>
    <row r="837" spans="1:7" x14ac:dyDescent="0.3">
      <c r="A837">
        <v>836</v>
      </c>
      <c r="B837" t="s">
        <v>2112</v>
      </c>
      <c r="C837" t="s">
        <v>2113</v>
      </c>
      <c r="D837" t="s">
        <v>1726</v>
      </c>
      <c r="E837">
        <v>11100</v>
      </c>
      <c r="F837" t="s">
        <v>2001</v>
      </c>
      <c r="G837" t="s">
        <v>11</v>
      </c>
    </row>
    <row r="838" spans="1:7" x14ac:dyDescent="0.3">
      <c r="A838">
        <v>837</v>
      </c>
      <c r="B838" t="s">
        <v>2114</v>
      </c>
      <c r="C838" t="s">
        <v>2115</v>
      </c>
      <c r="D838" t="s">
        <v>1726</v>
      </c>
      <c r="E838">
        <v>10800</v>
      </c>
      <c r="F838" t="s">
        <v>2001</v>
      </c>
      <c r="G838" t="s">
        <v>11</v>
      </c>
    </row>
    <row r="839" spans="1:7" x14ac:dyDescent="0.3">
      <c r="A839">
        <v>838</v>
      </c>
      <c r="B839" t="s">
        <v>2116</v>
      </c>
      <c r="C839" t="s">
        <v>2117</v>
      </c>
      <c r="D839" t="s">
        <v>1726</v>
      </c>
      <c r="E839">
        <v>8300</v>
      </c>
      <c r="F839" t="s">
        <v>2001</v>
      </c>
      <c r="G839" t="s">
        <v>11</v>
      </c>
    </row>
    <row r="840" spans="1:7" x14ac:dyDescent="0.3">
      <c r="A840">
        <v>839</v>
      </c>
      <c r="B840" t="s">
        <v>2118</v>
      </c>
      <c r="C840" t="s">
        <v>2119</v>
      </c>
      <c r="D840" t="s">
        <v>1726</v>
      </c>
      <c r="E840">
        <v>20500</v>
      </c>
      <c r="F840" t="s">
        <v>2001</v>
      </c>
      <c r="G840" t="s">
        <v>11</v>
      </c>
    </row>
    <row r="841" spans="1:7" x14ac:dyDescent="0.3">
      <c r="A841">
        <v>840</v>
      </c>
      <c r="B841" t="s">
        <v>2120</v>
      </c>
      <c r="C841" t="s">
        <v>2121</v>
      </c>
      <c r="D841" t="s">
        <v>1726</v>
      </c>
      <c r="E841">
        <v>42600</v>
      </c>
      <c r="F841" t="s">
        <v>2001</v>
      </c>
      <c r="G841" t="s">
        <v>11</v>
      </c>
    </row>
    <row r="842" spans="1:7" x14ac:dyDescent="0.3">
      <c r="A842">
        <v>841</v>
      </c>
      <c r="B842" t="s">
        <v>2122</v>
      </c>
      <c r="C842" t="s">
        <v>2123</v>
      </c>
      <c r="D842" t="s">
        <v>1726</v>
      </c>
      <c r="E842">
        <v>16100</v>
      </c>
      <c r="F842" t="s">
        <v>2001</v>
      </c>
      <c r="G842" t="s">
        <v>11</v>
      </c>
    </row>
    <row r="843" spans="1:7" x14ac:dyDescent="0.3">
      <c r="A843">
        <v>842</v>
      </c>
      <c r="B843" t="s">
        <v>2124</v>
      </c>
      <c r="C843" t="s">
        <v>2125</v>
      </c>
      <c r="D843" t="s">
        <v>1726</v>
      </c>
      <c r="E843">
        <v>17900</v>
      </c>
      <c r="F843" t="s">
        <v>2001</v>
      </c>
      <c r="G843" t="s">
        <v>11</v>
      </c>
    </row>
    <row r="844" spans="1:7" x14ac:dyDescent="0.3">
      <c r="A844">
        <v>843</v>
      </c>
      <c r="B844" t="s">
        <v>2126</v>
      </c>
      <c r="C844" t="s">
        <v>2127</v>
      </c>
      <c r="D844" t="s">
        <v>1726</v>
      </c>
      <c r="E844">
        <v>17000</v>
      </c>
      <c r="F844" t="s">
        <v>2001</v>
      </c>
      <c r="G844" t="s">
        <v>11</v>
      </c>
    </row>
    <row r="845" spans="1:7" x14ac:dyDescent="0.3">
      <c r="A845">
        <v>844</v>
      </c>
      <c r="B845" t="s">
        <v>2128</v>
      </c>
      <c r="C845" t="s">
        <v>2129</v>
      </c>
      <c r="D845" t="s">
        <v>1726</v>
      </c>
      <c r="E845">
        <v>16500</v>
      </c>
      <c r="F845" t="s">
        <v>2001</v>
      </c>
      <c r="G845" t="s">
        <v>11</v>
      </c>
    </row>
    <row r="846" spans="1:7" x14ac:dyDescent="0.3">
      <c r="A846">
        <v>845</v>
      </c>
      <c r="B846" t="s">
        <v>2130</v>
      </c>
      <c r="C846" t="s">
        <v>2131</v>
      </c>
      <c r="D846" t="s">
        <v>1726</v>
      </c>
      <c r="E846">
        <v>15000</v>
      </c>
      <c r="F846" t="s">
        <v>2001</v>
      </c>
      <c r="G846" t="s">
        <v>11</v>
      </c>
    </row>
    <row r="847" spans="1:7" x14ac:dyDescent="0.3">
      <c r="A847">
        <v>846</v>
      </c>
      <c r="B847" t="s">
        <v>2132</v>
      </c>
      <c r="C847" t="s">
        <v>2133</v>
      </c>
      <c r="D847" t="s">
        <v>1726</v>
      </c>
      <c r="E847">
        <v>37100</v>
      </c>
      <c r="F847" t="s">
        <v>2001</v>
      </c>
      <c r="G847" t="s">
        <v>11</v>
      </c>
    </row>
    <row r="848" spans="1:7" x14ac:dyDescent="0.3">
      <c r="A848">
        <v>847</v>
      </c>
      <c r="B848" t="s">
        <v>2134</v>
      </c>
      <c r="C848" t="s">
        <v>2135</v>
      </c>
      <c r="D848" t="s">
        <v>1726</v>
      </c>
      <c r="E848">
        <v>27700</v>
      </c>
      <c r="F848" t="s">
        <v>2001</v>
      </c>
      <c r="G848" t="s">
        <v>11</v>
      </c>
    </row>
    <row r="849" spans="1:7" x14ac:dyDescent="0.3">
      <c r="A849">
        <v>848</v>
      </c>
      <c r="B849" t="s">
        <v>2136</v>
      </c>
      <c r="C849" t="s">
        <v>2137</v>
      </c>
      <c r="D849" t="s">
        <v>1726</v>
      </c>
      <c r="E849">
        <v>29400</v>
      </c>
      <c r="F849" t="s">
        <v>2001</v>
      </c>
      <c r="G849" t="s">
        <v>11</v>
      </c>
    </row>
    <row r="850" spans="1:7" x14ac:dyDescent="0.3">
      <c r="A850">
        <v>849</v>
      </c>
      <c r="B850" t="s">
        <v>2138</v>
      </c>
      <c r="C850" t="s">
        <v>2139</v>
      </c>
      <c r="D850" t="s">
        <v>1726</v>
      </c>
      <c r="E850">
        <v>22000</v>
      </c>
      <c r="F850" t="s">
        <v>2001</v>
      </c>
      <c r="G850" t="s">
        <v>11</v>
      </c>
    </row>
    <row r="851" spans="1:7" x14ac:dyDescent="0.3">
      <c r="A851">
        <v>850</v>
      </c>
      <c r="B851" t="s">
        <v>2140</v>
      </c>
      <c r="C851" t="s">
        <v>2141</v>
      </c>
      <c r="D851" t="s">
        <v>1726</v>
      </c>
      <c r="E851">
        <v>24300</v>
      </c>
      <c r="F851" t="s">
        <v>2001</v>
      </c>
      <c r="G851" t="s">
        <v>11</v>
      </c>
    </row>
    <row r="852" spans="1:7" x14ac:dyDescent="0.3">
      <c r="A852">
        <v>851</v>
      </c>
      <c r="B852" t="s">
        <v>2142</v>
      </c>
      <c r="C852" t="s">
        <v>2143</v>
      </c>
      <c r="D852" t="s">
        <v>1726</v>
      </c>
      <c r="E852">
        <v>25300</v>
      </c>
      <c r="F852" t="s">
        <v>2001</v>
      </c>
      <c r="G852" t="s">
        <v>11</v>
      </c>
    </row>
    <row r="853" spans="1:7" x14ac:dyDescent="0.3">
      <c r="A853">
        <v>852</v>
      </c>
      <c r="B853" t="s">
        <v>2144</v>
      </c>
      <c r="C853" t="s">
        <v>2145</v>
      </c>
      <c r="D853" t="s">
        <v>1726</v>
      </c>
      <c r="E853">
        <v>18700</v>
      </c>
      <c r="F853" t="s">
        <v>2001</v>
      </c>
      <c r="G853" t="s">
        <v>11</v>
      </c>
    </row>
    <row r="854" spans="1:7" x14ac:dyDescent="0.3">
      <c r="A854">
        <v>853</v>
      </c>
      <c r="B854" t="s">
        <v>2146</v>
      </c>
      <c r="C854" t="s">
        <v>2147</v>
      </c>
      <c r="D854" t="s">
        <v>1726</v>
      </c>
      <c r="E854">
        <v>9400</v>
      </c>
      <c r="F854" t="s">
        <v>2001</v>
      </c>
      <c r="G854" t="s">
        <v>11</v>
      </c>
    </row>
    <row r="855" spans="1:7" x14ac:dyDescent="0.3">
      <c r="A855">
        <v>854</v>
      </c>
      <c r="B855" t="s">
        <v>2148</v>
      </c>
      <c r="C855" t="s">
        <v>2149</v>
      </c>
      <c r="D855" t="s">
        <v>1726</v>
      </c>
      <c r="E855">
        <v>16000</v>
      </c>
      <c r="F855" t="s">
        <v>2001</v>
      </c>
      <c r="G855" t="s">
        <v>11</v>
      </c>
    </row>
    <row r="856" spans="1:7" x14ac:dyDescent="0.3">
      <c r="A856">
        <v>855</v>
      </c>
      <c r="B856" t="s">
        <v>2150</v>
      </c>
      <c r="C856" t="s">
        <v>2151</v>
      </c>
      <c r="D856" t="s">
        <v>1726</v>
      </c>
      <c r="E856">
        <v>22900</v>
      </c>
      <c r="F856" t="s">
        <v>2001</v>
      </c>
      <c r="G856" t="s">
        <v>11</v>
      </c>
    </row>
    <row r="857" spans="1:7" x14ac:dyDescent="0.3">
      <c r="A857">
        <v>856</v>
      </c>
      <c r="B857" t="s">
        <v>2152</v>
      </c>
      <c r="C857" t="s">
        <v>2153</v>
      </c>
      <c r="D857" t="s">
        <v>1726</v>
      </c>
      <c r="E857">
        <v>11500</v>
      </c>
      <c r="F857" t="s">
        <v>2001</v>
      </c>
      <c r="G857" t="s">
        <v>11</v>
      </c>
    </row>
    <row r="858" spans="1:7" x14ac:dyDescent="0.3">
      <c r="A858">
        <v>857</v>
      </c>
      <c r="B858" t="s">
        <v>2154</v>
      </c>
      <c r="C858" t="s">
        <v>2155</v>
      </c>
      <c r="D858" t="s">
        <v>1726</v>
      </c>
      <c r="E858">
        <v>10700</v>
      </c>
      <c r="F858" t="s">
        <v>2001</v>
      </c>
      <c r="G858" t="s">
        <v>11</v>
      </c>
    </row>
    <row r="859" spans="1:7" x14ac:dyDescent="0.3">
      <c r="A859">
        <v>858</v>
      </c>
      <c r="B859" t="s">
        <v>2156</v>
      </c>
      <c r="C859" t="s">
        <v>2157</v>
      </c>
      <c r="D859" t="s">
        <v>1726</v>
      </c>
      <c r="E859">
        <v>10200</v>
      </c>
      <c r="F859" t="s">
        <v>2001</v>
      </c>
      <c r="G859" t="s">
        <v>11</v>
      </c>
    </row>
    <row r="860" spans="1:7" x14ac:dyDescent="0.3">
      <c r="A860">
        <v>859</v>
      </c>
      <c r="B860" t="s">
        <v>2158</v>
      </c>
      <c r="C860" t="s">
        <v>2159</v>
      </c>
      <c r="D860" t="s">
        <v>1726</v>
      </c>
      <c r="E860">
        <v>14200</v>
      </c>
      <c r="F860" t="s">
        <v>2001</v>
      </c>
      <c r="G860" t="s">
        <v>11</v>
      </c>
    </row>
    <row r="861" spans="1:7" x14ac:dyDescent="0.3">
      <c r="A861">
        <v>860</v>
      </c>
      <c r="B861" t="s">
        <v>2160</v>
      </c>
      <c r="C861" t="s">
        <v>2161</v>
      </c>
      <c r="D861" t="s">
        <v>1726</v>
      </c>
      <c r="E861">
        <v>7100</v>
      </c>
      <c r="F861" t="s">
        <v>2001</v>
      </c>
      <c r="G861" t="s">
        <v>11</v>
      </c>
    </row>
    <row r="862" spans="1:7" x14ac:dyDescent="0.3">
      <c r="A862">
        <v>861</v>
      </c>
      <c r="B862" t="s">
        <v>2162</v>
      </c>
      <c r="C862" t="s">
        <v>2163</v>
      </c>
      <c r="D862" t="s">
        <v>1726</v>
      </c>
      <c r="E862">
        <v>7100</v>
      </c>
      <c r="F862" t="s">
        <v>2001</v>
      </c>
      <c r="G862" t="s">
        <v>11</v>
      </c>
    </row>
    <row r="863" spans="1:7" x14ac:dyDescent="0.3">
      <c r="A863">
        <v>862</v>
      </c>
      <c r="B863" t="s">
        <v>2164</v>
      </c>
      <c r="C863" t="s">
        <v>2165</v>
      </c>
      <c r="D863" t="s">
        <v>1726</v>
      </c>
      <c r="E863">
        <v>7100</v>
      </c>
      <c r="F863" t="s">
        <v>2001</v>
      </c>
      <c r="G863" t="s">
        <v>11</v>
      </c>
    </row>
    <row r="864" spans="1:7" x14ac:dyDescent="0.3">
      <c r="A864">
        <v>863</v>
      </c>
      <c r="B864" t="s">
        <v>2166</v>
      </c>
      <c r="C864" t="s">
        <v>2167</v>
      </c>
      <c r="D864" t="s">
        <v>1726</v>
      </c>
      <c r="E864">
        <v>57200</v>
      </c>
      <c r="F864" t="s">
        <v>2001</v>
      </c>
      <c r="G864" t="s">
        <v>11</v>
      </c>
    </row>
    <row r="865" spans="1:7" x14ac:dyDescent="0.3">
      <c r="A865">
        <v>864</v>
      </c>
      <c r="B865" t="s">
        <v>2168</v>
      </c>
      <c r="C865" t="s">
        <v>2169</v>
      </c>
      <c r="D865" t="s">
        <v>1726</v>
      </c>
      <c r="E865">
        <v>89300</v>
      </c>
      <c r="F865" t="s">
        <v>2001</v>
      </c>
      <c r="G865" t="s">
        <v>11</v>
      </c>
    </row>
    <row r="866" spans="1:7" x14ac:dyDescent="0.3">
      <c r="A866">
        <v>865</v>
      </c>
      <c r="B866" t="s">
        <v>2170</v>
      </c>
      <c r="C866" t="s">
        <v>2171</v>
      </c>
      <c r="D866" t="s">
        <v>1726</v>
      </c>
      <c r="E866">
        <v>139300</v>
      </c>
      <c r="F866" t="s">
        <v>2001</v>
      </c>
      <c r="G866" t="s">
        <v>11</v>
      </c>
    </row>
    <row r="867" spans="1:7" x14ac:dyDescent="0.3">
      <c r="A867">
        <v>866</v>
      </c>
      <c r="B867" t="s">
        <v>2172</v>
      </c>
      <c r="C867" t="s">
        <v>2173</v>
      </c>
      <c r="D867" t="s">
        <v>1726</v>
      </c>
      <c r="E867">
        <v>98500</v>
      </c>
      <c r="F867" t="s">
        <v>2001</v>
      </c>
      <c r="G867" t="s">
        <v>11</v>
      </c>
    </row>
    <row r="868" spans="1:7" x14ac:dyDescent="0.3">
      <c r="A868">
        <v>867</v>
      </c>
      <c r="B868" t="s">
        <v>2174</v>
      </c>
      <c r="C868" t="s">
        <v>2175</v>
      </c>
      <c r="D868" t="s">
        <v>1726</v>
      </c>
      <c r="E868">
        <v>75000</v>
      </c>
      <c r="F868" t="s">
        <v>2001</v>
      </c>
      <c r="G868" t="s">
        <v>11</v>
      </c>
    </row>
    <row r="869" spans="1:7" x14ac:dyDescent="0.3">
      <c r="A869">
        <v>868</v>
      </c>
      <c r="B869" t="s">
        <v>2176</v>
      </c>
      <c r="C869" t="s">
        <v>2177</v>
      </c>
      <c r="D869" t="s">
        <v>1726</v>
      </c>
      <c r="E869">
        <v>94100</v>
      </c>
      <c r="F869" t="s">
        <v>2001</v>
      </c>
      <c r="G869" t="s">
        <v>11</v>
      </c>
    </row>
    <row r="870" spans="1:7" x14ac:dyDescent="0.3">
      <c r="A870">
        <v>869</v>
      </c>
      <c r="B870" t="s">
        <v>2178</v>
      </c>
      <c r="C870" t="s">
        <v>2179</v>
      </c>
      <c r="D870" t="s">
        <v>1726</v>
      </c>
      <c r="E870">
        <v>17800</v>
      </c>
      <c r="F870" t="s">
        <v>2001</v>
      </c>
      <c r="G870" t="s">
        <v>11</v>
      </c>
    </row>
    <row r="871" spans="1:7" x14ac:dyDescent="0.3">
      <c r="A871">
        <v>870</v>
      </c>
      <c r="B871" t="s">
        <v>2180</v>
      </c>
      <c r="C871" t="s">
        <v>2181</v>
      </c>
      <c r="D871" t="s">
        <v>1726</v>
      </c>
      <c r="E871">
        <v>73300</v>
      </c>
      <c r="F871" t="s">
        <v>2001</v>
      </c>
      <c r="G871" t="s">
        <v>11</v>
      </c>
    </row>
    <row r="872" spans="1:7" x14ac:dyDescent="0.3">
      <c r="A872">
        <v>871</v>
      </c>
      <c r="B872" t="s">
        <v>2182</v>
      </c>
      <c r="C872" t="s">
        <v>2183</v>
      </c>
      <c r="D872" t="s">
        <v>1726</v>
      </c>
      <c r="E872">
        <v>9800</v>
      </c>
      <c r="F872" t="s">
        <v>2001</v>
      </c>
      <c r="G872" t="s">
        <v>11</v>
      </c>
    </row>
    <row r="873" spans="1:7" x14ac:dyDescent="0.3">
      <c r="A873">
        <v>872</v>
      </c>
      <c r="B873" t="s">
        <v>2184</v>
      </c>
      <c r="C873" t="s">
        <v>2185</v>
      </c>
      <c r="D873" t="s">
        <v>1726</v>
      </c>
      <c r="E873">
        <v>90000</v>
      </c>
      <c r="F873" t="s">
        <v>2001</v>
      </c>
      <c r="G873" t="s">
        <v>11</v>
      </c>
    </row>
    <row r="874" spans="1:7" x14ac:dyDescent="0.3">
      <c r="A874">
        <v>873</v>
      </c>
      <c r="B874" t="s">
        <v>2186</v>
      </c>
      <c r="C874" t="s">
        <v>2187</v>
      </c>
      <c r="D874" t="s">
        <v>1726</v>
      </c>
      <c r="E874">
        <v>9300</v>
      </c>
      <c r="F874" t="s">
        <v>2001</v>
      </c>
      <c r="G874" t="s">
        <v>11</v>
      </c>
    </row>
    <row r="875" spans="1:7" x14ac:dyDescent="0.3">
      <c r="A875">
        <v>874</v>
      </c>
      <c r="B875" t="s">
        <v>2188</v>
      </c>
      <c r="C875" t="s">
        <v>2189</v>
      </c>
      <c r="D875" t="s">
        <v>1726</v>
      </c>
      <c r="E875">
        <v>6800</v>
      </c>
      <c r="F875" t="s">
        <v>2001</v>
      </c>
      <c r="G875" t="s">
        <v>11</v>
      </c>
    </row>
    <row r="876" spans="1:7" x14ac:dyDescent="0.3">
      <c r="A876">
        <v>875</v>
      </c>
      <c r="B876" t="s">
        <v>2278</v>
      </c>
      <c r="C876" t="s">
        <v>2279</v>
      </c>
      <c r="D876" t="s">
        <v>11</v>
      </c>
      <c r="E876">
        <v>0</v>
      </c>
      <c r="F876" t="s">
        <v>2001</v>
      </c>
      <c r="G876" t="s">
        <v>11</v>
      </c>
    </row>
    <row r="877" spans="1:7" x14ac:dyDescent="0.3">
      <c r="A877">
        <v>876</v>
      </c>
      <c r="B877" t="s">
        <v>2190</v>
      </c>
      <c r="C877" t="s">
        <v>2191</v>
      </c>
      <c r="D877" t="s">
        <v>1726</v>
      </c>
      <c r="E877">
        <v>35000</v>
      </c>
      <c r="F877" t="s">
        <v>2001</v>
      </c>
      <c r="G877" t="s">
        <v>11</v>
      </c>
    </row>
    <row r="878" spans="1:7" x14ac:dyDescent="0.3">
      <c r="A878">
        <v>877</v>
      </c>
      <c r="B878" t="s">
        <v>2192</v>
      </c>
      <c r="C878" t="s">
        <v>2193</v>
      </c>
      <c r="D878" t="s">
        <v>1726</v>
      </c>
      <c r="E878">
        <v>95000</v>
      </c>
      <c r="F878" t="s">
        <v>2001</v>
      </c>
      <c r="G878" t="s">
        <v>11</v>
      </c>
    </row>
    <row r="879" spans="1:7" x14ac:dyDescent="0.3">
      <c r="A879">
        <v>878</v>
      </c>
      <c r="B879" t="s">
        <v>2194</v>
      </c>
      <c r="C879" t="s">
        <v>2195</v>
      </c>
      <c r="D879" t="s">
        <v>1726</v>
      </c>
      <c r="E879">
        <v>25000</v>
      </c>
      <c r="F879" t="s">
        <v>2001</v>
      </c>
      <c r="G879" t="s">
        <v>11</v>
      </c>
    </row>
    <row r="880" spans="1:7" x14ac:dyDescent="0.3">
      <c r="A880">
        <v>879</v>
      </c>
      <c r="B880" t="s">
        <v>2196</v>
      </c>
      <c r="C880" t="s">
        <v>2197</v>
      </c>
      <c r="D880" t="s">
        <v>1726</v>
      </c>
      <c r="E880">
        <v>55000</v>
      </c>
      <c r="F880" t="s">
        <v>2001</v>
      </c>
      <c r="G880" t="s">
        <v>11</v>
      </c>
    </row>
    <row r="881" spans="1:7" x14ac:dyDescent="0.3">
      <c r="A881">
        <v>880</v>
      </c>
      <c r="B881" t="s">
        <v>2280</v>
      </c>
      <c r="C881" t="s">
        <v>2281</v>
      </c>
      <c r="D881" t="s">
        <v>11</v>
      </c>
      <c r="E881">
        <v>0</v>
      </c>
      <c r="F881" t="s">
        <v>2001</v>
      </c>
      <c r="G881" t="s">
        <v>11</v>
      </c>
    </row>
    <row r="882" spans="1:7" x14ac:dyDescent="0.3">
      <c r="A882">
        <v>881</v>
      </c>
      <c r="B882" t="s">
        <v>2198</v>
      </c>
      <c r="C882" t="s">
        <v>2199</v>
      </c>
      <c r="D882" t="s">
        <v>1726</v>
      </c>
      <c r="E882">
        <v>20000</v>
      </c>
      <c r="F882" t="s">
        <v>2001</v>
      </c>
      <c r="G882" t="s">
        <v>11</v>
      </c>
    </row>
    <row r="883" spans="1:7" x14ac:dyDescent="0.3">
      <c r="A883">
        <v>882</v>
      </c>
      <c r="B883" t="s">
        <v>2200</v>
      </c>
      <c r="C883" t="s">
        <v>2201</v>
      </c>
      <c r="D883" t="s">
        <v>1726</v>
      </c>
      <c r="E883">
        <v>40000</v>
      </c>
      <c r="F883" t="s">
        <v>2001</v>
      </c>
      <c r="G883" t="s">
        <v>11</v>
      </c>
    </row>
    <row r="884" spans="1:7" x14ac:dyDescent="0.3">
      <c r="A884">
        <v>883</v>
      </c>
      <c r="B884" t="s">
        <v>2282</v>
      </c>
      <c r="C884" t="s">
        <v>2283</v>
      </c>
      <c r="D884" t="s">
        <v>11</v>
      </c>
      <c r="E884">
        <v>0</v>
      </c>
      <c r="F884" t="s">
        <v>2001</v>
      </c>
      <c r="G884" t="s">
        <v>11</v>
      </c>
    </row>
    <row r="885" spans="1:7" x14ac:dyDescent="0.3">
      <c r="A885">
        <v>884</v>
      </c>
      <c r="B885" t="s">
        <v>2284</v>
      </c>
      <c r="C885" t="s">
        <v>2285</v>
      </c>
      <c r="D885" t="s">
        <v>9</v>
      </c>
      <c r="E885">
        <v>11500</v>
      </c>
      <c r="F885" t="s">
        <v>2001</v>
      </c>
      <c r="G885" t="s">
        <v>11</v>
      </c>
    </row>
    <row r="886" spans="1:7" x14ac:dyDescent="0.3">
      <c r="A886">
        <v>885</v>
      </c>
      <c r="B886" t="s">
        <v>2286</v>
      </c>
      <c r="C886" t="s">
        <v>2287</v>
      </c>
      <c r="D886" t="s">
        <v>9</v>
      </c>
      <c r="E886">
        <v>15700</v>
      </c>
      <c r="F886" t="s">
        <v>2001</v>
      </c>
      <c r="G886" t="s">
        <v>11</v>
      </c>
    </row>
    <row r="887" spans="1:7" x14ac:dyDescent="0.3">
      <c r="A887">
        <v>886</v>
      </c>
      <c r="B887" t="s">
        <v>2288</v>
      </c>
      <c r="C887" t="s">
        <v>2289</v>
      </c>
      <c r="D887" t="s">
        <v>11</v>
      </c>
      <c r="E887">
        <v>0</v>
      </c>
      <c r="F887" t="s">
        <v>2001</v>
      </c>
      <c r="G887" t="s">
        <v>11</v>
      </c>
    </row>
    <row r="888" spans="1:7" x14ac:dyDescent="0.3">
      <c r="A888">
        <v>887</v>
      </c>
      <c r="B888" t="s">
        <v>2290</v>
      </c>
      <c r="C888" t="s">
        <v>2291</v>
      </c>
      <c r="D888" t="s">
        <v>9</v>
      </c>
      <c r="E888">
        <v>3500</v>
      </c>
      <c r="F888" t="s">
        <v>2001</v>
      </c>
      <c r="G888" t="s">
        <v>11</v>
      </c>
    </row>
    <row r="889" spans="1:7" x14ac:dyDescent="0.3">
      <c r="A889">
        <v>888</v>
      </c>
      <c r="B889" t="s">
        <v>2292</v>
      </c>
      <c r="C889" t="s">
        <v>2293</v>
      </c>
      <c r="D889" t="s">
        <v>9</v>
      </c>
      <c r="E889">
        <v>4900</v>
      </c>
      <c r="F889" t="s">
        <v>2001</v>
      </c>
      <c r="G889" t="s">
        <v>11</v>
      </c>
    </row>
    <row r="890" spans="1:7" x14ac:dyDescent="0.3">
      <c r="A890">
        <v>889</v>
      </c>
      <c r="B890" t="s">
        <v>2294</v>
      </c>
      <c r="C890" t="s">
        <v>2295</v>
      </c>
      <c r="D890" t="s">
        <v>11</v>
      </c>
      <c r="E890">
        <v>0</v>
      </c>
      <c r="F890" t="s">
        <v>2001</v>
      </c>
      <c r="G890" t="s">
        <v>11</v>
      </c>
    </row>
    <row r="891" spans="1:7" x14ac:dyDescent="0.3">
      <c r="A891">
        <v>890</v>
      </c>
      <c r="B891" t="s">
        <v>2202</v>
      </c>
      <c r="C891" t="s">
        <v>2203</v>
      </c>
      <c r="D891" t="s">
        <v>1726</v>
      </c>
      <c r="E891">
        <v>27300</v>
      </c>
      <c r="F891" t="s">
        <v>2001</v>
      </c>
      <c r="G891" t="s">
        <v>11</v>
      </c>
    </row>
    <row r="892" spans="1:7" x14ac:dyDescent="0.3">
      <c r="A892">
        <v>891</v>
      </c>
      <c r="B892" t="s">
        <v>2204</v>
      </c>
      <c r="C892" t="s">
        <v>2205</v>
      </c>
      <c r="D892" t="s">
        <v>1726</v>
      </c>
      <c r="E892">
        <v>54400</v>
      </c>
      <c r="F892" t="s">
        <v>2001</v>
      </c>
      <c r="G892" t="s">
        <v>11</v>
      </c>
    </row>
    <row r="893" spans="1:7" x14ac:dyDescent="0.3">
      <c r="A893">
        <v>892</v>
      </c>
      <c r="B893" t="s">
        <v>2296</v>
      </c>
      <c r="C893" t="s">
        <v>2297</v>
      </c>
      <c r="D893" t="s">
        <v>11</v>
      </c>
      <c r="E893">
        <v>0</v>
      </c>
      <c r="F893" t="s">
        <v>2001</v>
      </c>
      <c r="G893" t="s">
        <v>11</v>
      </c>
    </row>
    <row r="894" spans="1:7" x14ac:dyDescent="0.3">
      <c r="A894">
        <v>893</v>
      </c>
      <c r="B894" t="s">
        <v>2298</v>
      </c>
      <c r="C894" t="s">
        <v>2299</v>
      </c>
      <c r="D894" t="s">
        <v>9</v>
      </c>
      <c r="E894">
        <v>6000</v>
      </c>
      <c r="F894" t="s">
        <v>2001</v>
      </c>
      <c r="G894" t="s">
        <v>11</v>
      </c>
    </row>
    <row r="895" spans="1:7" x14ac:dyDescent="0.3">
      <c r="A895">
        <v>894</v>
      </c>
      <c r="B895" t="s">
        <v>2300</v>
      </c>
      <c r="C895" t="s">
        <v>2301</v>
      </c>
      <c r="D895" t="s">
        <v>9</v>
      </c>
      <c r="E895">
        <v>14000</v>
      </c>
      <c r="F895" t="s">
        <v>2001</v>
      </c>
      <c r="G895" t="s">
        <v>11</v>
      </c>
    </row>
    <row r="896" spans="1:7" x14ac:dyDescent="0.3">
      <c r="A896">
        <v>895</v>
      </c>
      <c r="B896" t="s">
        <v>2206</v>
      </c>
      <c r="C896" t="s">
        <v>2207</v>
      </c>
      <c r="D896" t="s">
        <v>1726</v>
      </c>
      <c r="E896">
        <v>23300</v>
      </c>
      <c r="F896" t="s">
        <v>2001</v>
      </c>
      <c r="G896" t="s">
        <v>11</v>
      </c>
    </row>
    <row r="897" spans="1:7" x14ac:dyDescent="0.3">
      <c r="A897">
        <v>896</v>
      </c>
      <c r="B897" t="s">
        <v>2208</v>
      </c>
      <c r="C897" t="s">
        <v>2209</v>
      </c>
      <c r="D897" t="s">
        <v>1726</v>
      </c>
      <c r="E897">
        <v>19000</v>
      </c>
      <c r="F897" t="s">
        <v>2001</v>
      </c>
      <c r="G897" t="s">
        <v>11</v>
      </c>
    </row>
    <row r="898" spans="1:7" x14ac:dyDescent="0.3">
      <c r="A898">
        <v>897</v>
      </c>
      <c r="B898" t="s">
        <v>2210</v>
      </c>
      <c r="C898" t="s">
        <v>2211</v>
      </c>
      <c r="D898" t="s">
        <v>1726</v>
      </c>
      <c r="E898">
        <v>18700</v>
      </c>
      <c r="F898" t="s">
        <v>2001</v>
      </c>
      <c r="G898" t="s">
        <v>11</v>
      </c>
    </row>
    <row r="899" spans="1:7" x14ac:dyDescent="0.3">
      <c r="A899">
        <v>898</v>
      </c>
      <c r="B899" t="s">
        <v>2212</v>
      </c>
      <c r="C899" t="s">
        <v>2213</v>
      </c>
      <c r="D899" t="s">
        <v>1726</v>
      </c>
      <c r="E899">
        <v>24600</v>
      </c>
      <c r="F899" t="s">
        <v>2001</v>
      </c>
      <c r="G899" t="s">
        <v>11</v>
      </c>
    </row>
    <row r="900" spans="1:7" x14ac:dyDescent="0.3">
      <c r="A900">
        <v>899</v>
      </c>
      <c r="B900" t="s">
        <v>2214</v>
      </c>
      <c r="C900" t="s">
        <v>2215</v>
      </c>
      <c r="D900" t="s">
        <v>1726</v>
      </c>
      <c r="E900">
        <v>11000</v>
      </c>
      <c r="F900" t="s">
        <v>2001</v>
      </c>
      <c r="G900" t="s">
        <v>11</v>
      </c>
    </row>
    <row r="901" spans="1:7" x14ac:dyDescent="0.3">
      <c r="A901">
        <v>900</v>
      </c>
      <c r="B901" t="s">
        <v>2216</v>
      </c>
      <c r="C901" t="s">
        <v>2217</v>
      </c>
      <c r="D901" t="s">
        <v>1726</v>
      </c>
      <c r="E901">
        <v>16200</v>
      </c>
      <c r="F901" t="s">
        <v>2001</v>
      </c>
      <c r="G901" t="s">
        <v>11</v>
      </c>
    </row>
    <row r="902" spans="1:7" x14ac:dyDescent="0.3">
      <c r="A902">
        <v>901</v>
      </c>
      <c r="B902" t="s">
        <v>2218</v>
      </c>
      <c r="C902" t="s">
        <v>2219</v>
      </c>
      <c r="D902" t="s">
        <v>1726</v>
      </c>
      <c r="E902">
        <v>12100</v>
      </c>
      <c r="F902" t="s">
        <v>2001</v>
      </c>
      <c r="G902" t="s">
        <v>11</v>
      </c>
    </row>
    <row r="903" spans="1:7" x14ac:dyDescent="0.3">
      <c r="A903">
        <v>902</v>
      </c>
      <c r="B903" t="s">
        <v>2220</v>
      </c>
      <c r="C903" t="s">
        <v>2221</v>
      </c>
      <c r="D903" t="s">
        <v>1726</v>
      </c>
      <c r="E903">
        <v>11200</v>
      </c>
      <c r="F903" t="s">
        <v>2001</v>
      </c>
      <c r="G903" t="s">
        <v>11</v>
      </c>
    </row>
    <row r="904" spans="1:7" x14ac:dyDescent="0.3">
      <c r="A904">
        <v>903</v>
      </c>
      <c r="B904" t="s">
        <v>2222</v>
      </c>
      <c r="C904" t="s">
        <v>2223</v>
      </c>
      <c r="D904" t="s">
        <v>1726</v>
      </c>
      <c r="E904">
        <v>21700</v>
      </c>
      <c r="F904" t="s">
        <v>2001</v>
      </c>
      <c r="G904" t="s">
        <v>11</v>
      </c>
    </row>
    <row r="905" spans="1:7" x14ac:dyDescent="0.3">
      <c r="A905">
        <v>904</v>
      </c>
      <c r="B905" t="s">
        <v>2224</v>
      </c>
      <c r="C905" t="s">
        <v>2225</v>
      </c>
      <c r="D905" t="s">
        <v>1726</v>
      </c>
      <c r="E905">
        <v>12800</v>
      </c>
      <c r="F905" t="s">
        <v>2001</v>
      </c>
      <c r="G905" t="s">
        <v>11</v>
      </c>
    </row>
    <row r="906" spans="1:7" x14ac:dyDescent="0.3">
      <c r="A906">
        <v>905</v>
      </c>
      <c r="B906" t="s">
        <v>2226</v>
      </c>
      <c r="C906" t="s">
        <v>2227</v>
      </c>
      <c r="D906" t="s">
        <v>1726</v>
      </c>
      <c r="E906">
        <v>18200</v>
      </c>
      <c r="F906" t="s">
        <v>2001</v>
      </c>
      <c r="G906" t="s">
        <v>11</v>
      </c>
    </row>
    <row r="907" spans="1:7" x14ac:dyDescent="0.3">
      <c r="A907">
        <v>906</v>
      </c>
      <c r="B907" t="s">
        <v>2228</v>
      </c>
      <c r="C907" t="s">
        <v>2229</v>
      </c>
      <c r="D907" t="s">
        <v>1726</v>
      </c>
      <c r="E907">
        <v>11000</v>
      </c>
      <c r="F907" t="s">
        <v>2001</v>
      </c>
      <c r="G907" t="s">
        <v>11</v>
      </c>
    </row>
    <row r="908" spans="1:7" x14ac:dyDescent="0.3">
      <c r="A908">
        <v>907</v>
      </c>
      <c r="B908" t="s">
        <v>2230</v>
      </c>
      <c r="C908" t="s">
        <v>2231</v>
      </c>
      <c r="D908" t="s">
        <v>1726</v>
      </c>
      <c r="E908">
        <v>16500</v>
      </c>
      <c r="F908" t="s">
        <v>2001</v>
      </c>
      <c r="G908" t="s">
        <v>11</v>
      </c>
    </row>
    <row r="909" spans="1:7" x14ac:dyDescent="0.3">
      <c r="A909">
        <v>908</v>
      </c>
      <c r="B909" t="s">
        <v>2232</v>
      </c>
      <c r="C909" t="s">
        <v>2233</v>
      </c>
      <c r="D909" t="s">
        <v>1726</v>
      </c>
      <c r="E909">
        <v>12300</v>
      </c>
      <c r="F909" t="s">
        <v>2001</v>
      </c>
      <c r="G909" t="s">
        <v>11</v>
      </c>
    </row>
    <row r="910" spans="1:7" x14ac:dyDescent="0.3">
      <c r="A910">
        <v>909</v>
      </c>
      <c r="B910" t="s">
        <v>2234</v>
      </c>
      <c r="C910" t="s">
        <v>2235</v>
      </c>
      <c r="D910" t="s">
        <v>1726</v>
      </c>
      <c r="E910">
        <v>16800</v>
      </c>
      <c r="F910" t="s">
        <v>2001</v>
      </c>
      <c r="G910" t="s">
        <v>11</v>
      </c>
    </row>
    <row r="911" spans="1:7" x14ac:dyDescent="0.3">
      <c r="A911">
        <v>910</v>
      </c>
      <c r="B911" t="s">
        <v>2236</v>
      </c>
      <c r="C911" t="s">
        <v>2237</v>
      </c>
      <c r="D911" t="s">
        <v>1726</v>
      </c>
      <c r="E911">
        <v>23900</v>
      </c>
      <c r="F911" t="s">
        <v>2001</v>
      </c>
      <c r="G911" t="s">
        <v>11</v>
      </c>
    </row>
    <row r="912" spans="1:7" x14ac:dyDescent="0.3">
      <c r="A912">
        <v>911</v>
      </c>
      <c r="B912" t="s">
        <v>2238</v>
      </c>
      <c r="C912" t="s">
        <v>2239</v>
      </c>
      <c r="D912" t="s">
        <v>1726</v>
      </c>
      <c r="E912">
        <v>21500</v>
      </c>
      <c r="F912" t="s">
        <v>2001</v>
      </c>
      <c r="G912" t="s">
        <v>11</v>
      </c>
    </row>
    <row r="913" spans="1:7" x14ac:dyDescent="0.3">
      <c r="A913">
        <v>912</v>
      </c>
      <c r="B913" t="s">
        <v>2240</v>
      </c>
      <c r="C913" t="s">
        <v>2241</v>
      </c>
      <c r="D913" t="s">
        <v>1726</v>
      </c>
      <c r="E913">
        <v>18500</v>
      </c>
      <c r="F913" t="s">
        <v>2001</v>
      </c>
      <c r="G913" t="s">
        <v>11</v>
      </c>
    </row>
    <row r="914" spans="1:7" x14ac:dyDescent="0.3">
      <c r="A914">
        <v>913</v>
      </c>
      <c r="B914" t="s">
        <v>2242</v>
      </c>
      <c r="C914" t="s">
        <v>2243</v>
      </c>
      <c r="D914" t="s">
        <v>1726</v>
      </c>
      <c r="E914">
        <v>17100</v>
      </c>
      <c r="F914" t="s">
        <v>2001</v>
      </c>
      <c r="G914" t="s">
        <v>11</v>
      </c>
    </row>
    <row r="915" spans="1:7" x14ac:dyDescent="0.3">
      <c r="A915">
        <v>914</v>
      </c>
      <c r="B915" t="s">
        <v>2244</v>
      </c>
      <c r="C915" t="s">
        <v>2245</v>
      </c>
      <c r="D915" t="s">
        <v>1726</v>
      </c>
      <c r="E915">
        <v>17400</v>
      </c>
      <c r="F915" t="s">
        <v>2001</v>
      </c>
      <c r="G915" t="s">
        <v>11</v>
      </c>
    </row>
    <row r="916" spans="1:7" x14ac:dyDescent="0.3">
      <c r="A916">
        <v>915</v>
      </c>
      <c r="B916" t="s">
        <v>2246</v>
      </c>
      <c r="C916" t="s">
        <v>2247</v>
      </c>
      <c r="D916" t="s">
        <v>1726</v>
      </c>
      <c r="E916">
        <v>16000</v>
      </c>
      <c r="F916" t="s">
        <v>2001</v>
      </c>
      <c r="G916" t="s">
        <v>11</v>
      </c>
    </row>
    <row r="917" spans="1:7" x14ac:dyDescent="0.3">
      <c r="A917">
        <v>916</v>
      </c>
      <c r="B917" t="s">
        <v>2248</v>
      </c>
      <c r="C917" t="s">
        <v>2249</v>
      </c>
      <c r="D917" t="s">
        <v>1726</v>
      </c>
      <c r="E917">
        <v>22000</v>
      </c>
      <c r="F917" t="s">
        <v>2001</v>
      </c>
      <c r="G917" t="s">
        <v>11</v>
      </c>
    </row>
    <row r="918" spans="1:7" x14ac:dyDescent="0.3">
      <c r="A918">
        <v>917</v>
      </c>
      <c r="B918" t="s">
        <v>2250</v>
      </c>
      <c r="C918" t="s">
        <v>2251</v>
      </c>
      <c r="D918" t="s">
        <v>1726</v>
      </c>
      <c r="E918">
        <v>20000</v>
      </c>
      <c r="F918" t="s">
        <v>2001</v>
      </c>
      <c r="G918" t="s">
        <v>11</v>
      </c>
    </row>
    <row r="919" spans="1:7" x14ac:dyDescent="0.3">
      <c r="A919">
        <v>918</v>
      </c>
      <c r="B919" t="s">
        <v>2252</v>
      </c>
      <c r="C919" t="s">
        <v>2253</v>
      </c>
      <c r="D919" t="s">
        <v>1726</v>
      </c>
      <c r="E919">
        <v>14700</v>
      </c>
      <c r="F919" t="s">
        <v>2001</v>
      </c>
      <c r="G919" t="s">
        <v>11</v>
      </c>
    </row>
    <row r="920" spans="1:7" x14ac:dyDescent="0.3">
      <c r="A920">
        <v>919</v>
      </c>
      <c r="B920" t="s">
        <v>2254</v>
      </c>
      <c r="C920" t="s">
        <v>2255</v>
      </c>
      <c r="D920" t="s">
        <v>1726</v>
      </c>
      <c r="E920">
        <v>17500</v>
      </c>
      <c r="F920" t="s">
        <v>2001</v>
      </c>
      <c r="G920" t="s">
        <v>11</v>
      </c>
    </row>
    <row r="921" spans="1:7" x14ac:dyDescent="0.3">
      <c r="A921">
        <v>920</v>
      </c>
      <c r="B921" t="s">
        <v>2256</v>
      </c>
      <c r="C921" t="s">
        <v>2257</v>
      </c>
      <c r="D921" t="s">
        <v>1726</v>
      </c>
      <c r="E921">
        <v>4700</v>
      </c>
      <c r="F921" t="s">
        <v>2001</v>
      </c>
      <c r="G921" t="s">
        <v>11</v>
      </c>
    </row>
    <row r="922" spans="1:7" x14ac:dyDescent="0.3">
      <c r="A922">
        <v>921</v>
      </c>
      <c r="B922" t="s">
        <v>2258</v>
      </c>
      <c r="C922" t="s">
        <v>2259</v>
      </c>
      <c r="D922" t="s">
        <v>1726</v>
      </c>
      <c r="E922">
        <v>8000</v>
      </c>
      <c r="F922" t="s">
        <v>2001</v>
      </c>
      <c r="G922" t="s">
        <v>11</v>
      </c>
    </row>
    <row r="923" spans="1:7" x14ac:dyDescent="0.3">
      <c r="A923">
        <v>922</v>
      </c>
      <c r="B923" t="s">
        <v>2260</v>
      </c>
      <c r="C923" t="s">
        <v>2261</v>
      </c>
      <c r="D923" t="s">
        <v>1726</v>
      </c>
      <c r="E923">
        <v>92100</v>
      </c>
      <c r="F923" t="s">
        <v>2001</v>
      </c>
      <c r="G923" t="s">
        <v>11</v>
      </c>
    </row>
    <row r="924" spans="1:7" x14ac:dyDescent="0.3">
      <c r="A924">
        <v>923</v>
      </c>
      <c r="B924" t="s">
        <v>2262</v>
      </c>
      <c r="C924" t="s">
        <v>2263</v>
      </c>
      <c r="D924" t="s">
        <v>1726</v>
      </c>
      <c r="E924">
        <v>106700</v>
      </c>
      <c r="F924" t="s">
        <v>2001</v>
      </c>
      <c r="G924" t="s">
        <v>11</v>
      </c>
    </row>
    <row r="925" spans="1:7" x14ac:dyDescent="0.3">
      <c r="A925">
        <v>924</v>
      </c>
      <c r="B925" t="s">
        <v>2264</v>
      </c>
      <c r="C925" t="s">
        <v>2265</v>
      </c>
      <c r="D925" t="s">
        <v>1726</v>
      </c>
      <c r="E925">
        <v>9000</v>
      </c>
      <c r="F925" t="s">
        <v>2001</v>
      </c>
      <c r="G925" t="s">
        <v>11</v>
      </c>
    </row>
    <row r="926" spans="1:7" x14ac:dyDescent="0.3">
      <c r="A926">
        <v>925</v>
      </c>
      <c r="B926" t="s">
        <v>2266</v>
      </c>
      <c r="C926" t="s">
        <v>2267</v>
      </c>
      <c r="D926" t="s">
        <v>1726</v>
      </c>
      <c r="E926">
        <v>7000</v>
      </c>
      <c r="F926" t="s">
        <v>2001</v>
      </c>
      <c r="G926" t="s">
        <v>11</v>
      </c>
    </row>
    <row r="927" spans="1:7" x14ac:dyDescent="0.3">
      <c r="A927">
        <v>926</v>
      </c>
      <c r="B927" t="s">
        <v>2268</v>
      </c>
      <c r="C927" t="s">
        <v>2269</v>
      </c>
      <c r="D927" t="s">
        <v>1726</v>
      </c>
      <c r="E927">
        <v>7000</v>
      </c>
      <c r="F927" t="s">
        <v>2001</v>
      </c>
      <c r="G927" t="s">
        <v>11</v>
      </c>
    </row>
    <row r="928" spans="1:7" x14ac:dyDescent="0.3">
      <c r="A928">
        <v>927</v>
      </c>
      <c r="B928" t="s">
        <v>2270</v>
      </c>
      <c r="C928" t="s">
        <v>2271</v>
      </c>
      <c r="D928" t="s">
        <v>1726</v>
      </c>
      <c r="E928">
        <v>18000</v>
      </c>
      <c r="F928" t="s">
        <v>2001</v>
      </c>
      <c r="G928" t="s">
        <v>11</v>
      </c>
    </row>
    <row r="929" spans="1:7" x14ac:dyDescent="0.3">
      <c r="A929">
        <v>928</v>
      </c>
      <c r="B929" t="s">
        <v>2272</v>
      </c>
      <c r="C929" t="s">
        <v>2273</v>
      </c>
      <c r="D929" t="s">
        <v>1726</v>
      </c>
      <c r="E929">
        <v>10000</v>
      </c>
      <c r="F929" t="s">
        <v>2001</v>
      </c>
      <c r="G929" t="s">
        <v>11</v>
      </c>
    </row>
    <row r="930" spans="1:7" x14ac:dyDescent="0.3">
      <c r="A930">
        <v>929</v>
      </c>
      <c r="B930" t="s">
        <v>2274</v>
      </c>
      <c r="C930" t="s">
        <v>2275</v>
      </c>
      <c r="D930" t="s">
        <v>1726</v>
      </c>
      <c r="E930">
        <v>40000</v>
      </c>
      <c r="F930" t="s">
        <v>2001</v>
      </c>
      <c r="G930" t="s">
        <v>11</v>
      </c>
    </row>
    <row r="931" spans="1:7" x14ac:dyDescent="0.3">
      <c r="A931">
        <v>930</v>
      </c>
      <c r="B931" t="s">
        <v>2276</v>
      </c>
      <c r="C931" t="s">
        <v>2277</v>
      </c>
      <c r="D931" t="s">
        <v>1726</v>
      </c>
      <c r="E931">
        <v>10000</v>
      </c>
      <c r="F931" t="s">
        <v>2001</v>
      </c>
      <c r="G931" t="s">
        <v>11</v>
      </c>
    </row>
    <row r="932" spans="1:7" x14ac:dyDescent="0.3">
      <c r="A932">
        <v>931</v>
      </c>
      <c r="B932" t="s">
        <v>1766</v>
      </c>
      <c r="C932" t="s">
        <v>1767</v>
      </c>
      <c r="D932" t="s">
        <v>11</v>
      </c>
      <c r="E932">
        <v>0</v>
      </c>
      <c r="F932" t="s">
        <v>10</v>
      </c>
      <c r="G932" t="s">
        <v>11</v>
      </c>
    </row>
    <row r="933" spans="1:7" x14ac:dyDescent="0.3">
      <c r="A933">
        <v>932</v>
      </c>
      <c r="B933" t="s">
        <v>1768</v>
      </c>
      <c r="C933" t="s">
        <v>1769</v>
      </c>
      <c r="D933" t="s">
        <v>11</v>
      </c>
      <c r="E933">
        <v>0</v>
      </c>
      <c r="F933" t="s">
        <v>10</v>
      </c>
      <c r="G933" t="s">
        <v>11</v>
      </c>
    </row>
    <row r="934" spans="1:7" x14ac:dyDescent="0.3">
      <c r="A934">
        <v>933</v>
      </c>
      <c r="B934" t="s">
        <v>7</v>
      </c>
      <c r="C934" t="s">
        <v>8</v>
      </c>
      <c r="D934" t="s">
        <v>9</v>
      </c>
      <c r="E934">
        <v>9000</v>
      </c>
      <c r="F934" t="s">
        <v>10</v>
      </c>
      <c r="G934" t="s">
        <v>11</v>
      </c>
    </row>
    <row r="935" spans="1:7" x14ac:dyDescent="0.3">
      <c r="A935">
        <v>934</v>
      </c>
      <c r="B935" t="s">
        <v>12</v>
      </c>
      <c r="C935" t="s">
        <v>13</v>
      </c>
      <c r="D935" t="s">
        <v>9</v>
      </c>
      <c r="E935">
        <v>22000</v>
      </c>
      <c r="F935" t="s">
        <v>10</v>
      </c>
      <c r="G935" t="s">
        <v>11</v>
      </c>
    </row>
    <row r="936" spans="1:7" x14ac:dyDescent="0.3">
      <c r="A936">
        <v>935</v>
      </c>
      <c r="B936" t="s">
        <v>14</v>
      </c>
      <c r="C936" t="s">
        <v>15</v>
      </c>
      <c r="D936" t="s">
        <v>9</v>
      </c>
      <c r="E936">
        <v>56000</v>
      </c>
      <c r="F936" t="s">
        <v>10</v>
      </c>
      <c r="G936" t="s">
        <v>11</v>
      </c>
    </row>
    <row r="937" spans="1:7" x14ac:dyDescent="0.3">
      <c r="A937">
        <v>936</v>
      </c>
      <c r="B937" t="s">
        <v>1770</v>
      </c>
      <c r="C937" t="s">
        <v>1771</v>
      </c>
      <c r="D937" t="s">
        <v>11</v>
      </c>
      <c r="E937">
        <v>0</v>
      </c>
      <c r="F937" t="s">
        <v>10</v>
      </c>
      <c r="G937" t="s">
        <v>11</v>
      </c>
    </row>
    <row r="938" spans="1:7" x14ac:dyDescent="0.3">
      <c r="A938">
        <v>937</v>
      </c>
      <c r="B938" t="s">
        <v>16</v>
      </c>
      <c r="C938" t="s">
        <v>17</v>
      </c>
      <c r="D938" t="s">
        <v>9</v>
      </c>
      <c r="E938">
        <v>25000</v>
      </c>
      <c r="F938" t="s">
        <v>10</v>
      </c>
      <c r="G938" t="s">
        <v>11</v>
      </c>
    </row>
    <row r="939" spans="1:7" x14ac:dyDescent="0.3">
      <c r="A939">
        <v>938</v>
      </c>
      <c r="B939" t="s">
        <v>18</v>
      </c>
      <c r="C939" t="s">
        <v>19</v>
      </c>
      <c r="D939" t="s">
        <v>9</v>
      </c>
      <c r="E939">
        <v>149000</v>
      </c>
      <c r="F939" t="s">
        <v>10</v>
      </c>
      <c r="G939" t="s">
        <v>11</v>
      </c>
    </row>
    <row r="940" spans="1:7" x14ac:dyDescent="0.3">
      <c r="A940">
        <v>939</v>
      </c>
      <c r="B940" t="s">
        <v>20</v>
      </c>
      <c r="C940" t="s">
        <v>21</v>
      </c>
      <c r="D940" t="s">
        <v>9</v>
      </c>
      <c r="E940">
        <v>373000</v>
      </c>
      <c r="F940" t="s">
        <v>10</v>
      </c>
      <c r="G940" t="s">
        <v>11</v>
      </c>
    </row>
    <row r="941" spans="1:7" x14ac:dyDescent="0.3">
      <c r="A941">
        <v>940</v>
      </c>
      <c r="B941" t="s">
        <v>1772</v>
      </c>
      <c r="C941" t="s">
        <v>1773</v>
      </c>
      <c r="D941" t="s">
        <v>11</v>
      </c>
      <c r="E941">
        <v>0</v>
      </c>
      <c r="F941" t="s">
        <v>10</v>
      </c>
      <c r="G941" t="s">
        <v>11</v>
      </c>
    </row>
    <row r="942" spans="1:7" x14ac:dyDescent="0.3">
      <c r="A942">
        <v>941</v>
      </c>
      <c r="B942" t="s">
        <v>22</v>
      </c>
      <c r="C942" t="s">
        <v>23</v>
      </c>
      <c r="D942" t="s">
        <v>9</v>
      </c>
      <c r="E942">
        <v>15000</v>
      </c>
      <c r="F942" t="s">
        <v>10</v>
      </c>
      <c r="G942" t="s">
        <v>11</v>
      </c>
    </row>
    <row r="943" spans="1:7" x14ac:dyDescent="0.3">
      <c r="A943">
        <v>942</v>
      </c>
      <c r="B943" t="s">
        <v>24</v>
      </c>
      <c r="C943" t="s">
        <v>25</v>
      </c>
      <c r="D943" t="s">
        <v>9</v>
      </c>
      <c r="E943">
        <v>30000</v>
      </c>
      <c r="F943" t="s">
        <v>10</v>
      </c>
      <c r="G943" t="s">
        <v>11</v>
      </c>
    </row>
    <row r="944" spans="1:7" x14ac:dyDescent="0.3">
      <c r="A944">
        <v>943</v>
      </c>
      <c r="B944" t="s">
        <v>26</v>
      </c>
      <c r="C944" t="s">
        <v>27</v>
      </c>
      <c r="D944" t="s">
        <v>9</v>
      </c>
      <c r="E944">
        <v>75000</v>
      </c>
      <c r="F944" t="s">
        <v>10</v>
      </c>
      <c r="G944" t="s">
        <v>11</v>
      </c>
    </row>
    <row r="945" spans="1:7" x14ac:dyDescent="0.3">
      <c r="A945">
        <v>944</v>
      </c>
      <c r="B945" t="s">
        <v>28</v>
      </c>
      <c r="C945" t="s">
        <v>29</v>
      </c>
      <c r="D945" t="s">
        <v>9</v>
      </c>
      <c r="E945">
        <v>150000</v>
      </c>
      <c r="F945" t="s">
        <v>10</v>
      </c>
      <c r="G945" t="s">
        <v>11</v>
      </c>
    </row>
    <row r="946" spans="1:7" x14ac:dyDescent="0.3">
      <c r="A946">
        <v>945</v>
      </c>
      <c r="B946" t="s">
        <v>30</v>
      </c>
      <c r="C946" t="s">
        <v>31</v>
      </c>
      <c r="D946" t="s">
        <v>9</v>
      </c>
      <c r="E946">
        <v>269000</v>
      </c>
      <c r="F946" t="s">
        <v>10</v>
      </c>
      <c r="G946" t="s">
        <v>11</v>
      </c>
    </row>
    <row r="947" spans="1:7" x14ac:dyDescent="0.3">
      <c r="A947">
        <v>946</v>
      </c>
      <c r="B947" t="s">
        <v>32</v>
      </c>
      <c r="C947" t="s">
        <v>33</v>
      </c>
      <c r="D947" t="s">
        <v>9</v>
      </c>
      <c r="E947">
        <v>560000</v>
      </c>
      <c r="F947" t="s">
        <v>10</v>
      </c>
      <c r="G947" t="s">
        <v>11</v>
      </c>
    </row>
    <row r="948" spans="1:7" x14ac:dyDescent="0.3">
      <c r="A948">
        <v>947</v>
      </c>
      <c r="B948" t="s">
        <v>34</v>
      </c>
      <c r="C948" t="s">
        <v>35</v>
      </c>
      <c r="D948" t="s">
        <v>9</v>
      </c>
      <c r="E948">
        <v>1120000</v>
      </c>
      <c r="F948" t="s">
        <v>10</v>
      </c>
      <c r="G948" t="s">
        <v>11</v>
      </c>
    </row>
    <row r="949" spans="1:7" x14ac:dyDescent="0.3">
      <c r="A949">
        <v>948</v>
      </c>
      <c r="B949" t="s">
        <v>1774</v>
      </c>
      <c r="C949" t="s">
        <v>1775</v>
      </c>
      <c r="D949" t="s">
        <v>11</v>
      </c>
      <c r="E949">
        <v>0</v>
      </c>
      <c r="F949" t="s">
        <v>10</v>
      </c>
      <c r="G949" t="s">
        <v>11</v>
      </c>
    </row>
    <row r="950" spans="1:7" x14ac:dyDescent="0.3">
      <c r="A950">
        <v>949</v>
      </c>
      <c r="B950" t="s">
        <v>36</v>
      </c>
      <c r="C950" t="s">
        <v>37</v>
      </c>
      <c r="D950" t="s">
        <v>9</v>
      </c>
      <c r="E950">
        <v>50000</v>
      </c>
      <c r="F950" t="s">
        <v>10</v>
      </c>
      <c r="G950" t="s">
        <v>11</v>
      </c>
    </row>
    <row r="951" spans="1:7" x14ac:dyDescent="0.3">
      <c r="A951">
        <v>950</v>
      </c>
      <c r="B951" t="s">
        <v>38</v>
      </c>
      <c r="C951" t="s">
        <v>39</v>
      </c>
      <c r="D951" t="s">
        <v>9</v>
      </c>
      <c r="E951">
        <v>150000</v>
      </c>
      <c r="F951" t="s">
        <v>10</v>
      </c>
      <c r="G951" t="s">
        <v>11</v>
      </c>
    </row>
    <row r="952" spans="1:7" x14ac:dyDescent="0.3">
      <c r="A952">
        <v>951</v>
      </c>
      <c r="B952" t="s">
        <v>40</v>
      </c>
      <c r="C952" t="s">
        <v>41</v>
      </c>
      <c r="D952" t="s">
        <v>9</v>
      </c>
      <c r="E952">
        <v>300000</v>
      </c>
      <c r="F952" t="s">
        <v>10</v>
      </c>
      <c r="G952" t="s">
        <v>11</v>
      </c>
    </row>
    <row r="953" spans="1:7" x14ac:dyDescent="0.3">
      <c r="A953">
        <v>952</v>
      </c>
      <c r="B953" t="s">
        <v>42</v>
      </c>
      <c r="C953" t="s">
        <v>43</v>
      </c>
      <c r="D953" t="s">
        <v>9</v>
      </c>
      <c r="E953">
        <v>580000</v>
      </c>
      <c r="F953" t="s">
        <v>10</v>
      </c>
      <c r="G953" t="s">
        <v>11</v>
      </c>
    </row>
    <row r="954" spans="1:7" x14ac:dyDescent="0.3">
      <c r="A954">
        <v>953</v>
      </c>
      <c r="B954" t="s">
        <v>44</v>
      </c>
      <c r="C954" t="s">
        <v>45</v>
      </c>
      <c r="D954" t="s">
        <v>9</v>
      </c>
      <c r="E954">
        <v>760000</v>
      </c>
      <c r="F954" t="s">
        <v>10</v>
      </c>
      <c r="G954" t="s">
        <v>11</v>
      </c>
    </row>
    <row r="955" spans="1:7" x14ac:dyDescent="0.3">
      <c r="A955">
        <v>954</v>
      </c>
      <c r="B955" t="s">
        <v>46</v>
      </c>
      <c r="C955" t="s">
        <v>47</v>
      </c>
      <c r="D955" t="s">
        <v>9</v>
      </c>
      <c r="E955">
        <v>810000</v>
      </c>
      <c r="F955" t="s">
        <v>10</v>
      </c>
      <c r="G955" t="s">
        <v>11</v>
      </c>
    </row>
    <row r="956" spans="1:7" x14ac:dyDescent="0.3">
      <c r="A956">
        <v>955</v>
      </c>
      <c r="B956" t="s">
        <v>48</v>
      </c>
      <c r="C956" t="s">
        <v>49</v>
      </c>
      <c r="D956" t="s">
        <v>9</v>
      </c>
      <c r="E956">
        <v>850000</v>
      </c>
      <c r="F956" t="s">
        <v>10</v>
      </c>
      <c r="G956" t="s">
        <v>11</v>
      </c>
    </row>
    <row r="957" spans="1:7" x14ac:dyDescent="0.3">
      <c r="A957">
        <v>956</v>
      </c>
      <c r="B957" t="s">
        <v>50</v>
      </c>
      <c r="C957" t="s">
        <v>51</v>
      </c>
      <c r="D957" t="s">
        <v>9</v>
      </c>
      <c r="E957">
        <v>900000</v>
      </c>
      <c r="F957" t="s">
        <v>10</v>
      </c>
      <c r="G957" t="s">
        <v>11</v>
      </c>
    </row>
    <row r="958" spans="1:7" x14ac:dyDescent="0.3">
      <c r="A958">
        <v>957</v>
      </c>
      <c r="B958" t="s">
        <v>52</v>
      </c>
      <c r="C958" t="s">
        <v>53</v>
      </c>
      <c r="D958" t="s">
        <v>9</v>
      </c>
      <c r="E958">
        <v>950000</v>
      </c>
      <c r="F958" t="s">
        <v>10</v>
      </c>
      <c r="G958" t="s">
        <v>11</v>
      </c>
    </row>
    <row r="959" spans="1:7" x14ac:dyDescent="0.3">
      <c r="A959">
        <v>958</v>
      </c>
      <c r="B959" t="s">
        <v>1776</v>
      </c>
      <c r="C959" t="s">
        <v>1777</v>
      </c>
      <c r="D959" t="s">
        <v>11</v>
      </c>
      <c r="E959">
        <v>0</v>
      </c>
      <c r="F959" t="s">
        <v>10</v>
      </c>
      <c r="G959" t="s">
        <v>11</v>
      </c>
    </row>
    <row r="960" spans="1:7" x14ac:dyDescent="0.3">
      <c r="A960">
        <v>959</v>
      </c>
      <c r="B960" t="s">
        <v>54</v>
      </c>
      <c r="C960" t="s">
        <v>55</v>
      </c>
      <c r="D960" t="s">
        <v>9</v>
      </c>
      <c r="E960">
        <v>15000</v>
      </c>
      <c r="F960" t="s">
        <v>10</v>
      </c>
      <c r="G960" t="s">
        <v>11</v>
      </c>
    </row>
    <row r="961" spans="1:7" x14ac:dyDescent="0.3">
      <c r="A961">
        <v>960</v>
      </c>
      <c r="B961" t="s">
        <v>56</v>
      </c>
      <c r="C961" t="s">
        <v>57</v>
      </c>
      <c r="D961" t="s">
        <v>9</v>
      </c>
      <c r="E961">
        <v>50000</v>
      </c>
      <c r="F961" t="s">
        <v>10</v>
      </c>
      <c r="G961" t="s">
        <v>11</v>
      </c>
    </row>
    <row r="962" spans="1:7" x14ac:dyDescent="0.3">
      <c r="A962">
        <v>961</v>
      </c>
      <c r="B962" t="s">
        <v>58</v>
      </c>
      <c r="C962" t="s">
        <v>59</v>
      </c>
      <c r="D962" t="s">
        <v>9</v>
      </c>
      <c r="E962">
        <v>100000</v>
      </c>
      <c r="F962" t="s">
        <v>10</v>
      </c>
      <c r="G962" t="s">
        <v>11</v>
      </c>
    </row>
    <row r="963" spans="1:7" x14ac:dyDescent="0.3">
      <c r="A963">
        <v>962</v>
      </c>
      <c r="B963" t="s">
        <v>60</v>
      </c>
      <c r="C963" t="s">
        <v>61</v>
      </c>
      <c r="D963" t="s">
        <v>9</v>
      </c>
      <c r="E963">
        <v>150000</v>
      </c>
      <c r="F963" t="s">
        <v>10</v>
      </c>
      <c r="G963" t="s">
        <v>11</v>
      </c>
    </row>
    <row r="964" spans="1:7" x14ac:dyDescent="0.3">
      <c r="A964">
        <v>963</v>
      </c>
      <c r="B964" t="s">
        <v>62</v>
      </c>
      <c r="C964" t="s">
        <v>63</v>
      </c>
      <c r="D964" t="s">
        <v>9</v>
      </c>
      <c r="E964">
        <v>200000</v>
      </c>
      <c r="F964" t="s">
        <v>10</v>
      </c>
      <c r="G964" t="s">
        <v>11</v>
      </c>
    </row>
    <row r="965" spans="1:7" x14ac:dyDescent="0.3">
      <c r="A965">
        <v>964</v>
      </c>
      <c r="B965" t="s">
        <v>64</v>
      </c>
      <c r="C965" t="s">
        <v>65</v>
      </c>
      <c r="D965" t="s">
        <v>9</v>
      </c>
      <c r="E965">
        <v>250000</v>
      </c>
      <c r="F965" t="s">
        <v>10</v>
      </c>
      <c r="G965" t="s">
        <v>11</v>
      </c>
    </row>
    <row r="966" spans="1:7" x14ac:dyDescent="0.3">
      <c r="A966">
        <v>965</v>
      </c>
      <c r="B966" t="s">
        <v>66</v>
      </c>
      <c r="C966" t="s">
        <v>67</v>
      </c>
      <c r="D966" t="s">
        <v>9</v>
      </c>
      <c r="E966">
        <v>300000</v>
      </c>
      <c r="F966" t="s">
        <v>10</v>
      </c>
      <c r="G966" t="s">
        <v>11</v>
      </c>
    </row>
    <row r="967" spans="1:7" x14ac:dyDescent="0.3">
      <c r="A967">
        <v>966</v>
      </c>
      <c r="B967" t="s">
        <v>68</v>
      </c>
      <c r="C967" t="s">
        <v>69</v>
      </c>
      <c r="D967" t="s">
        <v>9</v>
      </c>
      <c r="E967">
        <v>350000</v>
      </c>
      <c r="F967" t="s">
        <v>10</v>
      </c>
      <c r="G967" t="s">
        <v>11</v>
      </c>
    </row>
    <row r="968" spans="1:7" x14ac:dyDescent="0.3">
      <c r="A968">
        <v>967</v>
      </c>
      <c r="B968" t="s">
        <v>70</v>
      </c>
      <c r="C968" t="s">
        <v>71</v>
      </c>
      <c r="D968" t="s">
        <v>9</v>
      </c>
      <c r="E968">
        <v>450000</v>
      </c>
      <c r="F968" t="s">
        <v>10</v>
      </c>
      <c r="G968" t="s">
        <v>11</v>
      </c>
    </row>
    <row r="969" spans="1:7" x14ac:dyDescent="0.3">
      <c r="A969">
        <v>968</v>
      </c>
      <c r="B969" t="s">
        <v>72</v>
      </c>
      <c r="C969" t="s">
        <v>73</v>
      </c>
      <c r="D969" t="s">
        <v>9</v>
      </c>
      <c r="E969">
        <v>600000</v>
      </c>
      <c r="F969" t="s">
        <v>10</v>
      </c>
      <c r="G969" t="s">
        <v>11</v>
      </c>
    </row>
    <row r="970" spans="1:7" x14ac:dyDescent="0.3">
      <c r="A970">
        <v>969</v>
      </c>
      <c r="B970" t="s">
        <v>1778</v>
      </c>
      <c r="C970" t="s">
        <v>1779</v>
      </c>
      <c r="D970" t="s">
        <v>11</v>
      </c>
      <c r="E970">
        <v>0</v>
      </c>
      <c r="F970" t="s">
        <v>10</v>
      </c>
      <c r="G970" t="s">
        <v>11</v>
      </c>
    </row>
    <row r="971" spans="1:7" x14ac:dyDescent="0.3">
      <c r="A971">
        <v>970</v>
      </c>
      <c r="B971" t="s">
        <v>74</v>
      </c>
      <c r="C971" t="s">
        <v>75</v>
      </c>
      <c r="D971" t="s">
        <v>9</v>
      </c>
      <c r="E971">
        <v>15000</v>
      </c>
      <c r="F971" t="s">
        <v>10</v>
      </c>
      <c r="G971" t="s">
        <v>11</v>
      </c>
    </row>
    <row r="972" spans="1:7" x14ac:dyDescent="0.3">
      <c r="A972">
        <v>971</v>
      </c>
      <c r="B972" t="s">
        <v>76</v>
      </c>
      <c r="C972" t="s">
        <v>77</v>
      </c>
      <c r="D972" t="s">
        <v>9</v>
      </c>
      <c r="E972">
        <v>60000</v>
      </c>
      <c r="F972" t="s">
        <v>10</v>
      </c>
      <c r="G972" t="s">
        <v>11</v>
      </c>
    </row>
    <row r="973" spans="1:7" x14ac:dyDescent="0.3">
      <c r="A973">
        <v>972</v>
      </c>
      <c r="B973" t="s">
        <v>78</v>
      </c>
      <c r="C973" t="s">
        <v>79</v>
      </c>
      <c r="D973" t="s">
        <v>9</v>
      </c>
      <c r="E973">
        <v>120000</v>
      </c>
      <c r="F973" t="s">
        <v>10</v>
      </c>
      <c r="G973" t="s">
        <v>11</v>
      </c>
    </row>
    <row r="974" spans="1:7" x14ac:dyDescent="0.3">
      <c r="A974">
        <v>973</v>
      </c>
      <c r="B974" t="s">
        <v>80</v>
      </c>
      <c r="C974" t="s">
        <v>81</v>
      </c>
      <c r="D974" t="s">
        <v>9</v>
      </c>
      <c r="E974">
        <v>250000</v>
      </c>
      <c r="F974" t="s">
        <v>10</v>
      </c>
      <c r="G974" t="s">
        <v>11</v>
      </c>
    </row>
    <row r="975" spans="1:7" x14ac:dyDescent="0.3">
      <c r="A975">
        <v>974</v>
      </c>
      <c r="B975" t="s">
        <v>82</v>
      </c>
      <c r="C975" t="s">
        <v>83</v>
      </c>
      <c r="D975" t="s">
        <v>9</v>
      </c>
      <c r="E975">
        <v>340000</v>
      </c>
      <c r="F975" t="s">
        <v>10</v>
      </c>
      <c r="G975" t="s">
        <v>11</v>
      </c>
    </row>
    <row r="976" spans="1:7" x14ac:dyDescent="0.3">
      <c r="A976">
        <v>975</v>
      </c>
      <c r="B976" t="s">
        <v>84</v>
      </c>
      <c r="C976" t="s">
        <v>85</v>
      </c>
      <c r="D976" t="s">
        <v>9</v>
      </c>
      <c r="E976">
        <v>780000</v>
      </c>
      <c r="F976" t="s">
        <v>10</v>
      </c>
      <c r="G976" t="s">
        <v>11</v>
      </c>
    </row>
    <row r="977" spans="1:7" x14ac:dyDescent="0.3">
      <c r="A977">
        <v>976</v>
      </c>
      <c r="B977" t="s">
        <v>86</v>
      </c>
      <c r="C977" t="s">
        <v>87</v>
      </c>
      <c r="D977" t="s">
        <v>9</v>
      </c>
      <c r="E977">
        <v>1200000</v>
      </c>
      <c r="F977" t="s">
        <v>10</v>
      </c>
      <c r="G977" t="s">
        <v>11</v>
      </c>
    </row>
    <row r="978" spans="1:7" x14ac:dyDescent="0.3">
      <c r="A978">
        <v>977</v>
      </c>
      <c r="B978" t="s">
        <v>1780</v>
      </c>
      <c r="C978" t="s">
        <v>1781</v>
      </c>
      <c r="D978" t="s">
        <v>11</v>
      </c>
      <c r="E978">
        <v>0</v>
      </c>
      <c r="F978" t="s">
        <v>10</v>
      </c>
      <c r="G978" t="s">
        <v>11</v>
      </c>
    </row>
    <row r="979" spans="1:7" x14ac:dyDescent="0.3">
      <c r="A979">
        <v>978</v>
      </c>
      <c r="B979" t="s">
        <v>88</v>
      </c>
      <c r="C979" t="s">
        <v>89</v>
      </c>
      <c r="D979" t="s">
        <v>9</v>
      </c>
      <c r="E979">
        <v>12000</v>
      </c>
      <c r="F979" t="s">
        <v>10</v>
      </c>
      <c r="G979" t="s">
        <v>11</v>
      </c>
    </row>
    <row r="980" spans="1:7" x14ac:dyDescent="0.3">
      <c r="A980">
        <v>979</v>
      </c>
      <c r="B980" t="s">
        <v>90</v>
      </c>
      <c r="C980" t="s">
        <v>91</v>
      </c>
      <c r="D980" t="s">
        <v>9</v>
      </c>
      <c r="E980">
        <v>40000</v>
      </c>
      <c r="F980" t="s">
        <v>10</v>
      </c>
      <c r="G980" t="s">
        <v>11</v>
      </c>
    </row>
    <row r="981" spans="1:7" x14ac:dyDescent="0.3">
      <c r="A981">
        <v>980</v>
      </c>
      <c r="B981" t="s">
        <v>92</v>
      </c>
      <c r="C981" t="s">
        <v>93</v>
      </c>
      <c r="D981" t="s">
        <v>9</v>
      </c>
      <c r="E981">
        <v>100000</v>
      </c>
      <c r="F981" t="s">
        <v>10</v>
      </c>
      <c r="G981" t="s">
        <v>11</v>
      </c>
    </row>
    <row r="982" spans="1:7" x14ac:dyDescent="0.3">
      <c r="A982">
        <v>981</v>
      </c>
      <c r="B982" t="s">
        <v>94</v>
      </c>
      <c r="C982" t="s">
        <v>95</v>
      </c>
      <c r="D982" t="s">
        <v>9</v>
      </c>
      <c r="E982">
        <v>200000</v>
      </c>
      <c r="F982" t="s">
        <v>10</v>
      </c>
      <c r="G982" t="s">
        <v>11</v>
      </c>
    </row>
    <row r="983" spans="1:7" x14ac:dyDescent="0.3">
      <c r="A983">
        <v>982</v>
      </c>
      <c r="B983" t="s">
        <v>96</v>
      </c>
      <c r="C983" t="s">
        <v>97</v>
      </c>
      <c r="D983" t="s">
        <v>9</v>
      </c>
      <c r="E983">
        <v>300000</v>
      </c>
      <c r="F983" t="s">
        <v>10</v>
      </c>
      <c r="G983" t="s">
        <v>11</v>
      </c>
    </row>
    <row r="984" spans="1:7" x14ac:dyDescent="0.3">
      <c r="A984">
        <v>983</v>
      </c>
      <c r="B984" t="s">
        <v>98</v>
      </c>
      <c r="C984" t="s">
        <v>99</v>
      </c>
      <c r="D984" t="s">
        <v>9</v>
      </c>
      <c r="E984">
        <v>400000</v>
      </c>
      <c r="F984" t="s">
        <v>10</v>
      </c>
      <c r="G984" t="s">
        <v>11</v>
      </c>
    </row>
    <row r="985" spans="1:7" x14ac:dyDescent="0.3">
      <c r="A985">
        <v>984</v>
      </c>
      <c r="B985" t="s">
        <v>1782</v>
      </c>
      <c r="C985" t="s">
        <v>1783</v>
      </c>
      <c r="D985" t="s">
        <v>11</v>
      </c>
      <c r="E985">
        <v>0</v>
      </c>
      <c r="F985" t="s">
        <v>10</v>
      </c>
      <c r="G985" t="s">
        <v>11</v>
      </c>
    </row>
    <row r="986" spans="1:7" x14ac:dyDescent="0.3">
      <c r="A986">
        <v>985</v>
      </c>
      <c r="B986" t="s">
        <v>100</v>
      </c>
      <c r="C986" t="s">
        <v>101</v>
      </c>
      <c r="D986" t="s">
        <v>9</v>
      </c>
      <c r="E986">
        <v>5000</v>
      </c>
      <c r="F986" t="s">
        <v>10</v>
      </c>
      <c r="G986" t="s">
        <v>11</v>
      </c>
    </row>
    <row r="987" spans="1:7" x14ac:dyDescent="0.3">
      <c r="A987">
        <v>986</v>
      </c>
      <c r="B987" t="s">
        <v>102</v>
      </c>
      <c r="C987" t="s">
        <v>103</v>
      </c>
      <c r="D987" t="s">
        <v>9</v>
      </c>
      <c r="E987">
        <v>10000</v>
      </c>
      <c r="F987" t="s">
        <v>10</v>
      </c>
      <c r="G987" t="s">
        <v>11</v>
      </c>
    </row>
    <row r="988" spans="1:7" x14ac:dyDescent="0.3">
      <c r="A988">
        <v>987</v>
      </c>
      <c r="B988" t="s">
        <v>104</v>
      </c>
      <c r="C988" t="s">
        <v>105</v>
      </c>
      <c r="D988" t="s">
        <v>9</v>
      </c>
      <c r="E988">
        <v>15000</v>
      </c>
      <c r="F988" t="s">
        <v>10</v>
      </c>
      <c r="G988" t="s">
        <v>11</v>
      </c>
    </row>
    <row r="989" spans="1:7" x14ac:dyDescent="0.3">
      <c r="A989">
        <v>988</v>
      </c>
      <c r="B989" t="s">
        <v>106</v>
      </c>
      <c r="C989" t="s">
        <v>107</v>
      </c>
      <c r="D989" t="s">
        <v>9</v>
      </c>
      <c r="E989">
        <v>17000</v>
      </c>
      <c r="F989" t="s">
        <v>10</v>
      </c>
      <c r="G989" t="s">
        <v>11</v>
      </c>
    </row>
    <row r="990" spans="1:7" x14ac:dyDescent="0.3">
      <c r="A990">
        <v>989</v>
      </c>
      <c r="B990" t="s">
        <v>108</v>
      </c>
      <c r="C990" t="s">
        <v>109</v>
      </c>
      <c r="D990" t="s">
        <v>9</v>
      </c>
      <c r="E990">
        <v>22000</v>
      </c>
      <c r="F990" t="s">
        <v>10</v>
      </c>
      <c r="G990" t="s">
        <v>11</v>
      </c>
    </row>
    <row r="991" spans="1:7" x14ac:dyDescent="0.3">
      <c r="A991">
        <v>990</v>
      </c>
      <c r="B991" t="s">
        <v>110</v>
      </c>
      <c r="C991" t="s">
        <v>111</v>
      </c>
      <c r="D991" t="s">
        <v>9</v>
      </c>
      <c r="E991">
        <v>27000</v>
      </c>
      <c r="F991" t="s">
        <v>10</v>
      </c>
      <c r="G991" t="s">
        <v>11</v>
      </c>
    </row>
    <row r="992" spans="1:7" x14ac:dyDescent="0.3">
      <c r="A992">
        <v>991</v>
      </c>
      <c r="B992" t="s">
        <v>112</v>
      </c>
      <c r="C992" t="s">
        <v>113</v>
      </c>
      <c r="D992" t="s">
        <v>9</v>
      </c>
      <c r="E992">
        <v>32000</v>
      </c>
      <c r="F992" t="s">
        <v>10</v>
      </c>
      <c r="G992" t="s">
        <v>11</v>
      </c>
    </row>
    <row r="993" spans="1:7" x14ac:dyDescent="0.3">
      <c r="A993">
        <v>992</v>
      </c>
      <c r="B993" t="s">
        <v>114</v>
      </c>
      <c r="C993" t="s">
        <v>115</v>
      </c>
      <c r="D993" t="s">
        <v>9</v>
      </c>
      <c r="E993">
        <v>45000</v>
      </c>
      <c r="F993" t="s">
        <v>10</v>
      </c>
      <c r="G993" t="s">
        <v>11</v>
      </c>
    </row>
    <row r="994" spans="1:7" x14ac:dyDescent="0.3">
      <c r="A994">
        <v>993</v>
      </c>
      <c r="B994" t="s">
        <v>116</v>
      </c>
      <c r="C994" t="s">
        <v>117</v>
      </c>
      <c r="D994" t="s">
        <v>9</v>
      </c>
      <c r="E994">
        <v>75000</v>
      </c>
      <c r="F994" t="s">
        <v>10</v>
      </c>
      <c r="G994" t="s">
        <v>11</v>
      </c>
    </row>
    <row r="995" spans="1:7" x14ac:dyDescent="0.3">
      <c r="A995">
        <v>994</v>
      </c>
      <c r="B995" t="s">
        <v>1784</v>
      </c>
      <c r="C995" t="s">
        <v>1785</v>
      </c>
      <c r="D995" t="s">
        <v>11</v>
      </c>
      <c r="E995">
        <v>0</v>
      </c>
      <c r="F995" t="s">
        <v>10</v>
      </c>
      <c r="G995" t="s">
        <v>11</v>
      </c>
    </row>
    <row r="996" spans="1:7" x14ac:dyDescent="0.3">
      <c r="A996">
        <v>995</v>
      </c>
      <c r="B996" t="s">
        <v>118</v>
      </c>
      <c r="C996" t="s">
        <v>119</v>
      </c>
      <c r="D996" t="s">
        <v>9</v>
      </c>
      <c r="E996">
        <v>7000</v>
      </c>
      <c r="F996" t="s">
        <v>10</v>
      </c>
      <c r="G996" t="s">
        <v>11</v>
      </c>
    </row>
    <row r="997" spans="1:7" x14ac:dyDescent="0.3">
      <c r="A997">
        <v>996</v>
      </c>
      <c r="B997" t="s">
        <v>120</v>
      </c>
      <c r="C997" t="s">
        <v>121</v>
      </c>
      <c r="D997" t="s">
        <v>9</v>
      </c>
      <c r="E997">
        <v>20000</v>
      </c>
      <c r="F997" t="s">
        <v>10</v>
      </c>
      <c r="G997" t="s">
        <v>11</v>
      </c>
    </row>
    <row r="998" spans="1:7" x14ac:dyDescent="0.3">
      <c r="A998">
        <v>997</v>
      </c>
      <c r="B998" t="s">
        <v>122</v>
      </c>
      <c r="C998" t="s">
        <v>123</v>
      </c>
      <c r="D998" t="s">
        <v>9</v>
      </c>
      <c r="E998">
        <v>40000</v>
      </c>
      <c r="F998" t="s">
        <v>10</v>
      </c>
      <c r="G998" t="s">
        <v>11</v>
      </c>
    </row>
    <row r="999" spans="1:7" x14ac:dyDescent="0.3">
      <c r="A999">
        <v>998</v>
      </c>
      <c r="B999" t="s">
        <v>124</v>
      </c>
      <c r="C999" t="s">
        <v>125</v>
      </c>
      <c r="D999" t="s">
        <v>9</v>
      </c>
      <c r="E999">
        <v>70000</v>
      </c>
      <c r="F999" t="s">
        <v>10</v>
      </c>
      <c r="G999" t="s">
        <v>11</v>
      </c>
    </row>
    <row r="1000" spans="1:7" x14ac:dyDescent="0.3">
      <c r="A1000">
        <v>999</v>
      </c>
      <c r="B1000" t="s">
        <v>126</v>
      </c>
      <c r="C1000" t="s">
        <v>127</v>
      </c>
      <c r="D1000" t="s">
        <v>9</v>
      </c>
      <c r="E1000">
        <v>100000</v>
      </c>
      <c r="F1000" t="s">
        <v>10</v>
      </c>
      <c r="G1000" t="s">
        <v>11</v>
      </c>
    </row>
    <row r="1001" spans="1:7" x14ac:dyDescent="0.3">
      <c r="A1001">
        <v>1000</v>
      </c>
      <c r="B1001" t="s">
        <v>1786</v>
      </c>
      <c r="C1001" t="s">
        <v>1787</v>
      </c>
      <c r="D1001" t="s">
        <v>11</v>
      </c>
      <c r="E1001">
        <v>0</v>
      </c>
      <c r="F1001" t="s">
        <v>10</v>
      </c>
      <c r="G1001" t="s">
        <v>11</v>
      </c>
    </row>
    <row r="1002" spans="1:7" x14ac:dyDescent="0.3">
      <c r="A1002">
        <v>1001</v>
      </c>
      <c r="B1002" t="s">
        <v>128</v>
      </c>
      <c r="C1002" t="s">
        <v>129</v>
      </c>
      <c r="D1002" t="s">
        <v>9</v>
      </c>
      <c r="E1002">
        <v>15000</v>
      </c>
      <c r="F1002" t="s">
        <v>10</v>
      </c>
      <c r="G1002" t="s">
        <v>11</v>
      </c>
    </row>
    <row r="1003" spans="1:7" x14ac:dyDescent="0.3">
      <c r="A1003">
        <v>1002</v>
      </c>
      <c r="B1003" t="s">
        <v>130</v>
      </c>
      <c r="C1003" t="s">
        <v>131</v>
      </c>
      <c r="D1003" t="s">
        <v>9</v>
      </c>
      <c r="E1003">
        <v>30000</v>
      </c>
      <c r="F1003" t="s">
        <v>10</v>
      </c>
      <c r="G1003" t="s">
        <v>11</v>
      </c>
    </row>
    <row r="1004" spans="1:7" x14ac:dyDescent="0.3">
      <c r="A1004">
        <v>1003</v>
      </c>
      <c r="B1004" t="s">
        <v>132</v>
      </c>
      <c r="C1004" t="s">
        <v>133</v>
      </c>
      <c r="D1004" t="s">
        <v>9</v>
      </c>
      <c r="E1004">
        <v>65000</v>
      </c>
      <c r="F1004" t="s">
        <v>10</v>
      </c>
      <c r="G1004" t="s">
        <v>11</v>
      </c>
    </row>
    <row r="1005" spans="1:7" x14ac:dyDescent="0.3">
      <c r="A1005">
        <v>1004</v>
      </c>
      <c r="B1005" t="s">
        <v>134</v>
      </c>
      <c r="C1005" t="s">
        <v>135</v>
      </c>
      <c r="D1005" t="s">
        <v>9</v>
      </c>
      <c r="E1005">
        <v>100000</v>
      </c>
      <c r="F1005" t="s">
        <v>10</v>
      </c>
      <c r="G1005" t="s">
        <v>11</v>
      </c>
    </row>
    <row r="1006" spans="1:7" x14ac:dyDescent="0.3">
      <c r="A1006">
        <v>1005</v>
      </c>
      <c r="B1006" t="s">
        <v>136</v>
      </c>
      <c r="C1006" t="s">
        <v>137</v>
      </c>
      <c r="D1006" t="s">
        <v>9</v>
      </c>
      <c r="E1006">
        <v>250000</v>
      </c>
      <c r="F1006" t="s">
        <v>10</v>
      </c>
      <c r="G1006" t="s">
        <v>11</v>
      </c>
    </row>
    <row r="1007" spans="1:7" x14ac:dyDescent="0.3">
      <c r="A1007">
        <v>1006</v>
      </c>
      <c r="B1007" t="s">
        <v>1788</v>
      </c>
      <c r="C1007" t="s">
        <v>1789</v>
      </c>
      <c r="D1007" t="s">
        <v>11</v>
      </c>
      <c r="E1007">
        <v>0</v>
      </c>
      <c r="F1007" t="s">
        <v>10</v>
      </c>
      <c r="G1007" t="s">
        <v>11</v>
      </c>
    </row>
    <row r="1008" spans="1:7" x14ac:dyDescent="0.3">
      <c r="A1008">
        <v>1007</v>
      </c>
      <c r="B1008" t="s">
        <v>138</v>
      </c>
      <c r="C1008" t="s">
        <v>139</v>
      </c>
      <c r="D1008" t="s">
        <v>9</v>
      </c>
      <c r="E1008">
        <v>15000</v>
      </c>
      <c r="F1008" t="s">
        <v>10</v>
      </c>
      <c r="G1008" t="s">
        <v>11</v>
      </c>
    </row>
    <row r="1009" spans="1:7" x14ac:dyDescent="0.3">
      <c r="A1009">
        <v>1008</v>
      </c>
      <c r="B1009" t="s">
        <v>140</v>
      </c>
      <c r="C1009" t="s">
        <v>141</v>
      </c>
      <c r="D1009" t="s">
        <v>9</v>
      </c>
      <c r="E1009">
        <v>30000</v>
      </c>
      <c r="F1009" t="s">
        <v>10</v>
      </c>
      <c r="G1009" t="s">
        <v>11</v>
      </c>
    </row>
    <row r="1010" spans="1:7" x14ac:dyDescent="0.3">
      <c r="A1010">
        <v>1009</v>
      </c>
      <c r="B1010" t="s">
        <v>142</v>
      </c>
      <c r="C1010" t="s">
        <v>143</v>
      </c>
      <c r="D1010" t="s">
        <v>9</v>
      </c>
      <c r="E1010">
        <v>40000</v>
      </c>
      <c r="F1010" t="s">
        <v>10</v>
      </c>
      <c r="G1010" t="s">
        <v>11</v>
      </c>
    </row>
    <row r="1011" spans="1:7" x14ac:dyDescent="0.3">
      <c r="A1011">
        <v>1010</v>
      </c>
      <c r="B1011" t="s">
        <v>1790</v>
      </c>
      <c r="C1011" t="s">
        <v>1791</v>
      </c>
      <c r="D1011" t="s">
        <v>11</v>
      </c>
      <c r="E1011">
        <v>0</v>
      </c>
      <c r="F1011" t="s">
        <v>10</v>
      </c>
      <c r="G1011" t="s">
        <v>11</v>
      </c>
    </row>
    <row r="1012" spans="1:7" x14ac:dyDescent="0.3">
      <c r="A1012">
        <v>1011</v>
      </c>
      <c r="B1012" t="s">
        <v>144</v>
      </c>
      <c r="C1012" t="s">
        <v>145</v>
      </c>
      <c r="D1012" t="s">
        <v>9</v>
      </c>
      <c r="E1012">
        <v>10000</v>
      </c>
      <c r="F1012" t="s">
        <v>10</v>
      </c>
      <c r="G1012" t="s">
        <v>11</v>
      </c>
    </row>
    <row r="1013" spans="1:7" x14ac:dyDescent="0.3">
      <c r="A1013">
        <v>1012</v>
      </c>
      <c r="B1013" t="s">
        <v>146</v>
      </c>
      <c r="C1013" t="s">
        <v>147</v>
      </c>
      <c r="D1013" t="s">
        <v>9</v>
      </c>
      <c r="E1013">
        <v>30000</v>
      </c>
      <c r="F1013" t="s">
        <v>10</v>
      </c>
      <c r="G1013" t="s">
        <v>11</v>
      </c>
    </row>
    <row r="1014" spans="1:7" x14ac:dyDescent="0.3">
      <c r="A1014">
        <v>1013</v>
      </c>
      <c r="B1014" t="s">
        <v>148</v>
      </c>
      <c r="C1014" t="s">
        <v>149</v>
      </c>
      <c r="D1014" t="s">
        <v>9</v>
      </c>
      <c r="E1014">
        <v>45000</v>
      </c>
      <c r="F1014" t="s">
        <v>10</v>
      </c>
      <c r="G1014" t="s">
        <v>11</v>
      </c>
    </row>
    <row r="1015" spans="1:7" x14ac:dyDescent="0.3">
      <c r="A1015">
        <v>1014</v>
      </c>
      <c r="B1015" t="s">
        <v>1792</v>
      </c>
      <c r="C1015" t="s">
        <v>1793</v>
      </c>
      <c r="D1015" t="s">
        <v>11</v>
      </c>
      <c r="E1015">
        <v>0</v>
      </c>
      <c r="F1015" t="s">
        <v>10</v>
      </c>
      <c r="G1015" t="s">
        <v>11</v>
      </c>
    </row>
    <row r="1016" spans="1:7" x14ac:dyDescent="0.3">
      <c r="A1016">
        <v>1015</v>
      </c>
      <c r="B1016" t="s">
        <v>150</v>
      </c>
      <c r="C1016" t="s">
        <v>151</v>
      </c>
      <c r="D1016" t="s">
        <v>9</v>
      </c>
      <c r="E1016">
        <v>5000</v>
      </c>
      <c r="F1016" t="s">
        <v>10</v>
      </c>
      <c r="G1016" t="s">
        <v>11</v>
      </c>
    </row>
    <row r="1017" spans="1:7" x14ac:dyDescent="0.3">
      <c r="A1017">
        <v>1016</v>
      </c>
      <c r="B1017" t="s">
        <v>152</v>
      </c>
      <c r="C1017" t="s">
        <v>153</v>
      </c>
      <c r="D1017" t="s">
        <v>9</v>
      </c>
      <c r="E1017">
        <v>7000</v>
      </c>
      <c r="F1017" t="s">
        <v>10</v>
      </c>
      <c r="G1017" t="s">
        <v>11</v>
      </c>
    </row>
    <row r="1018" spans="1:7" x14ac:dyDescent="0.3">
      <c r="A1018">
        <v>1017</v>
      </c>
      <c r="B1018" t="s">
        <v>154</v>
      </c>
      <c r="C1018" t="s">
        <v>155</v>
      </c>
      <c r="D1018" t="s">
        <v>9</v>
      </c>
      <c r="E1018">
        <v>12000</v>
      </c>
      <c r="F1018" t="s">
        <v>10</v>
      </c>
      <c r="G1018" t="s">
        <v>11</v>
      </c>
    </row>
    <row r="1019" spans="1:7" x14ac:dyDescent="0.3">
      <c r="A1019">
        <v>1018</v>
      </c>
      <c r="B1019" t="s">
        <v>1794</v>
      </c>
      <c r="C1019" t="s">
        <v>1795</v>
      </c>
      <c r="D1019" t="s">
        <v>11</v>
      </c>
      <c r="E1019">
        <v>0</v>
      </c>
      <c r="F1019" t="s">
        <v>10</v>
      </c>
      <c r="G1019" t="s">
        <v>11</v>
      </c>
    </row>
    <row r="1020" spans="1:7" x14ac:dyDescent="0.3">
      <c r="A1020">
        <v>1019</v>
      </c>
      <c r="B1020" t="s">
        <v>156</v>
      </c>
      <c r="C1020" t="s">
        <v>157</v>
      </c>
      <c r="D1020" t="s">
        <v>9</v>
      </c>
      <c r="E1020">
        <v>15000</v>
      </c>
      <c r="F1020" t="s">
        <v>10</v>
      </c>
      <c r="G1020" t="s">
        <v>11</v>
      </c>
    </row>
    <row r="1021" spans="1:7" x14ac:dyDescent="0.3">
      <c r="A1021">
        <v>1020</v>
      </c>
      <c r="B1021" t="s">
        <v>158</v>
      </c>
      <c r="C1021" t="s">
        <v>159</v>
      </c>
      <c r="D1021" t="s">
        <v>9</v>
      </c>
      <c r="E1021">
        <v>42000</v>
      </c>
      <c r="F1021" t="s">
        <v>10</v>
      </c>
      <c r="G1021" t="s">
        <v>11</v>
      </c>
    </row>
    <row r="1022" spans="1:7" x14ac:dyDescent="0.3">
      <c r="A1022">
        <v>1021</v>
      </c>
      <c r="B1022" t="s">
        <v>160</v>
      </c>
      <c r="C1022" t="s">
        <v>161</v>
      </c>
      <c r="D1022" t="s">
        <v>9</v>
      </c>
      <c r="E1022">
        <v>70000</v>
      </c>
      <c r="F1022" t="s">
        <v>10</v>
      </c>
      <c r="G1022" t="s">
        <v>11</v>
      </c>
    </row>
    <row r="1023" spans="1:7" x14ac:dyDescent="0.3">
      <c r="A1023">
        <v>1022</v>
      </c>
      <c r="B1023" t="s">
        <v>1796</v>
      </c>
      <c r="C1023" t="s">
        <v>1797</v>
      </c>
      <c r="D1023" t="s">
        <v>11</v>
      </c>
      <c r="E1023">
        <v>0</v>
      </c>
      <c r="F1023" t="s">
        <v>10</v>
      </c>
      <c r="G1023" t="s">
        <v>11</v>
      </c>
    </row>
    <row r="1024" spans="1:7" x14ac:dyDescent="0.3">
      <c r="A1024">
        <v>1023</v>
      </c>
      <c r="B1024" t="s">
        <v>162</v>
      </c>
      <c r="C1024" t="s">
        <v>163</v>
      </c>
      <c r="D1024" t="s">
        <v>9</v>
      </c>
      <c r="E1024">
        <v>6000</v>
      </c>
      <c r="F1024" t="s">
        <v>10</v>
      </c>
      <c r="G1024" t="s">
        <v>11</v>
      </c>
    </row>
    <row r="1025" spans="1:7" x14ac:dyDescent="0.3">
      <c r="A1025">
        <v>1024</v>
      </c>
      <c r="B1025" t="s">
        <v>164</v>
      </c>
      <c r="C1025" t="s">
        <v>165</v>
      </c>
      <c r="D1025" t="s">
        <v>9</v>
      </c>
      <c r="E1025">
        <v>10000</v>
      </c>
      <c r="F1025" t="s">
        <v>10</v>
      </c>
      <c r="G1025" t="s">
        <v>11</v>
      </c>
    </row>
    <row r="1026" spans="1:7" x14ac:dyDescent="0.3">
      <c r="A1026">
        <v>1025</v>
      </c>
      <c r="B1026" t="s">
        <v>166</v>
      </c>
      <c r="C1026" t="s">
        <v>167</v>
      </c>
      <c r="D1026" t="s">
        <v>9</v>
      </c>
      <c r="E1026">
        <v>25000</v>
      </c>
      <c r="F1026" t="s">
        <v>10</v>
      </c>
      <c r="G1026" t="s">
        <v>11</v>
      </c>
    </row>
    <row r="1027" spans="1:7" x14ac:dyDescent="0.3">
      <c r="A1027">
        <v>1026</v>
      </c>
      <c r="B1027" t="s">
        <v>1798</v>
      </c>
      <c r="C1027" t="s">
        <v>1799</v>
      </c>
      <c r="D1027" t="s">
        <v>11</v>
      </c>
      <c r="E1027">
        <v>0</v>
      </c>
      <c r="F1027" t="s">
        <v>10</v>
      </c>
      <c r="G1027" t="s">
        <v>11</v>
      </c>
    </row>
    <row r="1028" spans="1:7" x14ac:dyDescent="0.3">
      <c r="A1028">
        <v>1027</v>
      </c>
      <c r="B1028" t="s">
        <v>1800</v>
      </c>
      <c r="C1028" t="s">
        <v>1801</v>
      </c>
      <c r="D1028" t="s">
        <v>11</v>
      </c>
      <c r="E1028">
        <v>0</v>
      </c>
      <c r="F1028" t="s">
        <v>10</v>
      </c>
      <c r="G1028" t="s">
        <v>11</v>
      </c>
    </row>
    <row r="1029" spans="1:7" x14ac:dyDescent="0.3">
      <c r="A1029">
        <v>1028</v>
      </c>
      <c r="B1029" t="s">
        <v>168</v>
      </c>
      <c r="C1029" t="s">
        <v>169</v>
      </c>
      <c r="D1029" t="s">
        <v>9</v>
      </c>
      <c r="E1029">
        <v>20000</v>
      </c>
      <c r="F1029" t="s">
        <v>10</v>
      </c>
      <c r="G1029" t="s">
        <v>11</v>
      </c>
    </row>
    <row r="1030" spans="1:7" x14ac:dyDescent="0.3">
      <c r="A1030">
        <v>1029</v>
      </c>
      <c r="B1030" t="s">
        <v>170</v>
      </c>
      <c r="C1030" t="s">
        <v>171</v>
      </c>
      <c r="D1030" t="s">
        <v>9</v>
      </c>
      <c r="E1030">
        <v>40000</v>
      </c>
      <c r="F1030" t="s">
        <v>10</v>
      </c>
      <c r="G1030" t="s">
        <v>11</v>
      </c>
    </row>
    <row r="1031" spans="1:7" x14ac:dyDescent="0.3">
      <c r="A1031">
        <v>1030</v>
      </c>
      <c r="B1031" t="s">
        <v>172</v>
      </c>
      <c r="C1031" t="s">
        <v>173</v>
      </c>
      <c r="D1031" t="s">
        <v>9</v>
      </c>
      <c r="E1031">
        <v>70000</v>
      </c>
      <c r="F1031" t="s">
        <v>10</v>
      </c>
      <c r="G1031" t="s">
        <v>11</v>
      </c>
    </row>
    <row r="1032" spans="1:7" x14ac:dyDescent="0.3">
      <c r="A1032">
        <v>1031</v>
      </c>
      <c r="B1032" t="s">
        <v>174</v>
      </c>
      <c r="C1032" t="s">
        <v>175</v>
      </c>
      <c r="D1032" t="s">
        <v>9</v>
      </c>
      <c r="E1032">
        <v>200000</v>
      </c>
      <c r="F1032" t="s">
        <v>10</v>
      </c>
      <c r="G1032" t="s">
        <v>11</v>
      </c>
    </row>
    <row r="1033" spans="1:7" x14ac:dyDescent="0.3">
      <c r="A1033">
        <v>1032</v>
      </c>
      <c r="B1033" t="s">
        <v>1802</v>
      </c>
      <c r="C1033" t="s">
        <v>1803</v>
      </c>
      <c r="D1033" t="s">
        <v>11</v>
      </c>
      <c r="E1033">
        <v>0</v>
      </c>
      <c r="F1033" t="s">
        <v>10</v>
      </c>
      <c r="G1033" t="s">
        <v>11</v>
      </c>
    </row>
    <row r="1034" spans="1:7" x14ac:dyDescent="0.3">
      <c r="A1034">
        <v>1033</v>
      </c>
      <c r="B1034" t="s">
        <v>176</v>
      </c>
      <c r="C1034" t="s">
        <v>177</v>
      </c>
      <c r="D1034" t="s">
        <v>9</v>
      </c>
      <c r="E1034">
        <v>10000</v>
      </c>
      <c r="F1034" t="s">
        <v>10</v>
      </c>
      <c r="G1034" t="s">
        <v>11</v>
      </c>
    </row>
    <row r="1035" spans="1:7" x14ac:dyDescent="0.3">
      <c r="A1035">
        <v>1034</v>
      </c>
      <c r="B1035" t="s">
        <v>178</v>
      </c>
      <c r="C1035" t="s">
        <v>179</v>
      </c>
      <c r="D1035" t="s">
        <v>9</v>
      </c>
      <c r="E1035">
        <v>25000</v>
      </c>
      <c r="F1035" t="s">
        <v>10</v>
      </c>
      <c r="G1035" t="s">
        <v>11</v>
      </c>
    </row>
    <row r="1036" spans="1:7" x14ac:dyDescent="0.3">
      <c r="A1036">
        <v>1035</v>
      </c>
      <c r="B1036" t="s">
        <v>180</v>
      </c>
      <c r="C1036" t="s">
        <v>181</v>
      </c>
      <c r="D1036" t="s">
        <v>9</v>
      </c>
      <c r="E1036">
        <v>45000</v>
      </c>
      <c r="F1036" t="s">
        <v>10</v>
      </c>
      <c r="G1036" t="s">
        <v>11</v>
      </c>
    </row>
    <row r="1037" spans="1:7" x14ac:dyDescent="0.3">
      <c r="A1037">
        <v>1036</v>
      </c>
      <c r="B1037" t="s">
        <v>182</v>
      </c>
      <c r="C1037" t="s">
        <v>183</v>
      </c>
      <c r="D1037" t="s">
        <v>9</v>
      </c>
      <c r="E1037">
        <v>85000</v>
      </c>
      <c r="F1037" t="s">
        <v>10</v>
      </c>
      <c r="G1037" t="s">
        <v>11</v>
      </c>
    </row>
    <row r="1038" spans="1:7" x14ac:dyDescent="0.3">
      <c r="A1038">
        <v>1037</v>
      </c>
      <c r="B1038" t="s">
        <v>1804</v>
      </c>
      <c r="C1038" t="s">
        <v>1805</v>
      </c>
      <c r="D1038" t="s">
        <v>11</v>
      </c>
      <c r="E1038">
        <v>0</v>
      </c>
      <c r="F1038" t="s">
        <v>10</v>
      </c>
      <c r="G1038" t="s">
        <v>11</v>
      </c>
    </row>
    <row r="1039" spans="1:7" x14ac:dyDescent="0.3">
      <c r="A1039">
        <v>1038</v>
      </c>
      <c r="B1039" t="s">
        <v>184</v>
      </c>
      <c r="C1039" t="s">
        <v>185</v>
      </c>
      <c r="D1039" t="s">
        <v>9</v>
      </c>
      <c r="E1039">
        <v>10000</v>
      </c>
      <c r="F1039" t="s">
        <v>10</v>
      </c>
      <c r="G1039" t="s">
        <v>11</v>
      </c>
    </row>
    <row r="1040" spans="1:7" x14ac:dyDescent="0.3">
      <c r="A1040">
        <v>1039</v>
      </c>
      <c r="B1040" t="s">
        <v>186</v>
      </c>
      <c r="C1040" t="s">
        <v>187</v>
      </c>
      <c r="D1040" t="s">
        <v>9</v>
      </c>
      <c r="E1040">
        <v>30000</v>
      </c>
      <c r="F1040" t="s">
        <v>10</v>
      </c>
      <c r="G1040" t="s">
        <v>11</v>
      </c>
    </row>
    <row r="1041" spans="1:7" x14ac:dyDescent="0.3">
      <c r="A1041">
        <v>1040</v>
      </c>
      <c r="B1041" t="s">
        <v>188</v>
      </c>
      <c r="C1041" t="s">
        <v>189</v>
      </c>
      <c r="D1041" t="s">
        <v>9</v>
      </c>
      <c r="E1041">
        <v>50000</v>
      </c>
      <c r="F1041" t="s">
        <v>10</v>
      </c>
      <c r="G1041" t="s">
        <v>11</v>
      </c>
    </row>
    <row r="1042" spans="1:7" x14ac:dyDescent="0.3">
      <c r="A1042">
        <v>1041</v>
      </c>
      <c r="B1042" t="s">
        <v>190</v>
      </c>
      <c r="C1042" t="s">
        <v>191</v>
      </c>
      <c r="D1042" t="s">
        <v>9</v>
      </c>
      <c r="E1042">
        <v>80000</v>
      </c>
      <c r="F1042" t="s">
        <v>10</v>
      </c>
      <c r="G1042" t="s">
        <v>11</v>
      </c>
    </row>
    <row r="1043" spans="1:7" x14ac:dyDescent="0.3">
      <c r="A1043">
        <v>1042</v>
      </c>
      <c r="B1043" t="s">
        <v>1806</v>
      </c>
      <c r="C1043" t="s">
        <v>1807</v>
      </c>
      <c r="D1043" t="s">
        <v>11</v>
      </c>
      <c r="E1043">
        <v>0</v>
      </c>
      <c r="F1043" t="s">
        <v>10</v>
      </c>
      <c r="G1043" t="s">
        <v>11</v>
      </c>
    </row>
    <row r="1044" spans="1:7" x14ac:dyDescent="0.3">
      <c r="A1044">
        <v>1043</v>
      </c>
      <c r="B1044" t="s">
        <v>192</v>
      </c>
      <c r="C1044" t="s">
        <v>193</v>
      </c>
      <c r="D1044" t="s">
        <v>9</v>
      </c>
      <c r="E1044">
        <v>8000</v>
      </c>
      <c r="F1044" t="s">
        <v>10</v>
      </c>
      <c r="G1044" t="s">
        <v>11</v>
      </c>
    </row>
    <row r="1045" spans="1:7" x14ac:dyDescent="0.3">
      <c r="A1045">
        <v>1044</v>
      </c>
      <c r="B1045" t="s">
        <v>194</v>
      </c>
      <c r="C1045" t="s">
        <v>195</v>
      </c>
      <c r="D1045" t="s">
        <v>9</v>
      </c>
      <c r="E1045">
        <v>35000</v>
      </c>
      <c r="F1045" t="s">
        <v>10</v>
      </c>
      <c r="G1045" t="s">
        <v>11</v>
      </c>
    </row>
    <row r="1046" spans="1:7" x14ac:dyDescent="0.3">
      <c r="A1046">
        <v>1045</v>
      </c>
      <c r="B1046" t="s">
        <v>196</v>
      </c>
      <c r="C1046" t="s">
        <v>197</v>
      </c>
      <c r="D1046" t="s">
        <v>9</v>
      </c>
      <c r="E1046">
        <v>75000</v>
      </c>
      <c r="F1046" t="s">
        <v>10</v>
      </c>
      <c r="G1046" t="s">
        <v>11</v>
      </c>
    </row>
    <row r="1047" spans="1:7" x14ac:dyDescent="0.3">
      <c r="A1047">
        <v>1046</v>
      </c>
      <c r="B1047" t="s">
        <v>1808</v>
      </c>
      <c r="C1047" t="s">
        <v>1809</v>
      </c>
      <c r="D1047" t="s">
        <v>11</v>
      </c>
      <c r="E1047">
        <v>0</v>
      </c>
      <c r="F1047" t="s">
        <v>10</v>
      </c>
      <c r="G1047" t="s">
        <v>11</v>
      </c>
    </row>
    <row r="1048" spans="1:7" x14ac:dyDescent="0.3">
      <c r="A1048">
        <v>1047</v>
      </c>
      <c r="B1048" t="s">
        <v>198</v>
      </c>
      <c r="C1048" t="s">
        <v>199</v>
      </c>
      <c r="D1048" t="s">
        <v>9</v>
      </c>
      <c r="E1048">
        <v>10000</v>
      </c>
      <c r="F1048" t="s">
        <v>10</v>
      </c>
      <c r="G1048" t="s">
        <v>11</v>
      </c>
    </row>
    <row r="1049" spans="1:7" x14ac:dyDescent="0.3">
      <c r="A1049">
        <v>1048</v>
      </c>
      <c r="B1049" t="s">
        <v>200</v>
      </c>
      <c r="C1049" t="s">
        <v>201</v>
      </c>
      <c r="D1049" t="s">
        <v>9</v>
      </c>
      <c r="E1049">
        <v>20000</v>
      </c>
      <c r="F1049" t="s">
        <v>10</v>
      </c>
      <c r="G1049" t="s">
        <v>11</v>
      </c>
    </row>
    <row r="1050" spans="1:7" x14ac:dyDescent="0.3">
      <c r="A1050">
        <v>1049</v>
      </c>
      <c r="B1050" t="s">
        <v>202</v>
      </c>
      <c r="C1050" t="s">
        <v>203</v>
      </c>
      <c r="D1050" t="s">
        <v>9</v>
      </c>
      <c r="E1050">
        <v>30000</v>
      </c>
      <c r="F1050" t="s">
        <v>10</v>
      </c>
      <c r="G1050" t="s">
        <v>11</v>
      </c>
    </row>
    <row r="1051" spans="1:7" x14ac:dyDescent="0.3">
      <c r="A1051">
        <v>1050</v>
      </c>
      <c r="B1051" t="s">
        <v>204</v>
      </c>
      <c r="C1051" t="s">
        <v>205</v>
      </c>
      <c r="D1051" t="s">
        <v>9</v>
      </c>
      <c r="E1051">
        <v>40000</v>
      </c>
      <c r="F1051" t="s">
        <v>10</v>
      </c>
      <c r="G1051" t="s">
        <v>11</v>
      </c>
    </row>
    <row r="1052" spans="1:7" x14ac:dyDescent="0.3">
      <c r="A1052">
        <v>1051</v>
      </c>
      <c r="B1052" t="s">
        <v>206</v>
      </c>
      <c r="C1052" t="s">
        <v>207</v>
      </c>
      <c r="D1052" t="s">
        <v>9</v>
      </c>
      <c r="E1052">
        <v>60000</v>
      </c>
      <c r="F1052" t="s">
        <v>10</v>
      </c>
      <c r="G1052" t="s">
        <v>11</v>
      </c>
    </row>
    <row r="1053" spans="1:7" x14ac:dyDescent="0.3">
      <c r="A1053">
        <v>1052</v>
      </c>
      <c r="B1053" t="s">
        <v>208</v>
      </c>
      <c r="C1053" t="s">
        <v>209</v>
      </c>
      <c r="D1053" t="s">
        <v>9</v>
      </c>
      <c r="E1053">
        <v>90000</v>
      </c>
      <c r="F1053" t="s">
        <v>10</v>
      </c>
      <c r="G1053" t="s">
        <v>11</v>
      </c>
    </row>
    <row r="1054" spans="1:7" x14ac:dyDescent="0.3">
      <c r="A1054">
        <v>1053</v>
      </c>
      <c r="B1054" t="s">
        <v>210</v>
      </c>
      <c r="C1054" t="s">
        <v>211</v>
      </c>
      <c r="D1054" t="s">
        <v>9</v>
      </c>
      <c r="E1054">
        <v>120000</v>
      </c>
      <c r="F1054" t="s">
        <v>10</v>
      </c>
      <c r="G1054" t="s">
        <v>11</v>
      </c>
    </row>
    <row r="1055" spans="1:7" x14ac:dyDescent="0.3">
      <c r="A1055">
        <v>1054</v>
      </c>
      <c r="B1055" t="s">
        <v>212</v>
      </c>
      <c r="C1055" t="s">
        <v>213</v>
      </c>
      <c r="D1055" t="s">
        <v>9</v>
      </c>
      <c r="E1055">
        <v>200000</v>
      </c>
      <c r="F1055" t="s">
        <v>10</v>
      </c>
      <c r="G1055" t="s">
        <v>11</v>
      </c>
    </row>
    <row r="1056" spans="1:7" x14ac:dyDescent="0.3">
      <c r="A1056">
        <v>1055</v>
      </c>
      <c r="B1056" t="s">
        <v>214</v>
      </c>
      <c r="C1056" t="s">
        <v>215</v>
      </c>
      <c r="D1056" t="s">
        <v>9</v>
      </c>
      <c r="E1056">
        <v>400000</v>
      </c>
      <c r="F1056" t="s">
        <v>10</v>
      </c>
      <c r="G1056" t="s">
        <v>11</v>
      </c>
    </row>
    <row r="1057" spans="1:7" x14ac:dyDescent="0.3">
      <c r="A1057">
        <v>1056</v>
      </c>
      <c r="B1057" t="s">
        <v>216</v>
      </c>
      <c r="C1057" t="s">
        <v>217</v>
      </c>
      <c r="D1057" t="s">
        <v>9</v>
      </c>
      <c r="E1057">
        <v>850000</v>
      </c>
      <c r="F1057" t="s">
        <v>10</v>
      </c>
      <c r="G1057" t="s">
        <v>11</v>
      </c>
    </row>
    <row r="1058" spans="1:7" x14ac:dyDescent="0.3">
      <c r="A1058">
        <v>1057</v>
      </c>
      <c r="B1058" t="s">
        <v>1810</v>
      </c>
      <c r="C1058" t="s">
        <v>1811</v>
      </c>
      <c r="D1058" t="s">
        <v>11</v>
      </c>
      <c r="E1058">
        <v>0</v>
      </c>
      <c r="F1058" t="s">
        <v>10</v>
      </c>
      <c r="G1058" t="s">
        <v>11</v>
      </c>
    </row>
    <row r="1059" spans="1:7" x14ac:dyDescent="0.3">
      <c r="A1059">
        <v>1058</v>
      </c>
      <c r="B1059" t="s">
        <v>218</v>
      </c>
      <c r="C1059" t="s">
        <v>219</v>
      </c>
      <c r="D1059" t="s">
        <v>9</v>
      </c>
      <c r="E1059">
        <v>8000</v>
      </c>
      <c r="F1059" t="s">
        <v>10</v>
      </c>
      <c r="G1059" t="s">
        <v>11</v>
      </c>
    </row>
    <row r="1060" spans="1:7" x14ac:dyDescent="0.3">
      <c r="A1060">
        <v>1059</v>
      </c>
      <c r="B1060" t="s">
        <v>220</v>
      </c>
      <c r="C1060" t="s">
        <v>221</v>
      </c>
      <c r="D1060" t="s">
        <v>9</v>
      </c>
      <c r="E1060">
        <v>20000</v>
      </c>
      <c r="F1060" t="s">
        <v>10</v>
      </c>
      <c r="G1060" t="s">
        <v>11</v>
      </c>
    </row>
    <row r="1061" spans="1:7" x14ac:dyDescent="0.3">
      <c r="A1061">
        <v>1060</v>
      </c>
      <c r="B1061" t="s">
        <v>222</v>
      </c>
      <c r="C1061" t="s">
        <v>223</v>
      </c>
      <c r="D1061" t="s">
        <v>9</v>
      </c>
      <c r="E1061">
        <v>35000</v>
      </c>
      <c r="F1061" t="s">
        <v>10</v>
      </c>
      <c r="G1061" t="s">
        <v>11</v>
      </c>
    </row>
    <row r="1062" spans="1:7" x14ac:dyDescent="0.3">
      <c r="A1062">
        <v>1061</v>
      </c>
      <c r="B1062" t="s">
        <v>224</v>
      </c>
      <c r="C1062" t="s">
        <v>225</v>
      </c>
      <c r="D1062" t="s">
        <v>9</v>
      </c>
      <c r="E1062">
        <v>55000</v>
      </c>
      <c r="F1062" t="s">
        <v>10</v>
      </c>
      <c r="G1062" t="s">
        <v>11</v>
      </c>
    </row>
    <row r="1063" spans="1:7" x14ac:dyDescent="0.3">
      <c r="A1063">
        <v>1062</v>
      </c>
      <c r="B1063" t="s">
        <v>226</v>
      </c>
      <c r="C1063" t="s">
        <v>227</v>
      </c>
      <c r="D1063" t="s">
        <v>9</v>
      </c>
      <c r="E1063">
        <v>95000</v>
      </c>
      <c r="F1063" t="s">
        <v>10</v>
      </c>
      <c r="G1063" t="s">
        <v>11</v>
      </c>
    </row>
    <row r="1064" spans="1:7" x14ac:dyDescent="0.3">
      <c r="A1064">
        <v>1063</v>
      </c>
      <c r="B1064" t="s">
        <v>1812</v>
      </c>
      <c r="C1064" t="s">
        <v>1813</v>
      </c>
      <c r="D1064" t="s">
        <v>11</v>
      </c>
      <c r="E1064">
        <v>0</v>
      </c>
      <c r="F1064" t="s">
        <v>10</v>
      </c>
      <c r="G1064" t="s">
        <v>11</v>
      </c>
    </row>
    <row r="1065" spans="1:7" x14ac:dyDescent="0.3">
      <c r="A1065">
        <v>1064</v>
      </c>
      <c r="B1065" t="s">
        <v>228</v>
      </c>
      <c r="C1065" t="s">
        <v>229</v>
      </c>
      <c r="D1065" t="s">
        <v>9</v>
      </c>
      <c r="E1065">
        <v>25000</v>
      </c>
      <c r="F1065" t="s">
        <v>10</v>
      </c>
      <c r="G1065" t="s">
        <v>11</v>
      </c>
    </row>
    <row r="1066" spans="1:7" x14ac:dyDescent="0.3">
      <c r="A1066">
        <v>1065</v>
      </c>
      <c r="B1066" t="s">
        <v>230</v>
      </c>
      <c r="C1066" t="s">
        <v>231</v>
      </c>
      <c r="D1066" t="s">
        <v>9</v>
      </c>
      <c r="E1066">
        <v>50000</v>
      </c>
      <c r="F1066" t="s">
        <v>10</v>
      </c>
      <c r="G1066" t="s">
        <v>11</v>
      </c>
    </row>
    <row r="1067" spans="1:7" x14ac:dyDescent="0.3">
      <c r="A1067">
        <v>1066</v>
      </c>
      <c r="B1067" t="s">
        <v>232</v>
      </c>
      <c r="C1067" t="s">
        <v>233</v>
      </c>
      <c r="D1067" t="s">
        <v>9</v>
      </c>
      <c r="E1067">
        <v>87000</v>
      </c>
      <c r="F1067" t="s">
        <v>10</v>
      </c>
      <c r="G1067" t="s">
        <v>11</v>
      </c>
    </row>
    <row r="1068" spans="1:7" x14ac:dyDescent="0.3">
      <c r="A1068">
        <v>1067</v>
      </c>
      <c r="B1068" t="s">
        <v>234</v>
      </c>
      <c r="C1068" t="s">
        <v>235</v>
      </c>
      <c r="D1068" t="s">
        <v>9</v>
      </c>
      <c r="E1068">
        <v>162000</v>
      </c>
      <c r="F1068" t="s">
        <v>10</v>
      </c>
      <c r="G1068" t="s">
        <v>11</v>
      </c>
    </row>
    <row r="1069" spans="1:7" x14ac:dyDescent="0.3">
      <c r="A1069">
        <v>1068</v>
      </c>
      <c r="B1069" t="s">
        <v>236</v>
      </c>
      <c r="C1069" t="s">
        <v>237</v>
      </c>
      <c r="D1069" t="s">
        <v>9</v>
      </c>
      <c r="E1069">
        <v>274000</v>
      </c>
      <c r="F1069" t="s">
        <v>10</v>
      </c>
      <c r="G1069" t="s">
        <v>11</v>
      </c>
    </row>
    <row r="1070" spans="1:7" x14ac:dyDescent="0.3">
      <c r="A1070">
        <v>1069</v>
      </c>
      <c r="B1070" t="s">
        <v>238</v>
      </c>
      <c r="C1070" t="s">
        <v>239</v>
      </c>
      <c r="D1070" t="s">
        <v>9</v>
      </c>
      <c r="E1070">
        <v>398000</v>
      </c>
      <c r="F1070" t="s">
        <v>10</v>
      </c>
      <c r="G1070" t="s">
        <v>11</v>
      </c>
    </row>
    <row r="1071" spans="1:7" x14ac:dyDescent="0.3">
      <c r="A1071">
        <v>1070</v>
      </c>
      <c r="B1071" t="s">
        <v>240</v>
      </c>
      <c r="C1071" t="s">
        <v>241</v>
      </c>
      <c r="D1071" t="s">
        <v>9</v>
      </c>
      <c r="E1071">
        <v>523000</v>
      </c>
      <c r="F1071" t="s">
        <v>10</v>
      </c>
      <c r="G1071" t="s">
        <v>11</v>
      </c>
    </row>
    <row r="1072" spans="1:7" x14ac:dyDescent="0.3">
      <c r="A1072">
        <v>1071</v>
      </c>
      <c r="B1072" t="s">
        <v>242</v>
      </c>
      <c r="C1072" t="s">
        <v>243</v>
      </c>
      <c r="D1072" t="s">
        <v>9</v>
      </c>
      <c r="E1072">
        <v>970000</v>
      </c>
      <c r="F1072" t="s">
        <v>10</v>
      </c>
      <c r="G1072" t="s">
        <v>11</v>
      </c>
    </row>
    <row r="1073" spans="1:7" x14ac:dyDescent="0.3">
      <c r="A1073">
        <v>1072</v>
      </c>
      <c r="B1073" t="s">
        <v>244</v>
      </c>
      <c r="C1073" t="s">
        <v>245</v>
      </c>
      <c r="D1073" t="s">
        <v>9</v>
      </c>
      <c r="E1073">
        <v>2240000</v>
      </c>
      <c r="F1073" t="s">
        <v>10</v>
      </c>
      <c r="G1073" t="s">
        <v>11</v>
      </c>
    </row>
    <row r="1074" spans="1:7" x14ac:dyDescent="0.3">
      <c r="A1074">
        <v>1073</v>
      </c>
      <c r="B1074" t="s">
        <v>246</v>
      </c>
      <c r="C1074" t="s">
        <v>247</v>
      </c>
      <c r="D1074" t="s">
        <v>9</v>
      </c>
      <c r="E1074">
        <v>2862000</v>
      </c>
      <c r="F1074" t="s">
        <v>10</v>
      </c>
      <c r="G1074" t="s">
        <v>11</v>
      </c>
    </row>
    <row r="1075" spans="1:7" x14ac:dyDescent="0.3">
      <c r="A1075">
        <v>1074</v>
      </c>
      <c r="B1075" t="s">
        <v>1814</v>
      </c>
      <c r="C1075" t="s">
        <v>1815</v>
      </c>
      <c r="D1075" t="s">
        <v>11</v>
      </c>
      <c r="E1075">
        <v>0</v>
      </c>
      <c r="F1075" t="s">
        <v>10</v>
      </c>
      <c r="G1075" t="s">
        <v>11</v>
      </c>
    </row>
    <row r="1076" spans="1:7" x14ac:dyDescent="0.3">
      <c r="A1076">
        <v>1075</v>
      </c>
      <c r="B1076" t="s">
        <v>248</v>
      </c>
      <c r="C1076" t="s">
        <v>249</v>
      </c>
      <c r="D1076" t="s">
        <v>9</v>
      </c>
      <c r="E1076">
        <v>15000</v>
      </c>
      <c r="F1076" t="s">
        <v>10</v>
      </c>
      <c r="G1076" t="s">
        <v>11</v>
      </c>
    </row>
    <row r="1077" spans="1:7" x14ac:dyDescent="0.3">
      <c r="A1077">
        <v>1076</v>
      </c>
      <c r="B1077" t="s">
        <v>250</v>
      </c>
      <c r="C1077" t="s">
        <v>251</v>
      </c>
      <c r="D1077" t="s">
        <v>9</v>
      </c>
      <c r="E1077">
        <v>65000</v>
      </c>
      <c r="F1077" t="s">
        <v>10</v>
      </c>
      <c r="G1077" t="s">
        <v>11</v>
      </c>
    </row>
    <row r="1078" spans="1:7" x14ac:dyDescent="0.3">
      <c r="A1078">
        <v>1077</v>
      </c>
      <c r="B1078" t="s">
        <v>252</v>
      </c>
      <c r="C1078" t="s">
        <v>253</v>
      </c>
      <c r="D1078" t="s">
        <v>9</v>
      </c>
      <c r="E1078">
        <v>149000</v>
      </c>
      <c r="F1078" t="s">
        <v>10</v>
      </c>
      <c r="G1078" t="s">
        <v>11</v>
      </c>
    </row>
    <row r="1079" spans="1:7" x14ac:dyDescent="0.3">
      <c r="A1079">
        <v>1078</v>
      </c>
      <c r="B1079" t="s">
        <v>254</v>
      </c>
      <c r="C1079" t="s">
        <v>255</v>
      </c>
      <c r="D1079" t="s">
        <v>9</v>
      </c>
      <c r="E1079">
        <v>398000</v>
      </c>
      <c r="F1079" t="s">
        <v>10</v>
      </c>
      <c r="G1079" t="s">
        <v>11</v>
      </c>
    </row>
    <row r="1080" spans="1:7" x14ac:dyDescent="0.3">
      <c r="A1080">
        <v>1079</v>
      </c>
      <c r="B1080" t="s">
        <v>256</v>
      </c>
      <c r="C1080" t="s">
        <v>257</v>
      </c>
      <c r="D1080" t="s">
        <v>9</v>
      </c>
      <c r="E1080">
        <v>1493000</v>
      </c>
      <c r="F1080" t="s">
        <v>10</v>
      </c>
      <c r="G1080" t="s">
        <v>11</v>
      </c>
    </row>
    <row r="1081" spans="1:7" x14ac:dyDescent="0.3">
      <c r="A1081">
        <v>1080</v>
      </c>
      <c r="B1081" t="s">
        <v>258</v>
      </c>
      <c r="C1081" t="s">
        <v>259</v>
      </c>
      <c r="D1081" t="s">
        <v>9</v>
      </c>
      <c r="E1081">
        <v>3111000</v>
      </c>
      <c r="F1081" t="s">
        <v>10</v>
      </c>
      <c r="G1081" t="s">
        <v>11</v>
      </c>
    </row>
    <row r="1082" spans="1:7" x14ac:dyDescent="0.3">
      <c r="A1082">
        <v>1081</v>
      </c>
      <c r="B1082" t="s">
        <v>260</v>
      </c>
      <c r="C1082" t="s">
        <v>261</v>
      </c>
      <c r="D1082" t="s">
        <v>9</v>
      </c>
      <c r="E1082">
        <v>3484000</v>
      </c>
      <c r="F1082" t="s">
        <v>10</v>
      </c>
      <c r="G1082" t="s">
        <v>11</v>
      </c>
    </row>
    <row r="1083" spans="1:7" x14ac:dyDescent="0.3">
      <c r="A1083">
        <v>1082</v>
      </c>
      <c r="B1083" t="s">
        <v>262</v>
      </c>
      <c r="C1083" t="s">
        <v>263</v>
      </c>
      <c r="D1083" t="s">
        <v>9</v>
      </c>
      <c r="E1083">
        <v>3733000</v>
      </c>
      <c r="F1083" t="s">
        <v>10</v>
      </c>
      <c r="G1083" t="s">
        <v>11</v>
      </c>
    </row>
    <row r="1084" spans="1:7" x14ac:dyDescent="0.3">
      <c r="A1084">
        <v>1083</v>
      </c>
      <c r="B1084" t="s">
        <v>264</v>
      </c>
      <c r="C1084" t="s">
        <v>265</v>
      </c>
      <c r="D1084" t="s">
        <v>9</v>
      </c>
      <c r="E1084">
        <v>4355000</v>
      </c>
      <c r="F1084" t="s">
        <v>10</v>
      </c>
      <c r="G1084" t="s">
        <v>11</v>
      </c>
    </row>
    <row r="1085" spans="1:7" x14ac:dyDescent="0.3">
      <c r="A1085">
        <v>1084</v>
      </c>
      <c r="B1085" t="s">
        <v>1816</v>
      </c>
      <c r="C1085" t="s">
        <v>1817</v>
      </c>
      <c r="D1085" t="s">
        <v>11</v>
      </c>
      <c r="E1085">
        <v>0</v>
      </c>
      <c r="F1085" t="s">
        <v>10</v>
      </c>
      <c r="G1085" t="s">
        <v>11</v>
      </c>
    </row>
    <row r="1086" spans="1:7" x14ac:dyDescent="0.3">
      <c r="A1086">
        <v>1085</v>
      </c>
      <c r="B1086" t="s">
        <v>266</v>
      </c>
      <c r="C1086" t="s">
        <v>267</v>
      </c>
      <c r="D1086" t="s">
        <v>9</v>
      </c>
      <c r="E1086">
        <v>20000</v>
      </c>
      <c r="F1086" t="s">
        <v>10</v>
      </c>
      <c r="G1086" t="s">
        <v>11</v>
      </c>
    </row>
    <row r="1087" spans="1:7" x14ac:dyDescent="0.3">
      <c r="A1087">
        <v>1086</v>
      </c>
      <c r="B1087" t="s">
        <v>268</v>
      </c>
      <c r="C1087" t="s">
        <v>269</v>
      </c>
      <c r="D1087" t="s">
        <v>9</v>
      </c>
      <c r="E1087">
        <v>65000</v>
      </c>
      <c r="F1087" t="s">
        <v>10</v>
      </c>
      <c r="G1087" t="s">
        <v>11</v>
      </c>
    </row>
    <row r="1088" spans="1:7" x14ac:dyDescent="0.3">
      <c r="A1088">
        <v>1087</v>
      </c>
      <c r="B1088" t="s">
        <v>270</v>
      </c>
      <c r="C1088" t="s">
        <v>271</v>
      </c>
      <c r="D1088" t="s">
        <v>9</v>
      </c>
      <c r="E1088">
        <v>124000</v>
      </c>
      <c r="F1088" t="s">
        <v>10</v>
      </c>
      <c r="G1088" t="s">
        <v>11</v>
      </c>
    </row>
    <row r="1089" spans="1:7" x14ac:dyDescent="0.3">
      <c r="A1089">
        <v>1088</v>
      </c>
      <c r="B1089" t="s">
        <v>272</v>
      </c>
      <c r="C1089" t="s">
        <v>273</v>
      </c>
      <c r="D1089" t="s">
        <v>9</v>
      </c>
      <c r="E1089">
        <v>274000</v>
      </c>
      <c r="F1089" t="s">
        <v>10</v>
      </c>
      <c r="G1089" t="s">
        <v>11</v>
      </c>
    </row>
    <row r="1090" spans="1:7" x14ac:dyDescent="0.3">
      <c r="A1090">
        <v>1089</v>
      </c>
      <c r="B1090" t="s">
        <v>274</v>
      </c>
      <c r="C1090" t="s">
        <v>275</v>
      </c>
      <c r="D1090" t="s">
        <v>9</v>
      </c>
      <c r="E1090">
        <v>498000</v>
      </c>
      <c r="F1090" t="s">
        <v>10</v>
      </c>
      <c r="G1090" t="s">
        <v>11</v>
      </c>
    </row>
    <row r="1091" spans="1:7" x14ac:dyDescent="0.3">
      <c r="A1091">
        <v>1090</v>
      </c>
      <c r="B1091" t="s">
        <v>276</v>
      </c>
      <c r="C1091" t="s">
        <v>277</v>
      </c>
      <c r="D1091" t="s">
        <v>9</v>
      </c>
      <c r="E1091">
        <v>871000</v>
      </c>
      <c r="F1091" t="s">
        <v>10</v>
      </c>
      <c r="G1091" t="s">
        <v>11</v>
      </c>
    </row>
    <row r="1092" spans="1:7" x14ac:dyDescent="0.3">
      <c r="A1092">
        <v>1091</v>
      </c>
      <c r="B1092" t="s">
        <v>278</v>
      </c>
      <c r="C1092" t="s">
        <v>279</v>
      </c>
      <c r="D1092" t="s">
        <v>9</v>
      </c>
      <c r="E1092">
        <v>1120000</v>
      </c>
      <c r="F1092" t="s">
        <v>10</v>
      </c>
      <c r="G1092" t="s">
        <v>11</v>
      </c>
    </row>
    <row r="1093" spans="1:7" x14ac:dyDescent="0.3">
      <c r="A1093">
        <v>1092</v>
      </c>
      <c r="B1093" t="s">
        <v>280</v>
      </c>
      <c r="C1093" t="s">
        <v>281</v>
      </c>
      <c r="D1093" t="s">
        <v>9</v>
      </c>
      <c r="E1093">
        <v>1493000</v>
      </c>
      <c r="F1093" t="s">
        <v>10</v>
      </c>
      <c r="G1093" t="s">
        <v>11</v>
      </c>
    </row>
    <row r="1094" spans="1:7" x14ac:dyDescent="0.3">
      <c r="A1094">
        <v>1093</v>
      </c>
      <c r="B1094" t="s">
        <v>282</v>
      </c>
      <c r="C1094" t="s">
        <v>283</v>
      </c>
      <c r="D1094" t="s">
        <v>9</v>
      </c>
      <c r="E1094">
        <v>1866000</v>
      </c>
      <c r="F1094" t="s">
        <v>10</v>
      </c>
      <c r="G1094" t="s">
        <v>11</v>
      </c>
    </row>
    <row r="1095" spans="1:7" x14ac:dyDescent="0.3">
      <c r="A1095">
        <v>1094</v>
      </c>
      <c r="B1095" t="s">
        <v>1818</v>
      </c>
      <c r="C1095" t="s">
        <v>1819</v>
      </c>
      <c r="D1095" t="s">
        <v>11</v>
      </c>
      <c r="E1095">
        <v>0</v>
      </c>
      <c r="F1095" t="s">
        <v>10</v>
      </c>
      <c r="G1095" t="s">
        <v>11</v>
      </c>
    </row>
    <row r="1096" spans="1:7" x14ac:dyDescent="0.3">
      <c r="A1096">
        <v>1095</v>
      </c>
      <c r="B1096" t="s">
        <v>284</v>
      </c>
      <c r="C1096" t="s">
        <v>285</v>
      </c>
      <c r="D1096" t="s">
        <v>9</v>
      </c>
      <c r="E1096">
        <v>20000</v>
      </c>
      <c r="F1096" t="s">
        <v>10</v>
      </c>
      <c r="G1096" t="s">
        <v>11</v>
      </c>
    </row>
    <row r="1097" spans="1:7" x14ac:dyDescent="0.3">
      <c r="A1097">
        <v>1096</v>
      </c>
      <c r="B1097" t="s">
        <v>286</v>
      </c>
      <c r="C1097" t="s">
        <v>287</v>
      </c>
      <c r="D1097" t="s">
        <v>9</v>
      </c>
      <c r="E1097">
        <v>65000</v>
      </c>
      <c r="F1097" t="s">
        <v>10</v>
      </c>
      <c r="G1097" t="s">
        <v>11</v>
      </c>
    </row>
    <row r="1098" spans="1:7" x14ac:dyDescent="0.3">
      <c r="A1098">
        <v>1097</v>
      </c>
      <c r="B1098" t="s">
        <v>288</v>
      </c>
      <c r="C1098" t="s">
        <v>289</v>
      </c>
      <c r="D1098" t="s">
        <v>9</v>
      </c>
      <c r="E1098">
        <v>124000</v>
      </c>
      <c r="F1098" t="s">
        <v>10</v>
      </c>
      <c r="G1098" t="s">
        <v>11</v>
      </c>
    </row>
    <row r="1099" spans="1:7" x14ac:dyDescent="0.3">
      <c r="A1099">
        <v>1098</v>
      </c>
      <c r="B1099" t="s">
        <v>290</v>
      </c>
      <c r="C1099" t="s">
        <v>291</v>
      </c>
      <c r="D1099" t="s">
        <v>9</v>
      </c>
      <c r="E1099">
        <v>274000</v>
      </c>
      <c r="F1099" t="s">
        <v>10</v>
      </c>
      <c r="G1099" t="s">
        <v>11</v>
      </c>
    </row>
    <row r="1100" spans="1:7" x14ac:dyDescent="0.3">
      <c r="A1100">
        <v>1099</v>
      </c>
      <c r="B1100" t="s">
        <v>292</v>
      </c>
      <c r="C1100" t="s">
        <v>293</v>
      </c>
      <c r="D1100" t="s">
        <v>9</v>
      </c>
      <c r="E1100">
        <v>498000</v>
      </c>
      <c r="F1100" t="s">
        <v>10</v>
      </c>
      <c r="G1100" t="s">
        <v>11</v>
      </c>
    </row>
    <row r="1101" spans="1:7" x14ac:dyDescent="0.3">
      <c r="A1101">
        <v>1100</v>
      </c>
      <c r="B1101" t="s">
        <v>294</v>
      </c>
      <c r="C1101" t="s">
        <v>295</v>
      </c>
      <c r="D1101" t="s">
        <v>9</v>
      </c>
      <c r="E1101">
        <v>871000</v>
      </c>
      <c r="F1101" t="s">
        <v>10</v>
      </c>
      <c r="G1101" t="s">
        <v>11</v>
      </c>
    </row>
    <row r="1102" spans="1:7" x14ac:dyDescent="0.3">
      <c r="A1102">
        <v>1101</v>
      </c>
      <c r="B1102" t="s">
        <v>296</v>
      </c>
      <c r="C1102" t="s">
        <v>297</v>
      </c>
      <c r="D1102" t="s">
        <v>9</v>
      </c>
      <c r="E1102">
        <v>1120000</v>
      </c>
      <c r="F1102" t="s">
        <v>10</v>
      </c>
      <c r="G1102" t="s">
        <v>11</v>
      </c>
    </row>
    <row r="1103" spans="1:7" x14ac:dyDescent="0.3">
      <c r="A1103">
        <v>1102</v>
      </c>
      <c r="B1103" t="s">
        <v>298</v>
      </c>
      <c r="C1103" t="s">
        <v>299</v>
      </c>
      <c r="D1103" t="s">
        <v>9</v>
      </c>
      <c r="E1103">
        <v>1493000</v>
      </c>
      <c r="F1103" t="s">
        <v>10</v>
      </c>
      <c r="G1103" t="s">
        <v>11</v>
      </c>
    </row>
    <row r="1104" spans="1:7" x14ac:dyDescent="0.3">
      <c r="A1104">
        <v>1103</v>
      </c>
      <c r="B1104" t="s">
        <v>300</v>
      </c>
      <c r="C1104" t="s">
        <v>301</v>
      </c>
      <c r="D1104" t="s">
        <v>9</v>
      </c>
      <c r="E1104">
        <v>1866000</v>
      </c>
      <c r="F1104" t="s">
        <v>10</v>
      </c>
      <c r="G1104" t="s">
        <v>11</v>
      </c>
    </row>
    <row r="1105" spans="1:7" x14ac:dyDescent="0.3">
      <c r="A1105">
        <v>1104</v>
      </c>
      <c r="B1105" t="s">
        <v>1820</v>
      </c>
      <c r="C1105" t="s">
        <v>1821</v>
      </c>
      <c r="D1105" t="s">
        <v>11</v>
      </c>
      <c r="E1105">
        <v>0</v>
      </c>
      <c r="F1105" t="s">
        <v>10</v>
      </c>
      <c r="G1105" t="s">
        <v>11</v>
      </c>
    </row>
    <row r="1106" spans="1:7" x14ac:dyDescent="0.3">
      <c r="A1106">
        <v>1105</v>
      </c>
      <c r="B1106" t="s">
        <v>302</v>
      </c>
      <c r="C1106" t="s">
        <v>303</v>
      </c>
      <c r="D1106" t="s">
        <v>9</v>
      </c>
      <c r="E1106">
        <v>25000</v>
      </c>
      <c r="F1106" t="s">
        <v>10</v>
      </c>
      <c r="G1106" t="s">
        <v>11</v>
      </c>
    </row>
    <row r="1107" spans="1:7" x14ac:dyDescent="0.3">
      <c r="A1107">
        <v>1106</v>
      </c>
      <c r="B1107" t="s">
        <v>304</v>
      </c>
      <c r="C1107" t="s">
        <v>305</v>
      </c>
      <c r="D1107" t="s">
        <v>9</v>
      </c>
      <c r="E1107">
        <v>45000</v>
      </c>
      <c r="F1107" t="s">
        <v>10</v>
      </c>
      <c r="G1107" t="s">
        <v>11</v>
      </c>
    </row>
    <row r="1108" spans="1:7" x14ac:dyDescent="0.3">
      <c r="A1108">
        <v>1107</v>
      </c>
      <c r="B1108" t="s">
        <v>306</v>
      </c>
      <c r="C1108" t="s">
        <v>307</v>
      </c>
      <c r="D1108" t="s">
        <v>9</v>
      </c>
      <c r="E1108">
        <v>87000</v>
      </c>
      <c r="F1108" t="s">
        <v>10</v>
      </c>
      <c r="G1108" t="s">
        <v>11</v>
      </c>
    </row>
    <row r="1109" spans="1:7" x14ac:dyDescent="0.3">
      <c r="A1109">
        <v>1108</v>
      </c>
      <c r="B1109" t="s">
        <v>308</v>
      </c>
      <c r="C1109" t="s">
        <v>309</v>
      </c>
      <c r="D1109" t="s">
        <v>9</v>
      </c>
      <c r="E1109">
        <v>187000</v>
      </c>
      <c r="F1109" t="s">
        <v>10</v>
      </c>
      <c r="G1109" t="s">
        <v>11</v>
      </c>
    </row>
    <row r="1110" spans="1:7" x14ac:dyDescent="0.3">
      <c r="A1110">
        <v>1109</v>
      </c>
      <c r="B1110" t="s">
        <v>310</v>
      </c>
      <c r="C1110" t="s">
        <v>311</v>
      </c>
      <c r="D1110" t="s">
        <v>9</v>
      </c>
      <c r="E1110">
        <v>684000</v>
      </c>
      <c r="F1110" t="s">
        <v>10</v>
      </c>
      <c r="G1110" t="s">
        <v>11</v>
      </c>
    </row>
    <row r="1111" spans="1:7" x14ac:dyDescent="0.3">
      <c r="A1111">
        <v>1110</v>
      </c>
      <c r="B1111" t="s">
        <v>312</v>
      </c>
      <c r="C1111" t="s">
        <v>313</v>
      </c>
      <c r="D1111" t="s">
        <v>9</v>
      </c>
      <c r="E1111">
        <v>933000</v>
      </c>
      <c r="F1111" t="s">
        <v>10</v>
      </c>
      <c r="G1111" t="s">
        <v>11</v>
      </c>
    </row>
    <row r="1112" spans="1:7" x14ac:dyDescent="0.3">
      <c r="A1112">
        <v>1111</v>
      </c>
      <c r="B1112" t="s">
        <v>314</v>
      </c>
      <c r="C1112" t="s">
        <v>315</v>
      </c>
      <c r="D1112" t="s">
        <v>9</v>
      </c>
      <c r="E1112">
        <v>1866000</v>
      </c>
      <c r="F1112" t="s">
        <v>10</v>
      </c>
      <c r="G1112" t="s">
        <v>11</v>
      </c>
    </row>
    <row r="1113" spans="1:7" x14ac:dyDescent="0.3">
      <c r="A1113">
        <v>1112</v>
      </c>
      <c r="B1113" t="s">
        <v>316</v>
      </c>
      <c r="C1113" t="s">
        <v>317</v>
      </c>
      <c r="D1113" t="s">
        <v>9</v>
      </c>
      <c r="E1113">
        <v>2240000</v>
      </c>
      <c r="F1113" t="s">
        <v>10</v>
      </c>
      <c r="G1113" t="s">
        <v>11</v>
      </c>
    </row>
    <row r="1114" spans="1:7" x14ac:dyDescent="0.3">
      <c r="A1114">
        <v>1113</v>
      </c>
      <c r="B1114" t="s">
        <v>1822</v>
      </c>
      <c r="C1114" t="s">
        <v>1823</v>
      </c>
      <c r="D1114" t="s">
        <v>11</v>
      </c>
      <c r="E1114">
        <v>0</v>
      </c>
      <c r="F1114" t="s">
        <v>10</v>
      </c>
      <c r="G1114" t="s">
        <v>11</v>
      </c>
    </row>
    <row r="1115" spans="1:7" x14ac:dyDescent="0.3">
      <c r="A1115">
        <v>1114</v>
      </c>
      <c r="B1115" t="s">
        <v>318</v>
      </c>
      <c r="C1115" t="s">
        <v>319</v>
      </c>
      <c r="D1115" t="s">
        <v>9</v>
      </c>
      <c r="E1115">
        <v>40000</v>
      </c>
      <c r="F1115" t="s">
        <v>10</v>
      </c>
      <c r="G1115" t="s">
        <v>11</v>
      </c>
    </row>
    <row r="1116" spans="1:7" x14ac:dyDescent="0.3">
      <c r="A1116">
        <v>1115</v>
      </c>
      <c r="B1116" t="s">
        <v>320</v>
      </c>
      <c r="C1116" t="s">
        <v>321</v>
      </c>
      <c r="D1116" t="s">
        <v>9</v>
      </c>
      <c r="E1116">
        <v>95000</v>
      </c>
      <c r="F1116" t="s">
        <v>10</v>
      </c>
      <c r="G1116" t="s">
        <v>11</v>
      </c>
    </row>
    <row r="1117" spans="1:7" x14ac:dyDescent="0.3">
      <c r="A1117">
        <v>1116</v>
      </c>
      <c r="B1117" t="s">
        <v>322</v>
      </c>
      <c r="C1117" t="s">
        <v>323</v>
      </c>
      <c r="D1117" t="s">
        <v>9</v>
      </c>
      <c r="E1117">
        <v>174000</v>
      </c>
      <c r="F1117" t="s">
        <v>10</v>
      </c>
      <c r="G1117" t="s">
        <v>11</v>
      </c>
    </row>
    <row r="1118" spans="1:7" x14ac:dyDescent="0.3">
      <c r="A1118">
        <v>1117</v>
      </c>
      <c r="B1118" t="s">
        <v>324</v>
      </c>
      <c r="C1118" t="s">
        <v>325</v>
      </c>
      <c r="D1118" t="s">
        <v>9</v>
      </c>
      <c r="E1118">
        <v>374000</v>
      </c>
      <c r="F1118" t="s">
        <v>10</v>
      </c>
      <c r="G1118" t="s">
        <v>11</v>
      </c>
    </row>
    <row r="1119" spans="1:7" x14ac:dyDescent="0.3">
      <c r="A1119">
        <v>1118</v>
      </c>
      <c r="B1119" t="s">
        <v>326</v>
      </c>
      <c r="C1119" t="s">
        <v>327</v>
      </c>
      <c r="D1119" t="s">
        <v>9</v>
      </c>
      <c r="E1119">
        <v>1368000</v>
      </c>
      <c r="F1119" t="s">
        <v>10</v>
      </c>
      <c r="G1119" t="s">
        <v>11</v>
      </c>
    </row>
    <row r="1120" spans="1:7" x14ac:dyDescent="0.3">
      <c r="A1120">
        <v>1119</v>
      </c>
      <c r="B1120" t="s">
        <v>328</v>
      </c>
      <c r="C1120" t="s">
        <v>329</v>
      </c>
      <c r="D1120" t="s">
        <v>9</v>
      </c>
      <c r="E1120">
        <v>1866000</v>
      </c>
      <c r="F1120" t="s">
        <v>10</v>
      </c>
      <c r="G1120" t="s">
        <v>11</v>
      </c>
    </row>
    <row r="1121" spans="1:7" x14ac:dyDescent="0.3">
      <c r="A1121">
        <v>1120</v>
      </c>
      <c r="B1121" t="s">
        <v>330</v>
      </c>
      <c r="C1121" t="s">
        <v>331</v>
      </c>
      <c r="D1121" t="s">
        <v>9</v>
      </c>
      <c r="E1121">
        <v>3732000</v>
      </c>
      <c r="F1121" t="s">
        <v>10</v>
      </c>
      <c r="G1121" t="s">
        <v>11</v>
      </c>
    </row>
    <row r="1122" spans="1:7" x14ac:dyDescent="0.3">
      <c r="A1122">
        <v>1121</v>
      </c>
      <c r="B1122" t="s">
        <v>332</v>
      </c>
      <c r="C1122" t="s">
        <v>333</v>
      </c>
      <c r="D1122" t="s">
        <v>9</v>
      </c>
      <c r="E1122">
        <v>4480000</v>
      </c>
      <c r="F1122" t="s">
        <v>10</v>
      </c>
      <c r="G1122" t="s">
        <v>11</v>
      </c>
    </row>
    <row r="1123" spans="1:7" x14ac:dyDescent="0.3">
      <c r="A1123">
        <v>1122</v>
      </c>
      <c r="B1123" t="s">
        <v>1824</v>
      </c>
      <c r="C1123" t="s">
        <v>1825</v>
      </c>
      <c r="D1123" t="s">
        <v>11</v>
      </c>
      <c r="E1123">
        <v>0</v>
      </c>
      <c r="F1123" t="s">
        <v>10</v>
      </c>
      <c r="G1123" t="s">
        <v>11</v>
      </c>
    </row>
    <row r="1124" spans="1:7" x14ac:dyDescent="0.3">
      <c r="A1124">
        <v>1123</v>
      </c>
      <c r="B1124" t="s">
        <v>334</v>
      </c>
      <c r="C1124" t="s">
        <v>335</v>
      </c>
      <c r="D1124" t="s">
        <v>9</v>
      </c>
      <c r="E1124">
        <v>25000</v>
      </c>
      <c r="F1124" t="s">
        <v>10</v>
      </c>
      <c r="G1124" t="s">
        <v>11</v>
      </c>
    </row>
    <row r="1125" spans="1:7" x14ac:dyDescent="0.3">
      <c r="A1125">
        <v>1124</v>
      </c>
      <c r="B1125" t="s">
        <v>336</v>
      </c>
      <c r="C1125" t="s">
        <v>337</v>
      </c>
      <c r="D1125" t="s">
        <v>9</v>
      </c>
      <c r="E1125">
        <v>65000</v>
      </c>
      <c r="F1125" t="s">
        <v>10</v>
      </c>
      <c r="G1125" t="s">
        <v>11</v>
      </c>
    </row>
    <row r="1126" spans="1:7" x14ac:dyDescent="0.3">
      <c r="A1126">
        <v>1125</v>
      </c>
      <c r="B1126" t="s">
        <v>338</v>
      </c>
      <c r="C1126" t="s">
        <v>339</v>
      </c>
      <c r="D1126" t="s">
        <v>9</v>
      </c>
      <c r="E1126">
        <v>124000</v>
      </c>
      <c r="F1126" t="s">
        <v>10</v>
      </c>
      <c r="G1126" t="s">
        <v>11</v>
      </c>
    </row>
    <row r="1127" spans="1:7" x14ac:dyDescent="0.3">
      <c r="A1127">
        <v>1126</v>
      </c>
      <c r="B1127" t="s">
        <v>340</v>
      </c>
      <c r="C1127" t="s">
        <v>341</v>
      </c>
      <c r="D1127" t="s">
        <v>9</v>
      </c>
      <c r="E1127">
        <v>274000</v>
      </c>
      <c r="F1127" t="s">
        <v>10</v>
      </c>
      <c r="G1127" t="s">
        <v>11</v>
      </c>
    </row>
    <row r="1128" spans="1:7" x14ac:dyDescent="0.3">
      <c r="A1128">
        <v>1127</v>
      </c>
      <c r="B1128" t="s">
        <v>342</v>
      </c>
      <c r="C1128" t="s">
        <v>343</v>
      </c>
      <c r="D1128" t="s">
        <v>9</v>
      </c>
      <c r="E1128">
        <v>547000</v>
      </c>
      <c r="F1128" t="s">
        <v>10</v>
      </c>
      <c r="G1128" t="s">
        <v>11</v>
      </c>
    </row>
    <row r="1129" spans="1:7" x14ac:dyDescent="0.3">
      <c r="A1129">
        <v>1128</v>
      </c>
      <c r="B1129" t="s">
        <v>344</v>
      </c>
      <c r="C1129" t="s">
        <v>345</v>
      </c>
      <c r="D1129" t="s">
        <v>9</v>
      </c>
      <c r="E1129">
        <v>834000</v>
      </c>
      <c r="F1129" t="s">
        <v>10</v>
      </c>
      <c r="G1129" t="s">
        <v>11</v>
      </c>
    </row>
    <row r="1130" spans="1:7" x14ac:dyDescent="0.3">
      <c r="A1130">
        <v>1129</v>
      </c>
      <c r="B1130" t="s">
        <v>346</v>
      </c>
      <c r="C1130" t="s">
        <v>347</v>
      </c>
      <c r="D1130" t="s">
        <v>9</v>
      </c>
      <c r="E1130">
        <v>1244000</v>
      </c>
      <c r="F1130" t="s">
        <v>10</v>
      </c>
      <c r="G1130" t="s">
        <v>11</v>
      </c>
    </row>
    <row r="1131" spans="1:7" x14ac:dyDescent="0.3">
      <c r="A1131">
        <v>1130</v>
      </c>
      <c r="B1131" t="s">
        <v>1826</v>
      </c>
      <c r="C1131" t="s">
        <v>1827</v>
      </c>
      <c r="D1131" t="s">
        <v>11</v>
      </c>
      <c r="E1131">
        <v>0</v>
      </c>
      <c r="F1131" t="s">
        <v>10</v>
      </c>
      <c r="G1131" t="s">
        <v>11</v>
      </c>
    </row>
    <row r="1132" spans="1:7" x14ac:dyDescent="0.3">
      <c r="A1132">
        <v>1131</v>
      </c>
      <c r="B1132" t="s">
        <v>348</v>
      </c>
      <c r="C1132" t="s">
        <v>349</v>
      </c>
      <c r="D1132" t="s">
        <v>9</v>
      </c>
      <c r="E1132">
        <v>15000</v>
      </c>
      <c r="F1132" t="s">
        <v>10</v>
      </c>
      <c r="G1132" t="s">
        <v>11</v>
      </c>
    </row>
    <row r="1133" spans="1:7" x14ac:dyDescent="0.3">
      <c r="A1133">
        <v>1132</v>
      </c>
      <c r="B1133" t="s">
        <v>350</v>
      </c>
      <c r="C1133" t="s">
        <v>351</v>
      </c>
      <c r="D1133" t="s">
        <v>9</v>
      </c>
      <c r="E1133">
        <v>50000</v>
      </c>
      <c r="F1133" t="s">
        <v>10</v>
      </c>
      <c r="G1133" t="s">
        <v>11</v>
      </c>
    </row>
    <row r="1134" spans="1:7" x14ac:dyDescent="0.3">
      <c r="A1134">
        <v>1133</v>
      </c>
      <c r="B1134" t="s">
        <v>352</v>
      </c>
      <c r="C1134" t="s">
        <v>353</v>
      </c>
      <c r="D1134" t="s">
        <v>9</v>
      </c>
      <c r="E1134">
        <v>100000</v>
      </c>
      <c r="F1134" t="s">
        <v>10</v>
      </c>
      <c r="G1134" t="s">
        <v>11</v>
      </c>
    </row>
    <row r="1135" spans="1:7" x14ac:dyDescent="0.3">
      <c r="A1135">
        <v>1134</v>
      </c>
      <c r="B1135" t="s">
        <v>354</v>
      </c>
      <c r="C1135" t="s">
        <v>355</v>
      </c>
      <c r="D1135" t="s">
        <v>9</v>
      </c>
      <c r="E1135">
        <v>212000</v>
      </c>
      <c r="F1135" t="s">
        <v>10</v>
      </c>
      <c r="G1135" t="s">
        <v>11</v>
      </c>
    </row>
    <row r="1136" spans="1:7" x14ac:dyDescent="0.3">
      <c r="A1136">
        <v>1135</v>
      </c>
      <c r="B1136" t="s">
        <v>356</v>
      </c>
      <c r="C1136" t="s">
        <v>357</v>
      </c>
      <c r="D1136" t="s">
        <v>9</v>
      </c>
      <c r="E1136">
        <v>498000</v>
      </c>
      <c r="F1136" t="s">
        <v>10</v>
      </c>
      <c r="G1136" t="s">
        <v>11</v>
      </c>
    </row>
    <row r="1137" spans="1:7" x14ac:dyDescent="0.3">
      <c r="A1137">
        <v>1136</v>
      </c>
      <c r="B1137" t="s">
        <v>358</v>
      </c>
      <c r="C1137" t="s">
        <v>359</v>
      </c>
      <c r="D1137" t="s">
        <v>9</v>
      </c>
      <c r="E1137">
        <v>1045000</v>
      </c>
      <c r="F1137" t="s">
        <v>10</v>
      </c>
      <c r="G1137" t="s">
        <v>11</v>
      </c>
    </row>
    <row r="1138" spans="1:7" x14ac:dyDescent="0.3">
      <c r="A1138">
        <v>1137</v>
      </c>
      <c r="B1138" t="s">
        <v>360</v>
      </c>
      <c r="C1138" t="s">
        <v>361</v>
      </c>
      <c r="D1138" t="s">
        <v>9</v>
      </c>
      <c r="E1138">
        <v>1866000</v>
      </c>
      <c r="F1138" t="s">
        <v>10</v>
      </c>
      <c r="G1138" t="s">
        <v>11</v>
      </c>
    </row>
    <row r="1139" spans="1:7" x14ac:dyDescent="0.3">
      <c r="A1139">
        <v>1138</v>
      </c>
      <c r="B1139" t="s">
        <v>362</v>
      </c>
      <c r="C1139" t="s">
        <v>363</v>
      </c>
      <c r="D1139" t="s">
        <v>9</v>
      </c>
      <c r="E1139">
        <v>2240000</v>
      </c>
      <c r="F1139" t="s">
        <v>10</v>
      </c>
      <c r="G1139" t="s">
        <v>11</v>
      </c>
    </row>
    <row r="1140" spans="1:7" x14ac:dyDescent="0.3">
      <c r="A1140">
        <v>1139</v>
      </c>
      <c r="B1140" t="s">
        <v>1828</v>
      </c>
      <c r="C1140" t="s">
        <v>1829</v>
      </c>
      <c r="D1140" t="s">
        <v>11</v>
      </c>
      <c r="E1140">
        <v>0</v>
      </c>
      <c r="F1140" t="s">
        <v>10</v>
      </c>
      <c r="G1140" t="s">
        <v>11</v>
      </c>
    </row>
    <row r="1141" spans="1:7" x14ac:dyDescent="0.3">
      <c r="A1141">
        <v>1140</v>
      </c>
      <c r="B1141" t="s">
        <v>364</v>
      </c>
      <c r="C1141" t="s">
        <v>365</v>
      </c>
      <c r="D1141" t="s">
        <v>9</v>
      </c>
      <c r="E1141">
        <v>25000</v>
      </c>
      <c r="F1141" t="s">
        <v>10</v>
      </c>
      <c r="G1141" t="s">
        <v>11</v>
      </c>
    </row>
    <row r="1142" spans="1:7" x14ac:dyDescent="0.3">
      <c r="A1142">
        <v>1141</v>
      </c>
      <c r="B1142" t="s">
        <v>366</v>
      </c>
      <c r="C1142" t="s">
        <v>367</v>
      </c>
      <c r="D1142" t="s">
        <v>9</v>
      </c>
      <c r="E1142">
        <v>55000</v>
      </c>
      <c r="F1142" t="s">
        <v>10</v>
      </c>
      <c r="G1142" t="s">
        <v>11</v>
      </c>
    </row>
    <row r="1143" spans="1:7" x14ac:dyDescent="0.3">
      <c r="A1143">
        <v>1142</v>
      </c>
      <c r="B1143" t="s">
        <v>368</v>
      </c>
      <c r="C1143" t="s">
        <v>369</v>
      </c>
      <c r="D1143" t="s">
        <v>9</v>
      </c>
      <c r="E1143">
        <v>149000</v>
      </c>
      <c r="F1143" t="s">
        <v>10</v>
      </c>
      <c r="G1143" t="s">
        <v>11</v>
      </c>
    </row>
    <row r="1144" spans="1:7" x14ac:dyDescent="0.3">
      <c r="A1144">
        <v>1143</v>
      </c>
      <c r="B1144" t="s">
        <v>370</v>
      </c>
      <c r="C1144" t="s">
        <v>371</v>
      </c>
      <c r="D1144" t="s">
        <v>9</v>
      </c>
      <c r="E1144">
        <v>311000</v>
      </c>
      <c r="F1144" t="s">
        <v>10</v>
      </c>
      <c r="G1144" t="s">
        <v>11</v>
      </c>
    </row>
    <row r="1145" spans="1:7" x14ac:dyDescent="0.3">
      <c r="A1145">
        <v>1144</v>
      </c>
      <c r="B1145" t="s">
        <v>372</v>
      </c>
      <c r="C1145" t="s">
        <v>373</v>
      </c>
      <c r="D1145" t="s">
        <v>9</v>
      </c>
      <c r="E1145">
        <v>473000</v>
      </c>
      <c r="F1145" t="s">
        <v>10</v>
      </c>
      <c r="G1145" t="s">
        <v>11</v>
      </c>
    </row>
    <row r="1146" spans="1:7" x14ac:dyDescent="0.3">
      <c r="A1146">
        <v>1145</v>
      </c>
      <c r="B1146" t="s">
        <v>374</v>
      </c>
      <c r="C1146" t="s">
        <v>375</v>
      </c>
      <c r="D1146" t="s">
        <v>9</v>
      </c>
      <c r="E1146">
        <v>622000</v>
      </c>
      <c r="F1146" t="s">
        <v>10</v>
      </c>
      <c r="G1146" t="s">
        <v>11</v>
      </c>
    </row>
    <row r="1147" spans="1:7" x14ac:dyDescent="0.3">
      <c r="A1147">
        <v>1146</v>
      </c>
      <c r="B1147" t="s">
        <v>376</v>
      </c>
      <c r="C1147" t="s">
        <v>377</v>
      </c>
      <c r="D1147" t="s">
        <v>9</v>
      </c>
      <c r="E1147">
        <v>871000</v>
      </c>
      <c r="F1147" t="s">
        <v>10</v>
      </c>
      <c r="G1147" t="s">
        <v>11</v>
      </c>
    </row>
    <row r="1148" spans="1:7" x14ac:dyDescent="0.3">
      <c r="A1148">
        <v>1147</v>
      </c>
      <c r="B1148" t="s">
        <v>1830</v>
      </c>
      <c r="C1148" t="s">
        <v>1831</v>
      </c>
      <c r="D1148" t="s">
        <v>11</v>
      </c>
      <c r="E1148">
        <v>0</v>
      </c>
      <c r="F1148" t="s">
        <v>10</v>
      </c>
      <c r="G1148" t="s">
        <v>11</v>
      </c>
    </row>
    <row r="1149" spans="1:7" x14ac:dyDescent="0.3">
      <c r="A1149">
        <v>1148</v>
      </c>
      <c r="B1149" t="s">
        <v>378</v>
      </c>
      <c r="C1149" t="s">
        <v>379</v>
      </c>
      <c r="D1149" t="s">
        <v>9</v>
      </c>
      <c r="E1149">
        <v>25000</v>
      </c>
      <c r="F1149" t="s">
        <v>10</v>
      </c>
      <c r="G1149" t="s">
        <v>11</v>
      </c>
    </row>
    <row r="1150" spans="1:7" x14ac:dyDescent="0.3">
      <c r="A1150">
        <v>1149</v>
      </c>
      <c r="B1150" t="s">
        <v>380</v>
      </c>
      <c r="C1150" t="s">
        <v>381</v>
      </c>
      <c r="D1150" t="s">
        <v>9</v>
      </c>
      <c r="E1150">
        <v>65000</v>
      </c>
      <c r="F1150" t="s">
        <v>10</v>
      </c>
      <c r="G1150" t="s">
        <v>11</v>
      </c>
    </row>
    <row r="1151" spans="1:7" x14ac:dyDescent="0.3">
      <c r="A1151">
        <v>1150</v>
      </c>
      <c r="B1151" t="s">
        <v>382</v>
      </c>
      <c r="C1151" t="s">
        <v>383</v>
      </c>
      <c r="D1151" t="s">
        <v>9</v>
      </c>
      <c r="E1151">
        <v>124000</v>
      </c>
      <c r="F1151" t="s">
        <v>10</v>
      </c>
      <c r="G1151" t="s">
        <v>11</v>
      </c>
    </row>
    <row r="1152" spans="1:7" x14ac:dyDescent="0.3">
      <c r="A1152">
        <v>1151</v>
      </c>
      <c r="B1152" t="s">
        <v>384</v>
      </c>
      <c r="C1152" t="s">
        <v>385</v>
      </c>
      <c r="D1152" t="s">
        <v>9</v>
      </c>
      <c r="E1152">
        <v>249000</v>
      </c>
      <c r="F1152" t="s">
        <v>10</v>
      </c>
      <c r="G1152" t="s">
        <v>11</v>
      </c>
    </row>
    <row r="1153" spans="1:7" x14ac:dyDescent="0.3">
      <c r="A1153">
        <v>1152</v>
      </c>
      <c r="B1153" t="s">
        <v>386</v>
      </c>
      <c r="C1153" t="s">
        <v>387</v>
      </c>
      <c r="D1153" t="s">
        <v>9</v>
      </c>
      <c r="E1153">
        <v>336000</v>
      </c>
      <c r="F1153" t="s">
        <v>10</v>
      </c>
      <c r="G1153" t="s">
        <v>11</v>
      </c>
    </row>
    <row r="1154" spans="1:7" x14ac:dyDescent="0.3">
      <c r="A1154">
        <v>1153</v>
      </c>
      <c r="B1154" t="s">
        <v>388</v>
      </c>
      <c r="C1154" t="s">
        <v>389</v>
      </c>
      <c r="D1154" t="s">
        <v>9</v>
      </c>
      <c r="E1154">
        <v>585000</v>
      </c>
      <c r="F1154" t="s">
        <v>10</v>
      </c>
      <c r="G1154" t="s">
        <v>11</v>
      </c>
    </row>
    <row r="1155" spans="1:7" x14ac:dyDescent="0.3">
      <c r="A1155">
        <v>1154</v>
      </c>
      <c r="B1155" t="s">
        <v>390</v>
      </c>
      <c r="C1155" t="s">
        <v>391</v>
      </c>
      <c r="D1155" t="s">
        <v>9</v>
      </c>
      <c r="E1155">
        <v>933000</v>
      </c>
      <c r="F1155" t="s">
        <v>10</v>
      </c>
      <c r="G1155" t="s">
        <v>11</v>
      </c>
    </row>
    <row r="1156" spans="1:7" x14ac:dyDescent="0.3">
      <c r="A1156">
        <v>1155</v>
      </c>
      <c r="B1156" t="s">
        <v>392</v>
      </c>
      <c r="C1156" t="s">
        <v>393</v>
      </c>
      <c r="D1156" t="s">
        <v>9</v>
      </c>
      <c r="E1156">
        <v>1555000</v>
      </c>
      <c r="F1156" t="s">
        <v>10</v>
      </c>
      <c r="G1156" t="s">
        <v>11</v>
      </c>
    </row>
    <row r="1157" spans="1:7" x14ac:dyDescent="0.3">
      <c r="A1157">
        <v>1156</v>
      </c>
      <c r="B1157" t="s">
        <v>394</v>
      </c>
      <c r="C1157" t="s">
        <v>395</v>
      </c>
      <c r="D1157" t="s">
        <v>9</v>
      </c>
      <c r="E1157">
        <v>2737000</v>
      </c>
      <c r="F1157" t="s">
        <v>10</v>
      </c>
      <c r="G1157" t="s">
        <v>11</v>
      </c>
    </row>
    <row r="1158" spans="1:7" x14ac:dyDescent="0.3">
      <c r="A1158">
        <v>1157</v>
      </c>
      <c r="B1158" t="s">
        <v>396</v>
      </c>
      <c r="C1158" t="s">
        <v>397</v>
      </c>
      <c r="D1158" t="s">
        <v>9</v>
      </c>
      <c r="E1158">
        <v>3981000</v>
      </c>
      <c r="F1158" t="s">
        <v>10</v>
      </c>
      <c r="G1158" t="s">
        <v>11</v>
      </c>
    </row>
    <row r="1159" spans="1:7" x14ac:dyDescent="0.3">
      <c r="A1159">
        <v>1158</v>
      </c>
      <c r="B1159" t="s">
        <v>1832</v>
      </c>
      <c r="C1159" t="s">
        <v>1833</v>
      </c>
      <c r="D1159" t="s">
        <v>11</v>
      </c>
      <c r="E1159">
        <v>0</v>
      </c>
      <c r="F1159" t="s">
        <v>10</v>
      </c>
      <c r="G1159" t="s">
        <v>11</v>
      </c>
    </row>
    <row r="1160" spans="1:7" x14ac:dyDescent="0.3">
      <c r="A1160">
        <v>1159</v>
      </c>
      <c r="B1160" t="s">
        <v>398</v>
      </c>
      <c r="C1160" t="s">
        <v>399</v>
      </c>
      <c r="D1160" t="s">
        <v>9</v>
      </c>
      <c r="E1160">
        <v>5000</v>
      </c>
      <c r="F1160" t="s">
        <v>10</v>
      </c>
      <c r="G1160" t="s">
        <v>11</v>
      </c>
    </row>
    <row r="1161" spans="1:7" x14ac:dyDescent="0.3">
      <c r="A1161">
        <v>1160</v>
      </c>
      <c r="B1161" t="s">
        <v>400</v>
      </c>
      <c r="C1161" t="s">
        <v>401</v>
      </c>
      <c r="D1161" t="s">
        <v>9</v>
      </c>
      <c r="E1161">
        <v>15000</v>
      </c>
      <c r="F1161" t="s">
        <v>10</v>
      </c>
      <c r="G1161" t="s">
        <v>11</v>
      </c>
    </row>
    <row r="1162" spans="1:7" x14ac:dyDescent="0.3">
      <c r="A1162">
        <v>1161</v>
      </c>
      <c r="B1162" t="s">
        <v>402</v>
      </c>
      <c r="C1162" t="s">
        <v>403</v>
      </c>
      <c r="D1162" t="s">
        <v>9</v>
      </c>
      <c r="E1162">
        <v>44000</v>
      </c>
      <c r="F1162" t="s">
        <v>10</v>
      </c>
      <c r="G1162" t="s">
        <v>11</v>
      </c>
    </row>
    <row r="1163" spans="1:7" x14ac:dyDescent="0.3">
      <c r="A1163">
        <v>1162</v>
      </c>
      <c r="B1163" t="s">
        <v>404</v>
      </c>
      <c r="C1163" t="s">
        <v>405</v>
      </c>
      <c r="D1163" t="s">
        <v>9</v>
      </c>
      <c r="E1163">
        <v>124000</v>
      </c>
      <c r="F1163" t="s">
        <v>10</v>
      </c>
      <c r="G1163" t="s">
        <v>11</v>
      </c>
    </row>
    <row r="1164" spans="1:7" x14ac:dyDescent="0.3">
      <c r="A1164">
        <v>1163</v>
      </c>
      <c r="B1164" t="s">
        <v>406</v>
      </c>
      <c r="C1164" t="s">
        <v>407</v>
      </c>
      <c r="D1164" t="s">
        <v>9</v>
      </c>
      <c r="E1164">
        <v>373000</v>
      </c>
      <c r="F1164" t="s">
        <v>10</v>
      </c>
      <c r="G1164" t="s">
        <v>11</v>
      </c>
    </row>
    <row r="1165" spans="1:7" x14ac:dyDescent="0.3">
      <c r="A1165">
        <v>1164</v>
      </c>
      <c r="B1165" t="s">
        <v>408</v>
      </c>
      <c r="C1165" t="s">
        <v>409</v>
      </c>
      <c r="D1165" t="s">
        <v>9</v>
      </c>
      <c r="E1165">
        <v>622000</v>
      </c>
      <c r="F1165" t="s">
        <v>10</v>
      </c>
      <c r="G1165" t="s">
        <v>11</v>
      </c>
    </row>
    <row r="1166" spans="1:7" x14ac:dyDescent="0.3">
      <c r="A1166">
        <v>1165</v>
      </c>
      <c r="B1166" t="s">
        <v>1834</v>
      </c>
      <c r="C1166" t="s">
        <v>1835</v>
      </c>
      <c r="D1166" t="s">
        <v>11</v>
      </c>
      <c r="E1166">
        <v>0</v>
      </c>
      <c r="F1166" t="s">
        <v>10</v>
      </c>
      <c r="G1166" t="s">
        <v>11</v>
      </c>
    </row>
    <row r="1167" spans="1:7" x14ac:dyDescent="0.3">
      <c r="A1167">
        <v>1166</v>
      </c>
      <c r="B1167" t="s">
        <v>410</v>
      </c>
      <c r="C1167" t="s">
        <v>411</v>
      </c>
      <c r="D1167" t="s">
        <v>9</v>
      </c>
      <c r="E1167">
        <v>20000</v>
      </c>
      <c r="F1167" t="s">
        <v>10</v>
      </c>
      <c r="G1167" t="s">
        <v>11</v>
      </c>
    </row>
    <row r="1168" spans="1:7" x14ac:dyDescent="0.3">
      <c r="A1168">
        <v>1167</v>
      </c>
      <c r="B1168" t="s">
        <v>412</v>
      </c>
      <c r="C1168" t="s">
        <v>413</v>
      </c>
      <c r="D1168" t="s">
        <v>9</v>
      </c>
      <c r="E1168">
        <v>35000</v>
      </c>
      <c r="F1168" t="s">
        <v>10</v>
      </c>
      <c r="G1168" t="s">
        <v>11</v>
      </c>
    </row>
    <row r="1169" spans="1:7" x14ac:dyDescent="0.3">
      <c r="A1169">
        <v>1168</v>
      </c>
      <c r="B1169" t="s">
        <v>414</v>
      </c>
      <c r="C1169" t="s">
        <v>415</v>
      </c>
      <c r="D1169" t="s">
        <v>9</v>
      </c>
      <c r="E1169">
        <v>68000</v>
      </c>
      <c r="F1169" t="s">
        <v>10</v>
      </c>
      <c r="G1169" t="s">
        <v>11</v>
      </c>
    </row>
    <row r="1170" spans="1:7" x14ac:dyDescent="0.3">
      <c r="A1170">
        <v>1169</v>
      </c>
      <c r="B1170" t="s">
        <v>416</v>
      </c>
      <c r="C1170" t="s">
        <v>417</v>
      </c>
      <c r="D1170" t="s">
        <v>9</v>
      </c>
      <c r="E1170">
        <v>162000</v>
      </c>
      <c r="F1170" t="s">
        <v>10</v>
      </c>
      <c r="G1170" t="s">
        <v>11</v>
      </c>
    </row>
    <row r="1171" spans="1:7" x14ac:dyDescent="0.3">
      <c r="A1171">
        <v>1170</v>
      </c>
      <c r="B1171" t="s">
        <v>418</v>
      </c>
      <c r="C1171" t="s">
        <v>419</v>
      </c>
      <c r="D1171" t="s">
        <v>9</v>
      </c>
      <c r="E1171">
        <v>249000</v>
      </c>
      <c r="F1171" t="s">
        <v>10</v>
      </c>
      <c r="G1171" t="s">
        <v>11</v>
      </c>
    </row>
    <row r="1172" spans="1:7" x14ac:dyDescent="0.3">
      <c r="A1172">
        <v>1171</v>
      </c>
      <c r="B1172" t="s">
        <v>420</v>
      </c>
      <c r="C1172" t="s">
        <v>421</v>
      </c>
      <c r="D1172" t="s">
        <v>9</v>
      </c>
      <c r="E1172">
        <v>398000</v>
      </c>
      <c r="F1172" t="s">
        <v>10</v>
      </c>
      <c r="G1172" t="s">
        <v>11</v>
      </c>
    </row>
    <row r="1173" spans="1:7" x14ac:dyDescent="0.3">
      <c r="A1173">
        <v>1172</v>
      </c>
      <c r="B1173" t="s">
        <v>422</v>
      </c>
      <c r="C1173" t="s">
        <v>423</v>
      </c>
      <c r="D1173" t="s">
        <v>9</v>
      </c>
      <c r="E1173">
        <v>622000</v>
      </c>
      <c r="F1173" t="s">
        <v>10</v>
      </c>
      <c r="G1173" t="s">
        <v>11</v>
      </c>
    </row>
    <row r="1174" spans="1:7" x14ac:dyDescent="0.3">
      <c r="A1174">
        <v>1173</v>
      </c>
      <c r="B1174" t="s">
        <v>424</v>
      </c>
      <c r="C1174" t="s">
        <v>425</v>
      </c>
      <c r="D1174" t="s">
        <v>9</v>
      </c>
      <c r="E1174">
        <v>896000</v>
      </c>
      <c r="F1174" t="s">
        <v>10</v>
      </c>
      <c r="G1174" t="s">
        <v>11</v>
      </c>
    </row>
    <row r="1175" spans="1:7" x14ac:dyDescent="0.3">
      <c r="A1175">
        <v>1174</v>
      </c>
      <c r="B1175" t="s">
        <v>1836</v>
      </c>
      <c r="C1175" t="s">
        <v>1837</v>
      </c>
      <c r="D1175" t="s">
        <v>11</v>
      </c>
      <c r="E1175">
        <v>0</v>
      </c>
      <c r="F1175" t="s">
        <v>10</v>
      </c>
      <c r="G1175" t="s">
        <v>11</v>
      </c>
    </row>
    <row r="1176" spans="1:7" x14ac:dyDescent="0.3">
      <c r="A1176">
        <v>1175</v>
      </c>
      <c r="B1176" t="s">
        <v>426</v>
      </c>
      <c r="C1176" t="s">
        <v>427</v>
      </c>
      <c r="D1176" t="s">
        <v>9</v>
      </c>
      <c r="E1176">
        <v>35000</v>
      </c>
      <c r="F1176" t="s">
        <v>10</v>
      </c>
      <c r="G1176" t="s">
        <v>11</v>
      </c>
    </row>
    <row r="1177" spans="1:7" x14ac:dyDescent="0.3">
      <c r="A1177">
        <v>1176</v>
      </c>
      <c r="B1177" t="s">
        <v>428</v>
      </c>
      <c r="C1177" t="s">
        <v>429</v>
      </c>
      <c r="D1177" t="s">
        <v>9</v>
      </c>
      <c r="E1177">
        <v>65000</v>
      </c>
      <c r="F1177" t="s">
        <v>10</v>
      </c>
      <c r="G1177" t="s">
        <v>11</v>
      </c>
    </row>
    <row r="1178" spans="1:7" x14ac:dyDescent="0.3">
      <c r="A1178">
        <v>1177</v>
      </c>
      <c r="B1178" t="s">
        <v>430</v>
      </c>
      <c r="C1178" t="s">
        <v>431</v>
      </c>
      <c r="D1178" t="s">
        <v>9</v>
      </c>
      <c r="E1178">
        <v>149000</v>
      </c>
      <c r="F1178" t="s">
        <v>10</v>
      </c>
      <c r="G1178" t="s">
        <v>11</v>
      </c>
    </row>
    <row r="1179" spans="1:7" x14ac:dyDescent="0.3">
      <c r="A1179">
        <v>1178</v>
      </c>
      <c r="B1179" t="s">
        <v>432</v>
      </c>
      <c r="C1179" t="s">
        <v>433</v>
      </c>
      <c r="D1179" t="s">
        <v>9</v>
      </c>
      <c r="E1179">
        <v>249000</v>
      </c>
      <c r="F1179" t="s">
        <v>10</v>
      </c>
      <c r="G1179" t="s">
        <v>11</v>
      </c>
    </row>
    <row r="1180" spans="1:7" x14ac:dyDescent="0.3">
      <c r="A1180">
        <v>1179</v>
      </c>
      <c r="B1180" t="s">
        <v>434</v>
      </c>
      <c r="C1180" t="s">
        <v>435</v>
      </c>
      <c r="D1180" t="s">
        <v>9</v>
      </c>
      <c r="E1180">
        <v>398000</v>
      </c>
      <c r="F1180" t="s">
        <v>10</v>
      </c>
      <c r="G1180" t="s">
        <v>11</v>
      </c>
    </row>
    <row r="1181" spans="1:7" x14ac:dyDescent="0.3">
      <c r="A1181">
        <v>1180</v>
      </c>
      <c r="B1181" t="s">
        <v>436</v>
      </c>
      <c r="C1181" t="s">
        <v>437</v>
      </c>
      <c r="D1181" t="s">
        <v>9</v>
      </c>
      <c r="E1181">
        <v>871000</v>
      </c>
      <c r="F1181" t="s">
        <v>10</v>
      </c>
      <c r="G1181" t="s">
        <v>11</v>
      </c>
    </row>
    <row r="1182" spans="1:7" x14ac:dyDescent="0.3">
      <c r="A1182">
        <v>1181</v>
      </c>
      <c r="B1182" t="s">
        <v>438</v>
      </c>
      <c r="C1182" t="s">
        <v>439</v>
      </c>
      <c r="D1182" t="s">
        <v>9</v>
      </c>
      <c r="E1182">
        <v>1866000</v>
      </c>
      <c r="F1182" t="s">
        <v>10</v>
      </c>
      <c r="G1182" t="s">
        <v>11</v>
      </c>
    </row>
    <row r="1183" spans="1:7" x14ac:dyDescent="0.3">
      <c r="A1183">
        <v>1182</v>
      </c>
      <c r="B1183" t="s">
        <v>440</v>
      </c>
      <c r="C1183" t="s">
        <v>441</v>
      </c>
      <c r="D1183" t="s">
        <v>9</v>
      </c>
      <c r="E1183">
        <v>2737000</v>
      </c>
      <c r="F1183" t="s">
        <v>10</v>
      </c>
      <c r="G1183" t="s">
        <v>11</v>
      </c>
    </row>
    <row r="1184" spans="1:7" x14ac:dyDescent="0.3">
      <c r="A1184">
        <v>1183</v>
      </c>
      <c r="B1184" t="s">
        <v>1838</v>
      </c>
      <c r="C1184" t="s">
        <v>1839</v>
      </c>
      <c r="D1184" t="s">
        <v>11</v>
      </c>
      <c r="E1184">
        <v>0</v>
      </c>
      <c r="F1184" t="s">
        <v>10</v>
      </c>
      <c r="G1184" t="s">
        <v>11</v>
      </c>
    </row>
    <row r="1185" spans="1:7" x14ac:dyDescent="0.3">
      <c r="A1185">
        <v>1184</v>
      </c>
      <c r="B1185" t="s">
        <v>442</v>
      </c>
      <c r="C1185" t="s">
        <v>443</v>
      </c>
      <c r="D1185" t="s">
        <v>9</v>
      </c>
      <c r="E1185">
        <v>15000</v>
      </c>
      <c r="F1185" t="s">
        <v>10</v>
      </c>
      <c r="G1185" t="s">
        <v>11</v>
      </c>
    </row>
    <row r="1186" spans="1:7" x14ac:dyDescent="0.3">
      <c r="A1186">
        <v>1185</v>
      </c>
      <c r="B1186" t="s">
        <v>444</v>
      </c>
      <c r="C1186" t="s">
        <v>445</v>
      </c>
      <c r="D1186" t="s">
        <v>9</v>
      </c>
      <c r="E1186">
        <v>45000</v>
      </c>
      <c r="F1186" t="s">
        <v>10</v>
      </c>
      <c r="G1186" t="s">
        <v>11</v>
      </c>
    </row>
    <row r="1187" spans="1:7" x14ac:dyDescent="0.3">
      <c r="A1187">
        <v>1186</v>
      </c>
      <c r="B1187" t="s">
        <v>446</v>
      </c>
      <c r="C1187" t="s">
        <v>447</v>
      </c>
      <c r="D1187" t="s">
        <v>9</v>
      </c>
      <c r="E1187">
        <v>100000</v>
      </c>
      <c r="F1187" t="s">
        <v>10</v>
      </c>
      <c r="G1187" t="s">
        <v>11</v>
      </c>
    </row>
    <row r="1188" spans="1:7" x14ac:dyDescent="0.3">
      <c r="A1188">
        <v>1187</v>
      </c>
      <c r="B1188" t="s">
        <v>448</v>
      </c>
      <c r="C1188" t="s">
        <v>449</v>
      </c>
      <c r="D1188" t="s">
        <v>9</v>
      </c>
      <c r="E1188">
        <v>249000</v>
      </c>
      <c r="F1188" t="s">
        <v>10</v>
      </c>
      <c r="G1188" t="s">
        <v>11</v>
      </c>
    </row>
    <row r="1189" spans="1:7" x14ac:dyDescent="0.3">
      <c r="A1189">
        <v>1188</v>
      </c>
      <c r="B1189" t="s">
        <v>450</v>
      </c>
      <c r="C1189" t="s">
        <v>451</v>
      </c>
      <c r="D1189" t="s">
        <v>9</v>
      </c>
      <c r="E1189">
        <v>747000</v>
      </c>
      <c r="F1189" t="s">
        <v>10</v>
      </c>
      <c r="G1189" t="s">
        <v>11</v>
      </c>
    </row>
    <row r="1190" spans="1:7" x14ac:dyDescent="0.3">
      <c r="A1190">
        <v>1189</v>
      </c>
      <c r="B1190" t="s">
        <v>452</v>
      </c>
      <c r="C1190" t="s">
        <v>453</v>
      </c>
      <c r="D1190" t="s">
        <v>9</v>
      </c>
      <c r="E1190">
        <v>2240000</v>
      </c>
      <c r="F1190" t="s">
        <v>10</v>
      </c>
      <c r="G1190" t="s">
        <v>11</v>
      </c>
    </row>
    <row r="1191" spans="1:7" x14ac:dyDescent="0.3">
      <c r="A1191">
        <v>1190</v>
      </c>
      <c r="B1191" t="s">
        <v>454</v>
      </c>
      <c r="C1191" t="s">
        <v>455</v>
      </c>
      <c r="D1191" t="s">
        <v>9</v>
      </c>
      <c r="E1191">
        <v>3733000</v>
      </c>
      <c r="F1191" t="s">
        <v>10</v>
      </c>
      <c r="G1191" t="s">
        <v>11</v>
      </c>
    </row>
    <row r="1192" spans="1:7" x14ac:dyDescent="0.3">
      <c r="A1192">
        <v>1191</v>
      </c>
      <c r="B1192" t="s">
        <v>1840</v>
      </c>
      <c r="C1192" t="s">
        <v>1841</v>
      </c>
      <c r="D1192" t="s">
        <v>11</v>
      </c>
      <c r="E1192">
        <v>0</v>
      </c>
      <c r="F1192" t="s">
        <v>10</v>
      </c>
      <c r="G1192" t="s">
        <v>11</v>
      </c>
    </row>
    <row r="1193" spans="1:7" x14ac:dyDescent="0.3">
      <c r="A1193">
        <v>1192</v>
      </c>
      <c r="B1193" t="s">
        <v>456</v>
      </c>
      <c r="C1193" t="s">
        <v>457</v>
      </c>
      <c r="D1193" t="s">
        <v>9</v>
      </c>
      <c r="E1193">
        <v>20000</v>
      </c>
      <c r="F1193" t="s">
        <v>10</v>
      </c>
      <c r="G1193" t="s">
        <v>11</v>
      </c>
    </row>
    <row r="1194" spans="1:7" x14ac:dyDescent="0.3">
      <c r="A1194">
        <v>1193</v>
      </c>
      <c r="B1194" t="s">
        <v>458</v>
      </c>
      <c r="C1194" t="s">
        <v>459</v>
      </c>
      <c r="D1194" t="s">
        <v>9</v>
      </c>
      <c r="E1194">
        <v>55000</v>
      </c>
      <c r="F1194" t="s">
        <v>10</v>
      </c>
      <c r="G1194" t="s">
        <v>11</v>
      </c>
    </row>
    <row r="1195" spans="1:7" x14ac:dyDescent="0.3">
      <c r="A1195">
        <v>1194</v>
      </c>
      <c r="B1195" t="s">
        <v>460</v>
      </c>
      <c r="C1195" t="s">
        <v>461</v>
      </c>
      <c r="D1195" t="s">
        <v>9</v>
      </c>
      <c r="E1195">
        <v>106000</v>
      </c>
      <c r="F1195" t="s">
        <v>10</v>
      </c>
      <c r="G1195" t="s">
        <v>11</v>
      </c>
    </row>
    <row r="1196" spans="1:7" x14ac:dyDescent="0.3">
      <c r="A1196">
        <v>1195</v>
      </c>
      <c r="B1196" t="s">
        <v>462</v>
      </c>
      <c r="C1196" t="s">
        <v>463</v>
      </c>
      <c r="D1196" t="s">
        <v>9</v>
      </c>
      <c r="E1196">
        <v>224000</v>
      </c>
      <c r="F1196" t="s">
        <v>10</v>
      </c>
      <c r="G1196" t="s">
        <v>11</v>
      </c>
    </row>
    <row r="1197" spans="1:7" x14ac:dyDescent="0.3">
      <c r="A1197">
        <v>1196</v>
      </c>
      <c r="B1197" t="s">
        <v>464</v>
      </c>
      <c r="C1197" t="s">
        <v>465</v>
      </c>
      <c r="D1197" t="s">
        <v>9</v>
      </c>
      <c r="E1197">
        <v>435000</v>
      </c>
      <c r="F1197" t="s">
        <v>10</v>
      </c>
      <c r="G1197" t="s">
        <v>11</v>
      </c>
    </row>
    <row r="1198" spans="1:7" x14ac:dyDescent="0.3">
      <c r="A1198">
        <v>1197</v>
      </c>
      <c r="B1198" t="s">
        <v>466</v>
      </c>
      <c r="C1198" t="s">
        <v>467</v>
      </c>
      <c r="D1198" t="s">
        <v>9</v>
      </c>
      <c r="E1198">
        <v>1120000</v>
      </c>
      <c r="F1198" t="s">
        <v>10</v>
      </c>
      <c r="G1198" t="s">
        <v>11</v>
      </c>
    </row>
    <row r="1199" spans="1:7" x14ac:dyDescent="0.3">
      <c r="A1199">
        <v>1198</v>
      </c>
      <c r="B1199" t="s">
        <v>468</v>
      </c>
      <c r="C1199" t="s">
        <v>469</v>
      </c>
      <c r="D1199" t="s">
        <v>9</v>
      </c>
      <c r="E1199">
        <v>2240000</v>
      </c>
      <c r="F1199" t="s">
        <v>10</v>
      </c>
      <c r="G1199" t="s">
        <v>11</v>
      </c>
    </row>
    <row r="1200" spans="1:7" x14ac:dyDescent="0.3">
      <c r="A1200">
        <v>1199</v>
      </c>
      <c r="B1200" t="s">
        <v>470</v>
      </c>
      <c r="C1200" t="s">
        <v>471</v>
      </c>
      <c r="D1200" t="s">
        <v>9</v>
      </c>
      <c r="E1200">
        <v>3111000</v>
      </c>
      <c r="F1200" t="s">
        <v>10</v>
      </c>
      <c r="G1200" t="s">
        <v>11</v>
      </c>
    </row>
    <row r="1201" spans="1:7" x14ac:dyDescent="0.3">
      <c r="A1201">
        <v>1200</v>
      </c>
      <c r="B1201" t="s">
        <v>472</v>
      </c>
      <c r="C1201" t="s">
        <v>473</v>
      </c>
      <c r="D1201" t="s">
        <v>9</v>
      </c>
      <c r="E1201">
        <v>4355000</v>
      </c>
      <c r="F1201" t="s">
        <v>10</v>
      </c>
      <c r="G1201" t="s">
        <v>11</v>
      </c>
    </row>
    <row r="1202" spans="1:7" x14ac:dyDescent="0.3">
      <c r="A1202">
        <v>1201</v>
      </c>
      <c r="B1202" t="s">
        <v>1842</v>
      </c>
      <c r="C1202" t="s">
        <v>1843</v>
      </c>
      <c r="D1202" t="s">
        <v>11</v>
      </c>
      <c r="E1202">
        <v>0</v>
      </c>
      <c r="F1202" t="s">
        <v>10</v>
      </c>
      <c r="G1202" t="s">
        <v>11</v>
      </c>
    </row>
    <row r="1203" spans="1:7" x14ac:dyDescent="0.3">
      <c r="A1203">
        <v>1202</v>
      </c>
      <c r="B1203" t="s">
        <v>474</v>
      </c>
      <c r="C1203" t="s">
        <v>475</v>
      </c>
      <c r="D1203" t="s">
        <v>9</v>
      </c>
      <c r="E1203">
        <v>5000</v>
      </c>
      <c r="F1203" t="s">
        <v>10</v>
      </c>
      <c r="G1203" t="s">
        <v>11</v>
      </c>
    </row>
    <row r="1204" spans="1:7" x14ac:dyDescent="0.3">
      <c r="A1204">
        <v>1203</v>
      </c>
      <c r="B1204" t="s">
        <v>476</v>
      </c>
      <c r="C1204" t="s">
        <v>477</v>
      </c>
      <c r="D1204" t="s">
        <v>9</v>
      </c>
      <c r="E1204">
        <v>15000</v>
      </c>
      <c r="F1204" t="s">
        <v>10</v>
      </c>
      <c r="G1204" t="s">
        <v>11</v>
      </c>
    </row>
    <row r="1205" spans="1:7" x14ac:dyDescent="0.3">
      <c r="A1205">
        <v>1204</v>
      </c>
      <c r="B1205" t="s">
        <v>478</v>
      </c>
      <c r="C1205" t="s">
        <v>479</v>
      </c>
      <c r="D1205" t="s">
        <v>9</v>
      </c>
      <c r="E1205">
        <v>37000</v>
      </c>
      <c r="F1205" t="s">
        <v>10</v>
      </c>
      <c r="G1205" t="s">
        <v>11</v>
      </c>
    </row>
    <row r="1206" spans="1:7" x14ac:dyDescent="0.3">
      <c r="A1206">
        <v>1205</v>
      </c>
      <c r="B1206" t="s">
        <v>480</v>
      </c>
      <c r="C1206" t="s">
        <v>481</v>
      </c>
      <c r="D1206" t="s">
        <v>9</v>
      </c>
      <c r="E1206">
        <v>124000</v>
      </c>
      <c r="F1206" t="s">
        <v>10</v>
      </c>
      <c r="G1206" t="s">
        <v>11</v>
      </c>
    </row>
    <row r="1207" spans="1:7" x14ac:dyDescent="0.3">
      <c r="A1207">
        <v>1206</v>
      </c>
      <c r="B1207" t="s">
        <v>482</v>
      </c>
      <c r="C1207" t="s">
        <v>483</v>
      </c>
      <c r="D1207" t="s">
        <v>9</v>
      </c>
      <c r="E1207">
        <v>249000</v>
      </c>
      <c r="F1207" t="s">
        <v>10</v>
      </c>
      <c r="G1207" t="s">
        <v>11</v>
      </c>
    </row>
    <row r="1208" spans="1:7" x14ac:dyDescent="0.3">
      <c r="A1208">
        <v>1207</v>
      </c>
      <c r="B1208" t="s">
        <v>484</v>
      </c>
      <c r="C1208" t="s">
        <v>485</v>
      </c>
      <c r="D1208" t="s">
        <v>9</v>
      </c>
      <c r="E1208">
        <v>435000</v>
      </c>
      <c r="F1208" t="s">
        <v>10</v>
      </c>
      <c r="G1208" t="s">
        <v>11</v>
      </c>
    </row>
    <row r="1209" spans="1:7" x14ac:dyDescent="0.3">
      <c r="A1209">
        <v>1208</v>
      </c>
      <c r="B1209" t="s">
        <v>486</v>
      </c>
      <c r="C1209" t="s">
        <v>487</v>
      </c>
      <c r="D1209" t="s">
        <v>9</v>
      </c>
      <c r="E1209">
        <v>622000</v>
      </c>
      <c r="F1209" t="s">
        <v>10</v>
      </c>
      <c r="G1209" t="s">
        <v>11</v>
      </c>
    </row>
    <row r="1210" spans="1:7" x14ac:dyDescent="0.3">
      <c r="A1210">
        <v>1209</v>
      </c>
      <c r="B1210" t="s">
        <v>1844</v>
      </c>
      <c r="C1210" t="s">
        <v>1845</v>
      </c>
      <c r="D1210" t="s">
        <v>11</v>
      </c>
      <c r="E1210">
        <v>0</v>
      </c>
      <c r="F1210" t="s">
        <v>10</v>
      </c>
      <c r="G1210" t="s">
        <v>11</v>
      </c>
    </row>
    <row r="1211" spans="1:7" x14ac:dyDescent="0.3">
      <c r="A1211">
        <v>1210</v>
      </c>
      <c r="B1211" t="s">
        <v>488</v>
      </c>
      <c r="C1211" t="s">
        <v>489</v>
      </c>
      <c r="D1211" t="s">
        <v>9</v>
      </c>
      <c r="E1211">
        <v>30000</v>
      </c>
      <c r="F1211" t="s">
        <v>10</v>
      </c>
      <c r="G1211" t="s">
        <v>11</v>
      </c>
    </row>
    <row r="1212" spans="1:7" x14ac:dyDescent="0.3">
      <c r="A1212">
        <v>1211</v>
      </c>
      <c r="B1212" t="s">
        <v>490</v>
      </c>
      <c r="C1212" t="s">
        <v>491</v>
      </c>
      <c r="D1212" t="s">
        <v>9</v>
      </c>
      <c r="E1212">
        <v>65000</v>
      </c>
      <c r="F1212" t="s">
        <v>10</v>
      </c>
      <c r="G1212" t="s">
        <v>11</v>
      </c>
    </row>
    <row r="1213" spans="1:7" x14ac:dyDescent="0.3">
      <c r="A1213">
        <v>1212</v>
      </c>
      <c r="B1213" t="s">
        <v>492</v>
      </c>
      <c r="C1213" t="s">
        <v>493</v>
      </c>
      <c r="D1213" t="s">
        <v>9</v>
      </c>
      <c r="E1213">
        <v>124000</v>
      </c>
      <c r="F1213" t="s">
        <v>10</v>
      </c>
      <c r="G1213" t="s">
        <v>11</v>
      </c>
    </row>
    <row r="1214" spans="1:7" x14ac:dyDescent="0.3">
      <c r="A1214">
        <v>1213</v>
      </c>
      <c r="B1214" t="s">
        <v>494</v>
      </c>
      <c r="C1214" t="s">
        <v>495</v>
      </c>
      <c r="D1214" t="s">
        <v>9</v>
      </c>
      <c r="E1214">
        <v>311000</v>
      </c>
      <c r="F1214" t="s">
        <v>10</v>
      </c>
      <c r="G1214" t="s">
        <v>11</v>
      </c>
    </row>
    <row r="1215" spans="1:7" x14ac:dyDescent="0.3">
      <c r="A1215">
        <v>1214</v>
      </c>
      <c r="B1215" t="s">
        <v>496</v>
      </c>
      <c r="C1215" t="s">
        <v>497</v>
      </c>
      <c r="D1215" t="s">
        <v>9</v>
      </c>
      <c r="E1215">
        <v>560000</v>
      </c>
      <c r="F1215" t="s">
        <v>10</v>
      </c>
      <c r="G1215" t="s">
        <v>11</v>
      </c>
    </row>
    <row r="1216" spans="1:7" x14ac:dyDescent="0.3">
      <c r="A1216">
        <v>1215</v>
      </c>
      <c r="B1216" t="s">
        <v>498</v>
      </c>
      <c r="C1216" t="s">
        <v>499</v>
      </c>
      <c r="D1216" t="s">
        <v>9</v>
      </c>
      <c r="E1216">
        <v>1120000</v>
      </c>
      <c r="F1216" t="s">
        <v>10</v>
      </c>
      <c r="G1216" t="s">
        <v>11</v>
      </c>
    </row>
    <row r="1217" spans="1:7" x14ac:dyDescent="0.3">
      <c r="A1217">
        <v>1216</v>
      </c>
      <c r="B1217" t="s">
        <v>1846</v>
      </c>
      <c r="C1217" t="s">
        <v>1847</v>
      </c>
      <c r="D1217" t="s">
        <v>11</v>
      </c>
      <c r="E1217">
        <v>0</v>
      </c>
      <c r="F1217" t="s">
        <v>10</v>
      </c>
      <c r="G1217" t="s">
        <v>11</v>
      </c>
    </row>
    <row r="1218" spans="1:7" x14ac:dyDescent="0.3">
      <c r="A1218">
        <v>1217</v>
      </c>
      <c r="B1218" t="s">
        <v>500</v>
      </c>
      <c r="C1218" t="s">
        <v>501</v>
      </c>
      <c r="D1218" t="s">
        <v>9</v>
      </c>
      <c r="E1218">
        <v>25000</v>
      </c>
      <c r="F1218" t="s">
        <v>10</v>
      </c>
      <c r="G1218" t="s">
        <v>11</v>
      </c>
    </row>
    <row r="1219" spans="1:7" x14ac:dyDescent="0.3">
      <c r="A1219">
        <v>1218</v>
      </c>
      <c r="B1219" t="s">
        <v>502</v>
      </c>
      <c r="C1219" t="s">
        <v>503</v>
      </c>
      <c r="D1219" t="s">
        <v>9</v>
      </c>
      <c r="E1219">
        <v>65000</v>
      </c>
      <c r="F1219" t="s">
        <v>10</v>
      </c>
      <c r="G1219" t="s">
        <v>11</v>
      </c>
    </row>
    <row r="1220" spans="1:7" x14ac:dyDescent="0.3">
      <c r="A1220">
        <v>1219</v>
      </c>
      <c r="B1220" t="s">
        <v>504</v>
      </c>
      <c r="C1220" t="s">
        <v>505</v>
      </c>
      <c r="D1220" t="s">
        <v>9</v>
      </c>
      <c r="E1220">
        <v>210000</v>
      </c>
      <c r="F1220" t="s">
        <v>10</v>
      </c>
      <c r="G1220" t="s">
        <v>11</v>
      </c>
    </row>
    <row r="1221" spans="1:7" x14ac:dyDescent="0.3">
      <c r="A1221">
        <v>1220</v>
      </c>
      <c r="B1221" t="s">
        <v>506</v>
      </c>
      <c r="C1221" t="s">
        <v>507</v>
      </c>
      <c r="D1221" t="s">
        <v>9</v>
      </c>
      <c r="E1221">
        <v>300000</v>
      </c>
      <c r="F1221" t="s">
        <v>10</v>
      </c>
      <c r="G1221" t="s">
        <v>11</v>
      </c>
    </row>
    <row r="1222" spans="1:7" x14ac:dyDescent="0.3">
      <c r="A1222">
        <v>1221</v>
      </c>
      <c r="B1222" t="s">
        <v>508</v>
      </c>
      <c r="C1222" t="s">
        <v>509</v>
      </c>
      <c r="D1222" t="s">
        <v>9</v>
      </c>
      <c r="E1222">
        <v>400000</v>
      </c>
      <c r="F1222" t="s">
        <v>10</v>
      </c>
      <c r="G1222" t="s">
        <v>11</v>
      </c>
    </row>
    <row r="1223" spans="1:7" x14ac:dyDescent="0.3">
      <c r="A1223">
        <v>1222</v>
      </c>
      <c r="B1223" t="s">
        <v>510</v>
      </c>
      <c r="C1223" t="s">
        <v>511</v>
      </c>
      <c r="D1223" t="s">
        <v>9</v>
      </c>
      <c r="E1223">
        <v>540000</v>
      </c>
      <c r="F1223" t="s">
        <v>10</v>
      </c>
      <c r="G1223" t="s">
        <v>11</v>
      </c>
    </row>
    <row r="1224" spans="1:7" x14ac:dyDescent="0.3">
      <c r="A1224">
        <v>1223</v>
      </c>
      <c r="B1224" t="s">
        <v>512</v>
      </c>
      <c r="C1224" t="s">
        <v>513</v>
      </c>
      <c r="D1224" t="s">
        <v>9</v>
      </c>
      <c r="E1224">
        <v>720000</v>
      </c>
      <c r="F1224" t="s">
        <v>10</v>
      </c>
      <c r="G1224" t="s">
        <v>11</v>
      </c>
    </row>
    <row r="1225" spans="1:7" x14ac:dyDescent="0.3">
      <c r="A1225">
        <v>1224</v>
      </c>
      <c r="B1225" t="s">
        <v>514</v>
      </c>
      <c r="C1225" t="s">
        <v>515</v>
      </c>
      <c r="D1225" t="s">
        <v>9</v>
      </c>
      <c r="E1225">
        <v>1000000</v>
      </c>
      <c r="F1225" t="s">
        <v>10</v>
      </c>
      <c r="G1225" t="s">
        <v>11</v>
      </c>
    </row>
    <row r="1226" spans="1:7" x14ac:dyDescent="0.3">
      <c r="A1226">
        <v>1225</v>
      </c>
      <c r="B1226" t="s">
        <v>1848</v>
      </c>
      <c r="C1226" t="s">
        <v>1849</v>
      </c>
      <c r="D1226" t="s">
        <v>11</v>
      </c>
      <c r="E1226">
        <v>0</v>
      </c>
      <c r="F1226" t="s">
        <v>10</v>
      </c>
      <c r="G1226" t="s">
        <v>11</v>
      </c>
    </row>
    <row r="1227" spans="1:7" x14ac:dyDescent="0.3">
      <c r="A1227">
        <v>1226</v>
      </c>
      <c r="B1227" t="s">
        <v>516</v>
      </c>
      <c r="C1227" t="s">
        <v>517</v>
      </c>
      <c r="D1227" t="s">
        <v>9</v>
      </c>
      <c r="E1227">
        <v>25000</v>
      </c>
      <c r="F1227" t="s">
        <v>10</v>
      </c>
      <c r="G1227" t="s">
        <v>11</v>
      </c>
    </row>
    <row r="1228" spans="1:7" x14ac:dyDescent="0.3">
      <c r="A1228">
        <v>1227</v>
      </c>
      <c r="B1228" t="s">
        <v>518</v>
      </c>
      <c r="C1228" t="s">
        <v>519</v>
      </c>
      <c r="D1228" t="s">
        <v>9</v>
      </c>
      <c r="E1228">
        <v>65000</v>
      </c>
      <c r="F1228" t="s">
        <v>10</v>
      </c>
      <c r="G1228" t="s">
        <v>11</v>
      </c>
    </row>
    <row r="1229" spans="1:7" x14ac:dyDescent="0.3">
      <c r="A1229">
        <v>1228</v>
      </c>
      <c r="B1229" t="s">
        <v>520</v>
      </c>
      <c r="C1229" t="s">
        <v>521</v>
      </c>
      <c r="D1229" t="s">
        <v>9</v>
      </c>
      <c r="E1229">
        <v>210000</v>
      </c>
      <c r="F1229" t="s">
        <v>10</v>
      </c>
      <c r="G1229" t="s">
        <v>11</v>
      </c>
    </row>
    <row r="1230" spans="1:7" x14ac:dyDescent="0.3">
      <c r="A1230">
        <v>1229</v>
      </c>
      <c r="B1230" t="s">
        <v>522</v>
      </c>
      <c r="C1230" t="s">
        <v>523</v>
      </c>
      <c r="D1230" t="s">
        <v>9</v>
      </c>
      <c r="E1230">
        <v>300000</v>
      </c>
      <c r="F1230" t="s">
        <v>10</v>
      </c>
      <c r="G1230" t="s">
        <v>11</v>
      </c>
    </row>
    <row r="1231" spans="1:7" x14ac:dyDescent="0.3">
      <c r="A1231">
        <v>1230</v>
      </c>
      <c r="B1231" t="s">
        <v>524</v>
      </c>
      <c r="C1231" t="s">
        <v>525</v>
      </c>
      <c r="D1231" t="s">
        <v>9</v>
      </c>
      <c r="E1231">
        <v>400000</v>
      </c>
      <c r="F1231" t="s">
        <v>10</v>
      </c>
      <c r="G1231" t="s">
        <v>11</v>
      </c>
    </row>
    <row r="1232" spans="1:7" x14ac:dyDescent="0.3">
      <c r="A1232">
        <v>1231</v>
      </c>
      <c r="B1232" t="s">
        <v>526</v>
      </c>
      <c r="C1232" t="s">
        <v>527</v>
      </c>
      <c r="D1232" t="s">
        <v>9</v>
      </c>
      <c r="E1232">
        <v>540000</v>
      </c>
      <c r="F1232" t="s">
        <v>10</v>
      </c>
      <c r="G1232" t="s">
        <v>11</v>
      </c>
    </row>
    <row r="1233" spans="1:7" x14ac:dyDescent="0.3">
      <c r="A1233">
        <v>1232</v>
      </c>
      <c r="B1233" t="s">
        <v>528</v>
      </c>
      <c r="C1233" t="s">
        <v>529</v>
      </c>
      <c r="D1233" t="s">
        <v>9</v>
      </c>
      <c r="E1233">
        <v>720000</v>
      </c>
      <c r="F1233" t="s">
        <v>10</v>
      </c>
      <c r="G1233" t="s">
        <v>11</v>
      </c>
    </row>
    <row r="1234" spans="1:7" x14ac:dyDescent="0.3">
      <c r="A1234">
        <v>1233</v>
      </c>
      <c r="B1234" t="s">
        <v>530</v>
      </c>
      <c r="C1234" t="s">
        <v>531</v>
      </c>
      <c r="D1234" t="s">
        <v>9</v>
      </c>
      <c r="E1234">
        <v>1000000</v>
      </c>
      <c r="F1234" t="s">
        <v>10</v>
      </c>
      <c r="G1234" t="s">
        <v>11</v>
      </c>
    </row>
    <row r="1235" spans="1:7" x14ac:dyDescent="0.3">
      <c r="A1235">
        <v>1234</v>
      </c>
      <c r="B1235" t="s">
        <v>1850</v>
      </c>
      <c r="C1235" t="s">
        <v>1851</v>
      </c>
      <c r="D1235" t="s">
        <v>11</v>
      </c>
      <c r="E1235">
        <v>0</v>
      </c>
      <c r="F1235" t="s">
        <v>10</v>
      </c>
      <c r="G1235" t="s">
        <v>11</v>
      </c>
    </row>
    <row r="1236" spans="1:7" x14ac:dyDescent="0.3">
      <c r="A1236">
        <v>1235</v>
      </c>
      <c r="B1236" t="s">
        <v>532</v>
      </c>
      <c r="C1236" t="s">
        <v>533</v>
      </c>
      <c r="D1236" t="s">
        <v>9</v>
      </c>
      <c r="E1236">
        <v>15000</v>
      </c>
      <c r="F1236" t="s">
        <v>10</v>
      </c>
      <c r="G1236" t="s">
        <v>11</v>
      </c>
    </row>
    <row r="1237" spans="1:7" x14ac:dyDescent="0.3">
      <c r="A1237">
        <v>1236</v>
      </c>
      <c r="B1237" t="s">
        <v>534</v>
      </c>
      <c r="C1237" t="s">
        <v>535</v>
      </c>
      <c r="D1237" t="s">
        <v>9</v>
      </c>
      <c r="E1237">
        <v>68000</v>
      </c>
      <c r="F1237" t="s">
        <v>10</v>
      </c>
      <c r="G1237" t="s">
        <v>11</v>
      </c>
    </row>
    <row r="1238" spans="1:7" x14ac:dyDescent="0.3">
      <c r="A1238">
        <v>1237</v>
      </c>
      <c r="B1238" t="s">
        <v>536</v>
      </c>
      <c r="C1238" t="s">
        <v>537</v>
      </c>
      <c r="D1238" t="s">
        <v>9</v>
      </c>
      <c r="E1238">
        <v>187000</v>
      </c>
      <c r="F1238" t="s">
        <v>10</v>
      </c>
      <c r="G1238" t="s">
        <v>11</v>
      </c>
    </row>
    <row r="1239" spans="1:7" x14ac:dyDescent="0.3">
      <c r="A1239">
        <v>1238</v>
      </c>
      <c r="B1239" t="s">
        <v>538</v>
      </c>
      <c r="C1239" t="s">
        <v>539</v>
      </c>
      <c r="D1239" t="s">
        <v>9</v>
      </c>
      <c r="E1239">
        <v>373000</v>
      </c>
      <c r="F1239" t="s">
        <v>10</v>
      </c>
      <c r="G1239" t="s">
        <v>11</v>
      </c>
    </row>
    <row r="1240" spans="1:7" x14ac:dyDescent="0.3">
      <c r="A1240">
        <v>1239</v>
      </c>
      <c r="B1240" t="s">
        <v>540</v>
      </c>
      <c r="C1240" t="s">
        <v>541</v>
      </c>
      <c r="D1240" t="s">
        <v>9</v>
      </c>
      <c r="E1240">
        <v>560000</v>
      </c>
      <c r="F1240" t="s">
        <v>10</v>
      </c>
      <c r="G1240" t="s">
        <v>11</v>
      </c>
    </row>
    <row r="1241" spans="1:7" x14ac:dyDescent="0.3">
      <c r="A1241">
        <v>1240</v>
      </c>
      <c r="B1241" t="s">
        <v>542</v>
      </c>
      <c r="C1241" t="s">
        <v>543</v>
      </c>
      <c r="D1241" t="s">
        <v>9</v>
      </c>
      <c r="E1241">
        <v>747000</v>
      </c>
      <c r="F1241" t="s">
        <v>10</v>
      </c>
      <c r="G1241" t="s">
        <v>11</v>
      </c>
    </row>
    <row r="1242" spans="1:7" x14ac:dyDescent="0.3">
      <c r="A1242">
        <v>1241</v>
      </c>
      <c r="B1242" t="s">
        <v>544</v>
      </c>
      <c r="C1242" t="s">
        <v>545</v>
      </c>
      <c r="D1242" t="s">
        <v>9</v>
      </c>
      <c r="E1242">
        <v>1120000</v>
      </c>
      <c r="F1242" t="s">
        <v>10</v>
      </c>
      <c r="G1242" t="s">
        <v>11</v>
      </c>
    </row>
    <row r="1243" spans="1:7" x14ac:dyDescent="0.3">
      <c r="A1243">
        <v>1242</v>
      </c>
      <c r="B1243" t="s">
        <v>1852</v>
      </c>
      <c r="C1243" t="s">
        <v>1853</v>
      </c>
      <c r="D1243" t="s">
        <v>11</v>
      </c>
      <c r="E1243">
        <v>0</v>
      </c>
      <c r="F1243" t="s">
        <v>10</v>
      </c>
      <c r="G1243" t="s">
        <v>11</v>
      </c>
    </row>
    <row r="1244" spans="1:7" x14ac:dyDescent="0.3">
      <c r="A1244">
        <v>1243</v>
      </c>
      <c r="B1244" t="s">
        <v>546</v>
      </c>
      <c r="C1244" t="s">
        <v>547</v>
      </c>
      <c r="D1244" t="s">
        <v>9</v>
      </c>
      <c r="E1244">
        <v>15000</v>
      </c>
      <c r="F1244" t="s">
        <v>10</v>
      </c>
      <c r="G1244" t="s">
        <v>11</v>
      </c>
    </row>
    <row r="1245" spans="1:7" x14ac:dyDescent="0.3">
      <c r="A1245">
        <v>1244</v>
      </c>
      <c r="B1245" t="s">
        <v>548</v>
      </c>
      <c r="C1245" t="s">
        <v>549</v>
      </c>
      <c r="D1245" t="s">
        <v>9</v>
      </c>
      <c r="E1245">
        <v>62000</v>
      </c>
      <c r="F1245" t="s">
        <v>10</v>
      </c>
      <c r="G1245" t="s">
        <v>11</v>
      </c>
    </row>
    <row r="1246" spans="1:7" x14ac:dyDescent="0.3">
      <c r="A1246">
        <v>1245</v>
      </c>
      <c r="B1246" t="s">
        <v>550</v>
      </c>
      <c r="C1246" t="s">
        <v>551</v>
      </c>
      <c r="D1246" t="s">
        <v>9</v>
      </c>
      <c r="E1246">
        <v>199000</v>
      </c>
      <c r="F1246" t="s">
        <v>10</v>
      </c>
      <c r="G1246" t="s">
        <v>11</v>
      </c>
    </row>
    <row r="1247" spans="1:7" x14ac:dyDescent="0.3">
      <c r="A1247">
        <v>1246</v>
      </c>
      <c r="B1247" t="s">
        <v>552</v>
      </c>
      <c r="C1247" t="s">
        <v>553</v>
      </c>
      <c r="D1247" t="s">
        <v>9</v>
      </c>
      <c r="E1247">
        <v>373000</v>
      </c>
      <c r="F1247" t="s">
        <v>10</v>
      </c>
      <c r="G1247" t="s">
        <v>11</v>
      </c>
    </row>
    <row r="1248" spans="1:7" x14ac:dyDescent="0.3">
      <c r="A1248">
        <v>1247</v>
      </c>
      <c r="B1248" t="s">
        <v>554</v>
      </c>
      <c r="C1248" t="s">
        <v>555</v>
      </c>
      <c r="D1248" t="s">
        <v>9</v>
      </c>
      <c r="E1248">
        <v>460000</v>
      </c>
      <c r="F1248" t="s">
        <v>10</v>
      </c>
      <c r="G1248" t="s">
        <v>11</v>
      </c>
    </row>
    <row r="1249" spans="1:7" x14ac:dyDescent="0.3">
      <c r="A1249">
        <v>1248</v>
      </c>
      <c r="B1249" t="s">
        <v>556</v>
      </c>
      <c r="C1249" t="s">
        <v>557</v>
      </c>
      <c r="D1249" t="s">
        <v>9</v>
      </c>
      <c r="E1249">
        <v>722000</v>
      </c>
      <c r="F1249" t="s">
        <v>10</v>
      </c>
      <c r="G1249" t="s">
        <v>11</v>
      </c>
    </row>
    <row r="1250" spans="1:7" x14ac:dyDescent="0.3">
      <c r="A1250">
        <v>1249</v>
      </c>
      <c r="B1250" t="s">
        <v>558</v>
      </c>
      <c r="C1250" t="s">
        <v>559</v>
      </c>
      <c r="D1250" t="s">
        <v>9</v>
      </c>
      <c r="E1250">
        <v>984000</v>
      </c>
      <c r="F1250" t="s">
        <v>10</v>
      </c>
      <c r="G1250" t="s">
        <v>11</v>
      </c>
    </row>
    <row r="1251" spans="1:7" x14ac:dyDescent="0.3">
      <c r="A1251">
        <v>1250</v>
      </c>
      <c r="B1251" t="s">
        <v>560</v>
      </c>
      <c r="C1251" t="s">
        <v>561</v>
      </c>
      <c r="D1251" t="s">
        <v>9</v>
      </c>
      <c r="E1251">
        <v>1246000</v>
      </c>
      <c r="F1251" t="s">
        <v>10</v>
      </c>
      <c r="G1251" t="s">
        <v>11</v>
      </c>
    </row>
    <row r="1252" spans="1:7" x14ac:dyDescent="0.3">
      <c r="A1252">
        <v>1251</v>
      </c>
      <c r="B1252" t="s">
        <v>1854</v>
      </c>
      <c r="C1252" t="s">
        <v>1855</v>
      </c>
      <c r="D1252" t="s">
        <v>11</v>
      </c>
      <c r="E1252">
        <v>0</v>
      </c>
      <c r="F1252" t="s">
        <v>10</v>
      </c>
      <c r="G1252" t="s">
        <v>11</v>
      </c>
    </row>
    <row r="1253" spans="1:7" x14ac:dyDescent="0.3">
      <c r="A1253">
        <v>1252</v>
      </c>
      <c r="B1253" t="s">
        <v>562</v>
      </c>
      <c r="C1253" t="s">
        <v>563</v>
      </c>
      <c r="D1253" t="s">
        <v>9</v>
      </c>
      <c r="E1253">
        <v>15000</v>
      </c>
      <c r="F1253" t="s">
        <v>10</v>
      </c>
      <c r="G1253" t="s">
        <v>11</v>
      </c>
    </row>
    <row r="1254" spans="1:7" x14ac:dyDescent="0.3">
      <c r="A1254">
        <v>1253</v>
      </c>
      <c r="B1254" t="s">
        <v>564</v>
      </c>
      <c r="C1254" t="s">
        <v>565</v>
      </c>
      <c r="D1254" t="s">
        <v>9</v>
      </c>
      <c r="E1254">
        <v>45000</v>
      </c>
      <c r="F1254" t="s">
        <v>10</v>
      </c>
      <c r="G1254" t="s">
        <v>11</v>
      </c>
    </row>
    <row r="1255" spans="1:7" x14ac:dyDescent="0.3">
      <c r="A1255">
        <v>1254</v>
      </c>
      <c r="B1255" t="s">
        <v>566</v>
      </c>
      <c r="C1255" t="s">
        <v>567</v>
      </c>
      <c r="D1255" t="s">
        <v>9</v>
      </c>
      <c r="E1255">
        <v>100000</v>
      </c>
      <c r="F1255" t="s">
        <v>10</v>
      </c>
      <c r="G1255" t="s">
        <v>11</v>
      </c>
    </row>
    <row r="1256" spans="1:7" x14ac:dyDescent="0.3">
      <c r="A1256">
        <v>1255</v>
      </c>
      <c r="B1256" t="s">
        <v>568</v>
      </c>
      <c r="C1256" t="s">
        <v>569</v>
      </c>
      <c r="D1256" t="s">
        <v>9</v>
      </c>
      <c r="E1256">
        <v>187000</v>
      </c>
      <c r="F1256" t="s">
        <v>10</v>
      </c>
      <c r="G1256" t="s">
        <v>11</v>
      </c>
    </row>
    <row r="1257" spans="1:7" x14ac:dyDescent="0.3">
      <c r="A1257">
        <v>1256</v>
      </c>
      <c r="B1257" t="s">
        <v>570</v>
      </c>
      <c r="C1257" t="s">
        <v>571</v>
      </c>
      <c r="D1257" t="s">
        <v>9</v>
      </c>
      <c r="E1257">
        <v>249000</v>
      </c>
      <c r="F1257" t="s">
        <v>10</v>
      </c>
      <c r="G1257" t="s">
        <v>11</v>
      </c>
    </row>
    <row r="1258" spans="1:7" x14ac:dyDescent="0.3">
      <c r="A1258">
        <v>1257</v>
      </c>
      <c r="B1258" t="s">
        <v>572</v>
      </c>
      <c r="C1258" t="s">
        <v>573</v>
      </c>
      <c r="D1258" t="s">
        <v>9</v>
      </c>
      <c r="E1258">
        <v>336000</v>
      </c>
      <c r="F1258" t="s">
        <v>10</v>
      </c>
      <c r="G1258" t="s">
        <v>11</v>
      </c>
    </row>
    <row r="1259" spans="1:7" x14ac:dyDescent="0.3">
      <c r="A1259">
        <v>1258</v>
      </c>
      <c r="B1259" t="s">
        <v>574</v>
      </c>
      <c r="C1259" t="s">
        <v>575</v>
      </c>
      <c r="D1259" t="s">
        <v>9</v>
      </c>
      <c r="E1259">
        <v>473000</v>
      </c>
      <c r="F1259" t="s">
        <v>10</v>
      </c>
      <c r="G1259" t="s">
        <v>11</v>
      </c>
    </row>
    <row r="1260" spans="1:7" x14ac:dyDescent="0.3">
      <c r="A1260">
        <v>1259</v>
      </c>
      <c r="B1260" t="s">
        <v>576</v>
      </c>
      <c r="C1260" t="s">
        <v>577</v>
      </c>
      <c r="D1260" t="s">
        <v>9</v>
      </c>
      <c r="E1260">
        <v>659000</v>
      </c>
      <c r="F1260" t="s">
        <v>10</v>
      </c>
      <c r="G1260" t="s">
        <v>11</v>
      </c>
    </row>
    <row r="1261" spans="1:7" x14ac:dyDescent="0.3">
      <c r="A1261">
        <v>1260</v>
      </c>
      <c r="B1261" t="s">
        <v>578</v>
      </c>
      <c r="C1261" t="s">
        <v>579</v>
      </c>
      <c r="D1261" t="s">
        <v>9</v>
      </c>
      <c r="E1261">
        <v>871000</v>
      </c>
      <c r="F1261" t="s">
        <v>10</v>
      </c>
      <c r="G1261" t="s">
        <v>11</v>
      </c>
    </row>
    <row r="1262" spans="1:7" x14ac:dyDescent="0.3">
      <c r="A1262">
        <v>1261</v>
      </c>
      <c r="B1262" t="s">
        <v>1856</v>
      </c>
      <c r="C1262" t="s">
        <v>1857</v>
      </c>
      <c r="D1262" t="s">
        <v>11</v>
      </c>
      <c r="E1262">
        <v>0</v>
      </c>
      <c r="F1262" t="s">
        <v>10</v>
      </c>
      <c r="G1262" t="s">
        <v>11</v>
      </c>
    </row>
    <row r="1263" spans="1:7" x14ac:dyDescent="0.3">
      <c r="A1263">
        <v>1262</v>
      </c>
      <c r="B1263" t="s">
        <v>580</v>
      </c>
      <c r="C1263" t="s">
        <v>581</v>
      </c>
      <c r="D1263" t="s">
        <v>9</v>
      </c>
      <c r="E1263">
        <v>15000</v>
      </c>
      <c r="F1263" t="s">
        <v>10</v>
      </c>
      <c r="G1263" t="s">
        <v>11</v>
      </c>
    </row>
    <row r="1264" spans="1:7" x14ac:dyDescent="0.3">
      <c r="A1264">
        <v>1263</v>
      </c>
      <c r="B1264" t="s">
        <v>582</v>
      </c>
      <c r="C1264" t="s">
        <v>583</v>
      </c>
      <c r="D1264" t="s">
        <v>9</v>
      </c>
      <c r="E1264">
        <v>35000</v>
      </c>
      <c r="F1264" t="s">
        <v>10</v>
      </c>
      <c r="G1264" t="s">
        <v>11</v>
      </c>
    </row>
    <row r="1265" spans="1:7" x14ac:dyDescent="0.3">
      <c r="A1265">
        <v>1264</v>
      </c>
      <c r="B1265" t="s">
        <v>584</v>
      </c>
      <c r="C1265" t="s">
        <v>585</v>
      </c>
      <c r="D1265" t="s">
        <v>9</v>
      </c>
      <c r="E1265">
        <v>106000</v>
      </c>
      <c r="F1265" t="s">
        <v>10</v>
      </c>
      <c r="G1265" t="s">
        <v>11</v>
      </c>
    </row>
    <row r="1266" spans="1:7" x14ac:dyDescent="0.3">
      <c r="A1266">
        <v>1265</v>
      </c>
      <c r="B1266" t="s">
        <v>586</v>
      </c>
      <c r="C1266" t="s">
        <v>587</v>
      </c>
      <c r="D1266" t="s">
        <v>9</v>
      </c>
      <c r="E1266">
        <v>249000</v>
      </c>
      <c r="F1266" t="s">
        <v>10</v>
      </c>
      <c r="G1266" t="s">
        <v>11</v>
      </c>
    </row>
    <row r="1267" spans="1:7" x14ac:dyDescent="0.3">
      <c r="A1267">
        <v>1266</v>
      </c>
      <c r="B1267" t="s">
        <v>588</v>
      </c>
      <c r="C1267" t="s">
        <v>589</v>
      </c>
      <c r="D1267" t="s">
        <v>9</v>
      </c>
      <c r="E1267">
        <v>435000</v>
      </c>
      <c r="F1267" t="s">
        <v>10</v>
      </c>
      <c r="G1267" t="s">
        <v>11</v>
      </c>
    </row>
    <row r="1268" spans="1:7" x14ac:dyDescent="0.3">
      <c r="A1268">
        <v>1267</v>
      </c>
      <c r="B1268" t="s">
        <v>1858</v>
      </c>
      <c r="C1268" t="s">
        <v>1859</v>
      </c>
      <c r="D1268" t="s">
        <v>11</v>
      </c>
      <c r="E1268">
        <v>0</v>
      </c>
      <c r="F1268" t="s">
        <v>10</v>
      </c>
      <c r="G1268" t="s">
        <v>11</v>
      </c>
    </row>
    <row r="1269" spans="1:7" x14ac:dyDescent="0.3">
      <c r="A1269">
        <v>1268</v>
      </c>
      <c r="B1269" t="s">
        <v>590</v>
      </c>
      <c r="C1269" t="s">
        <v>591</v>
      </c>
      <c r="D1269" t="s">
        <v>9</v>
      </c>
      <c r="E1269">
        <v>20000</v>
      </c>
      <c r="F1269" t="s">
        <v>10</v>
      </c>
      <c r="G1269" t="s">
        <v>11</v>
      </c>
    </row>
    <row r="1270" spans="1:7" x14ac:dyDescent="0.3">
      <c r="A1270">
        <v>1269</v>
      </c>
      <c r="B1270" t="s">
        <v>592</v>
      </c>
      <c r="C1270" t="s">
        <v>593</v>
      </c>
      <c r="D1270" t="s">
        <v>9</v>
      </c>
      <c r="E1270">
        <v>62000</v>
      </c>
      <c r="F1270" t="s">
        <v>10</v>
      </c>
      <c r="G1270" t="s">
        <v>11</v>
      </c>
    </row>
    <row r="1271" spans="1:7" x14ac:dyDescent="0.3">
      <c r="A1271">
        <v>1270</v>
      </c>
      <c r="B1271" t="s">
        <v>594</v>
      </c>
      <c r="C1271" t="s">
        <v>595</v>
      </c>
      <c r="D1271" t="s">
        <v>9</v>
      </c>
      <c r="E1271">
        <v>185000</v>
      </c>
      <c r="F1271" t="s">
        <v>10</v>
      </c>
      <c r="G1271" t="s">
        <v>11</v>
      </c>
    </row>
    <row r="1272" spans="1:7" x14ac:dyDescent="0.3">
      <c r="A1272">
        <v>1271</v>
      </c>
      <c r="B1272" t="s">
        <v>596</v>
      </c>
      <c r="C1272" t="s">
        <v>597</v>
      </c>
      <c r="D1272" t="s">
        <v>9</v>
      </c>
      <c r="E1272">
        <v>308000</v>
      </c>
      <c r="F1272" t="s">
        <v>10</v>
      </c>
      <c r="G1272" t="s">
        <v>11</v>
      </c>
    </row>
    <row r="1273" spans="1:7" x14ac:dyDescent="0.3">
      <c r="A1273">
        <v>1272</v>
      </c>
      <c r="B1273" t="s">
        <v>598</v>
      </c>
      <c r="C1273" t="s">
        <v>599</v>
      </c>
      <c r="D1273" t="s">
        <v>9</v>
      </c>
      <c r="E1273">
        <v>431000</v>
      </c>
      <c r="F1273" t="s">
        <v>10</v>
      </c>
      <c r="G1273" t="s">
        <v>11</v>
      </c>
    </row>
    <row r="1274" spans="1:7" x14ac:dyDescent="0.3">
      <c r="A1274">
        <v>1273</v>
      </c>
      <c r="B1274" t="s">
        <v>600</v>
      </c>
      <c r="C1274" t="s">
        <v>601</v>
      </c>
      <c r="D1274" t="s">
        <v>9</v>
      </c>
      <c r="E1274">
        <v>554000</v>
      </c>
      <c r="F1274" t="s">
        <v>10</v>
      </c>
      <c r="G1274" t="s">
        <v>11</v>
      </c>
    </row>
    <row r="1275" spans="1:7" x14ac:dyDescent="0.3">
      <c r="A1275">
        <v>1274</v>
      </c>
      <c r="B1275" t="s">
        <v>1860</v>
      </c>
      <c r="C1275" t="s">
        <v>1861</v>
      </c>
      <c r="D1275" t="s">
        <v>11</v>
      </c>
      <c r="E1275">
        <v>0</v>
      </c>
      <c r="F1275" t="s">
        <v>10</v>
      </c>
      <c r="G1275" t="s">
        <v>11</v>
      </c>
    </row>
    <row r="1276" spans="1:7" x14ac:dyDescent="0.3">
      <c r="A1276">
        <v>1275</v>
      </c>
      <c r="B1276" t="s">
        <v>602</v>
      </c>
      <c r="C1276" t="s">
        <v>603</v>
      </c>
      <c r="D1276" t="s">
        <v>9</v>
      </c>
      <c r="E1276">
        <v>15000</v>
      </c>
      <c r="F1276" t="s">
        <v>10</v>
      </c>
      <c r="G1276" t="s">
        <v>11</v>
      </c>
    </row>
    <row r="1277" spans="1:7" x14ac:dyDescent="0.3">
      <c r="A1277">
        <v>1276</v>
      </c>
      <c r="B1277" t="s">
        <v>604</v>
      </c>
      <c r="C1277" t="s">
        <v>605</v>
      </c>
      <c r="D1277" t="s">
        <v>9</v>
      </c>
      <c r="E1277">
        <v>40000</v>
      </c>
      <c r="F1277" t="s">
        <v>10</v>
      </c>
      <c r="G1277" t="s">
        <v>11</v>
      </c>
    </row>
    <row r="1278" spans="1:7" x14ac:dyDescent="0.3">
      <c r="A1278">
        <v>1277</v>
      </c>
      <c r="B1278" t="s">
        <v>606</v>
      </c>
      <c r="C1278" t="s">
        <v>607</v>
      </c>
      <c r="D1278" t="s">
        <v>9</v>
      </c>
      <c r="E1278">
        <v>85000</v>
      </c>
      <c r="F1278" t="s">
        <v>10</v>
      </c>
      <c r="G1278" t="s">
        <v>11</v>
      </c>
    </row>
    <row r="1279" spans="1:7" x14ac:dyDescent="0.3">
      <c r="A1279">
        <v>1278</v>
      </c>
      <c r="B1279" t="s">
        <v>608</v>
      </c>
      <c r="C1279" t="s">
        <v>609</v>
      </c>
      <c r="D1279" t="s">
        <v>9</v>
      </c>
      <c r="E1279">
        <v>174000</v>
      </c>
      <c r="F1279" t="s">
        <v>10</v>
      </c>
      <c r="G1279" t="s">
        <v>11</v>
      </c>
    </row>
    <row r="1280" spans="1:7" x14ac:dyDescent="0.3">
      <c r="A1280">
        <v>1279</v>
      </c>
      <c r="B1280" t="s">
        <v>610</v>
      </c>
      <c r="C1280" t="s">
        <v>611</v>
      </c>
      <c r="D1280" t="s">
        <v>9</v>
      </c>
      <c r="E1280">
        <v>398000</v>
      </c>
      <c r="F1280" t="s">
        <v>10</v>
      </c>
      <c r="G1280" t="s">
        <v>11</v>
      </c>
    </row>
    <row r="1281" spans="1:7" x14ac:dyDescent="0.3">
      <c r="A1281">
        <v>1280</v>
      </c>
      <c r="B1281" t="s">
        <v>612</v>
      </c>
      <c r="C1281" t="s">
        <v>613</v>
      </c>
      <c r="D1281" t="s">
        <v>9</v>
      </c>
      <c r="E1281">
        <v>571000</v>
      </c>
      <c r="F1281" t="s">
        <v>10</v>
      </c>
      <c r="G1281" t="s">
        <v>11</v>
      </c>
    </row>
    <row r="1282" spans="1:7" x14ac:dyDescent="0.3">
      <c r="A1282">
        <v>1281</v>
      </c>
      <c r="B1282" t="s">
        <v>614</v>
      </c>
      <c r="C1282" t="s">
        <v>615</v>
      </c>
      <c r="D1282" t="s">
        <v>9</v>
      </c>
      <c r="E1282">
        <v>720000</v>
      </c>
      <c r="F1282" t="s">
        <v>10</v>
      </c>
      <c r="G1282" t="s">
        <v>11</v>
      </c>
    </row>
    <row r="1283" spans="1:7" x14ac:dyDescent="0.3">
      <c r="A1283">
        <v>1282</v>
      </c>
      <c r="B1283" t="s">
        <v>616</v>
      </c>
      <c r="C1283" t="s">
        <v>617</v>
      </c>
      <c r="D1283" t="s">
        <v>9</v>
      </c>
      <c r="E1283">
        <v>893000</v>
      </c>
      <c r="F1283" t="s">
        <v>10</v>
      </c>
      <c r="G1283" t="s">
        <v>11</v>
      </c>
    </row>
    <row r="1284" spans="1:7" x14ac:dyDescent="0.3">
      <c r="A1284">
        <v>1283</v>
      </c>
      <c r="B1284" t="s">
        <v>618</v>
      </c>
      <c r="C1284" t="s">
        <v>619</v>
      </c>
      <c r="D1284" t="s">
        <v>9</v>
      </c>
      <c r="E1284">
        <v>1100000</v>
      </c>
      <c r="F1284" t="s">
        <v>10</v>
      </c>
      <c r="G1284" t="s">
        <v>11</v>
      </c>
    </row>
    <row r="1285" spans="1:7" x14ac:dyDescent="0.3">
      <c r="A1285">
        <v>1284</v>
      </c>
      <c r="B1285" t="s">
        <v>1862</v>
      </c>
      <c r="C1285" t="s">
        <v>1863</v>
      </c>
      <c r="D1285" t="s">
        <v>11</v>
      </c>
      <c r="E1285">
        <v>0</v>
      </c>
      <c r="F1285" t="s">
        <v>10</v>
      </c>
      <c r="G1285" t="s">
        <v>11</v>
      </c>
    </row>
    <row r="1286" spans="1:7" x14ac:dyDescent="0.3">
      <c r="A1286">
        <v>1285</v>
      </c>
      <c r="B1286" t="s">
        <v>620</v>
      </c>
      <c r="C1286" t="s">
        <v>621</v>
      </c>
      <c r="D1286" t="s">
        <v>9</v>
      </c>
      <c r="E1286">
        <v>50000</v>
      </c>
      <c r="F1286" t="s">
        <v>10</v>
      </c>
      <c r="G1286" t="s">
        <v>11</v>
      </c>
    </row>
    <row r="1287" spans="1:7" x14ac:dyDescent="0.3">
      <c r="A1287">
        <v>1286</v>
      </c>
      <c r="B1287" t="s">
        <v>622</v>
      </c>
      <c r="C1287" t="s">
        <v>623</v>
      </c>
      <c r="D1287" t="s">
        <v>9</v>
      </c>
      <c r="E1287">
        <v>85000</v>
      </c>
      <c r="F1287" t="s">
        <v>10</v>
      </c>
      <c r="G1287" t="s">
        <v>11</v>
      </c>
    </row>
    <row r="1288" spans="1:7" x14ac:dyDescent="0.3">
      <c r="A1288">
        <v>1287</v>
      </c>
      <c r="B1288" t="s">
        <v>624</v>
      </c>
      <c r="C1288" t="s">
        <v>625</v>
      </c>
      <c r="D1288" t="s">
        <v>9</v>
      </c>
      <c r="E1288">
        <v>170000</v>
      </c>
      <c r="F1288" t="s">
        <v>10</v>
      </c>
      <c r="G1288" t="s">
        <v>11</v>
      </c>
    </row>
    <row r="1289" spans="1:7" x14ac:dyDescent="0.3">
      <c r="A1289">
        <v>1288</v>
      </c>
      <c r="B1289" t="s">
        <v>626</v>
      </c>
      <c r="C1289" t="s">
        <v>627</v>
      </c>
      <c r="D1289" t="s">
        <v>9</v>
      </c>
      <c r="E1289">
        <v>370000</v>
      </c>
      <c r="F1289" t="s">
        <v>10</v>
      </c>
      <c r="G1289" t="s">
        <v>11</v>
      </c>
    </row>
    <row r="1290" spans="1:7" x14ac:dyDescent="0.3">
      <c r="A1290">
        <v>1289</v>
      </c>
      <c r="B1290" t="s">
        <v>628</v>
      </c>
      <c r="C1290" t="s">
        <v>629</v>
      </c>
      <c r="D1290" t="s">
        <v>9</v>
      </c>
      <c r="E1290">
        <v>740000</v>
      </c>
      <c r="F1290" t="s">
        <v>10</v>
      </c>
      <c r="G1290" t="s">
        <v>11</v>
      </c>
    </row>
    <row r="1291" spans="1:7" x14ac:dyDescent="0.3">
      <c r="A1291">
        <v>1290</v>
      </c>
      <c r="B1291" t="s">
        <v>630</v>
      </c>
      <c r="C1291" t="s">
        <v>631</v>
      </c>
      <c r="D1291" t="s">
        <v>9</v>
      </c>
      <c r="E1291">
        <v>1480000</v>
      </c>
      <c r="F1291" t="s">
        <v>10</v>
      </c>
      <c r="G1291" t="s">
        <v>11</v>
      </c>
    </row>
    <row r="1292" spans="1:7" x14ac:dyDescent="0.3">
      <c r="A1292">
        <v>1291</v>
      </c>
      <c r="B1292" t="s">
        <v>632</v>
      </c>
      <c r="C1292" t="s">
        <v>633</v>
      </c>
      <c r="D1292" t="s">
        <v>9</v>
      </c>
      <c r="E1292">
        <v>2960000</v>
      </c>
      <c r="F1292" t="s">
        <v>10</v>
      </c>
      <c r="G1292" t="s">
        <v>11</v>
      </c>
    </row>
    <row r="1293" spans="1:7" x14ac:dyDescent="0.3">
      <c r="A1293">
        <v>1292</v>
      </c>
      <c r="B1293" t="s">
        <v>1864</v>
      </c>
      <c r="C1293" t="s">
        <v>1865</v>
      </c>
      <c r="D1293" t="s">
        <v>11</v>
      </c>
      <c r="E1293">
        <v>0</v>
      </c>
      <c r="F1293" t="s">
        <v>10</v>
      </c>
      <c r="G1293" t="s">
        <v>11</v>
      </c>
    </row>
    <row r="1294" spans="1:7" x14ac:dyDescent="0.3">
      <c r="A1294">
        <v>1293</v>
      </c>
      <c r="B1294" t="s">
        <v>634</v>
      </c>
      <c r="C1294" t="s">
        <v>635</v>
      </c>
      <c r="D1294" t="s">
        <v>9</v>
      </c>
      <c r="E1294">
        <v>30000</v>
      </c>
      <c r="F1294" t="s">
        <v>10</v>
      </c>
      <c r="G1294" t="s">
        <v>11</v>
      </c>
    </row>
    <row r="1295" spans="1:7" x14ac:dyDescent="0.3">
      <c r="A1295">
        <v>1294</v>
      </c>
      <c r="B1295" t="s">
        <v>636</v>
      </c>
      <c r="C1295" t="s">
        <v>637</v>
      </c>
      <c r="D1295" t="s">
        <v>9</v>
      </c>
      <c r="E1295">
        <v>85000</v>
      </c>
      <c r="F1295" t="s">
        <v>10</v>
      </c>
      <c r="G1295" t="s">
        <v>11</v>
      </c>
    </row>
    <row r="1296" spans="1:7" x14ac:dyDescent="0.3">
      <c r="A1296">
        <v>1295</v>
      </c>
      <c r="B1296" t="s">
        <v>638</v>
      </c>
      <c r="C1296" t="s">
        <v>639</v>
      </c>
      <c r="D1296" t="s">
        <v>9</v>
      </c>
      <c r="E1296">
        <v>124000</v>
      </c>
      <c r="F1296" t="s">
        <v>10</v>
      </c>
      <c r="G1296" t="s">
        <v>11</v>
      </c>
    </row>
    <row r="1297" spans="1:7" x14ac:dyDescent="0.3">
      <c r="A1297">
        <v>1296</v>
      </c>
      <c r="B1297" t="s">
        <v>640</v>
      </c>
      <c r="C1297" t="s">
        <v>641</v>
      </c>
      <c r="D1297" t="s">
        <v>9</v>
      </c>
      <c r="E1297">
        <v>274000</v>
      </c>
      <c r="F1297" t="s">
        <v>10</v>
      </c>
      <c r="G1297" t="s">
        <v>11</v>
      </c>
    </row>
    <row r="1298" spans="1:7" x14ac:dyDescent="0.3">
      <c r="A1298">
        <v>1297</v>
      </c>
      <c r="B1298" t="s">
        <v>642</v>
      </c>
      <c r="C1298" t="s">
        <v>643</v>
      </c>
      <c r="D1298" t="s">
        <v>9</v>
      </c>
      <c r="E1298">
        <v>547000</v>
      </c>
      <c r="F1298" t="s">
        <v>10</v>
      </c>
      <c r="G1298" t="s">
        <v>11</v>
      </c>
    </row>
    <row r="1299" spans="1:7" x14ac:dyDescent="0.3">
      <c r="A1299">
        <v>1298</v>
      </c>
      <c r="B1299" t="s">
        <v>644</v>
      </c>
      <c r="C1299" t="s">
        <v>645</v>
      </c>
      <c r="D1299" t="s">
        <v>9</v>
      </c>
      <c r="E1299">
        <v>834000</v>
      </c>
      <c r="F1299" t="s">
        <v>10</v>
      </c>
      <c r="G1299" t="s">
        <v>11</v>
      </c>
    </row>
    <row r="1300" spans="1:7" x14ac:dyDescent="0.3">
      <c r="A1300">
        <v>1299</v>
      </c>
      <c r="B1300" t="s">
        <v>1866</v>
      </c>
      <c r="C1300" t="s">
        <v>1867</v>
      </c>
      <c r="D1300" t="s">
        <v>11</v>
      </c>
      <c r="E1300">
        <v>0</v>
      </c>
      <c r="F1300" t="s">
        <v>10</v>
      </c>
      <c r="G1300" t="s">
        <v>11</v>
      </c>
    </row>
    <row r="1301" spans="1:7" x14ac:dyDescent="0.3">
      <c r="A1301">
        <v>1300</v>
      </c>
      <c r="B1301" t="s">
        <v>646</v>
      </c>
      <c r="C1301" t="s">
        <v>647</v>
      </c>
      <c r="D1301" t="s">
        <v>9</v>
      </c>
      <c r="E1301">
        <v>35000</v>
      </c>
      <c r="F1301" t="s">
        <v>10</v>
      </c>
      <c r="G1301" t="s">
        <v>11</v>
      </c>
    </row>
    <row r="1302" spans="1:7" x14ac:dyDescent="0.3">
      <c r="A1302">
        <v>1301</v>
      </c>
      <c r="B1302" t="s">
        <v>648</v>
      </c>
      <c r="C1302" t="s">
        <v>649</v>
      </c>
      <c r="D1302" t="s">
        <v>9</v>
      </c>
      <c r="E1302">
        <v>87000</v>
      </c>
      <c r="F1302" t="s">
        <v>10</v>
      </c>
      <c r="G1302" t="s">
        <v>11</v>
      </c>
    </row>
    <row r="1303" spans="1:7" x14ac:dyDescent="0.3">
      <c r="A1303">
        <v>1302</v>
      </c>
      <c r="B1303" t="s">
        <v>650</v>
      </c>
      <c r="C1303" t="s">
        <v>651</v>
      </c>
      <c r="D1303" t="s">
        <v>9</v>
      </c>
      <c r="E1303">
        <v>162000</v>
      </c>
      <c r="F1303" t="s">
        <v>10</v>
      </c>
      <c r="G1303" t="s">
        <v>11</v>
      </c>
    </row>
    <row r="1304" spans="1:7" x14ac:dyDescent="0.3">
      <c r="A1304">
        <v>1303</v>
      </c>
      <c r="B1304" t="s">
        <v>652</v>
      </c>
      <c r="C1304" t="s">
        <v>653</v>
      </c>
      <c r="D1304" t="s">
        <v>9</v>
      </c>
      <c r="E1304">
        <v>274000</v>
      </c>
      <c r="F1304" t="s">
        <v>10</v>
      </c>
      <c r="G1304" t="s">
        <v>11</v>
      </c>
    </row>
    <row r="1305" spans="1:7" x14ac:dyDescent="0.3">
      <c r="A1305">
        <v>1304</v>
      </c>
      <c r="B1305" t="s">
        <v>654</v>
      </c>
      <c r="C1305" t="s">
        <v>655</v>
      </c>
      <c r="D1305" t="s">
        <v>9</v>
      </c>
      <c r="E1305">
        <v>398000</v>
      </c>
      <c r="F1305" t="s">
        <v>10</v>
      </c>
      <c r="G1305" t="s">
        <v>11</v>
      </c>
    </row>
    <row r="1306" spans="1:7" x14ac:dyDescent="0.3">
      <c r="A1306">
        <v>1305</v>
      </c>
      <c r="B1306" t="s">
        <v>656</v>
      </c>
      <c r="C1306" t="s">
        <v>657</v>
      </c>
      <c r="D1306" t="s">
        <v>9</v>
      </c>
      <c r="E1306">
        <v>523000</v>
      </c>
      <c r="F1306" t="s">
        <v>10</v>
      </c>
      <c r="G1306" t="s">
        <v>11</v>
      </c>
    </row>
    <row r="1307" spans="1:7" x14ac:dyDescent="0.3">
      <c r="A1307">
        <v>1306</v>
      </c>
      <c r="B1307" t="s">
        <v>658</v>
      </c>
      <c r="C1307" t="s">
        <v>659</v>
      </c>
      <c r="D1307" t="s">
        <v>9</v>
      </c>
      <c r="E1307">
        <v>970000</v>
      </c>
      <c r="F1307" t="s">
        <v>10</v>
      </c>
      <c r="G1307" t="s">
        <v>11</v>
      </c>
    </row>
    <row r="1308" spans="1:7" x14ac:dyDescent="0.3">
      <c r="A1308">
        <v>1307</v>
      </c>
      <c r="B1308" t="s">
        <v>1868</v>
      </c>
      <c r="C1308" t="s">
        <v>1869</v>
      </c>
      <c r="D1308" t="s">
        <v>11</v>
      </c>
      <c r="E1308">
        <v>0</v>
      </c>
      <c r="F1308" t="s">
        <v>10</v>
      </c>
      <c r="G1308" t="s">
        <v>11</v>
      </c>
    </row>
    <row r="1309" spans="1:7" x14ac:dyDescent="0.3">
      <c r="A1309">
        <v>1308</v>
      </c>
      <c r="B1309" t="s">
        <v>660</v>
      </c>
      <c r="C1309" t="s">
        <v>661</v>
      </c>
      <c r="D1309" t="s">
        <v>9</v>
      </c>
      <c r="E1309">
        <v>20000</v>
      </c>
      <c r="F1309" t="s">
        <v>10</v>
      </c>
      <c r="G1309" t="s">
        <v>11</v>
      </c>
    </row>
    <row r="1310" spans="1:7" x14ac:dyDescent="0.3">
      <c r="A1310">
        <v>1309</v>
      </c>
      <c r="B1310" t="s">
        <v>662</v>
      </c>
      <c r="C1310" t="s">
        <v>663</v>
      </c>
      <c r="D1310" t="s">
        <v>9</v>
      </c>
      <c r="E1310">
        <v>50000</v>
      </c>
      <c r="F1310" t="s">
        <v>10</v>
      </c>
      <c r="G1310" t="s">
        <v>11</v>
      </c>
    </row>
    <row r="1311" spans="1:7" x14ac:dyDescent="0.3">
      <c r="A1311">
        <v>1310</v>
      </c>
      <c r="B1311" t="s">
        <v>664</v>
      </c>
      <c r="C1311" t="s">
        <v>665</v>
      </c>
      <c r="D1311" t="s">
        <v>9</v>
      </c>
      <c r="E1311">
        <v>120000</v>
      </c>
      <c r="F1311" t="s">
        <v>10</v>
      </c>
      <c r="G1311" t="s">
        <v>11</v>
      </c>
    </row>
    <row r="1312" spans="1:7" x14ac:dyDescent="0.3">
      <c r="A1312">
        <v>1311</v>
      </c>
      <c r="B1312" t="s">
        <v>666</v>
      </c>
      <c r="C1312" t="s">
        <v>667</v>
      </c>
      <c r="D1312" t="s">
        <v>9</v>
      </c>
      <c r="E1312">
        <v>250000</v>
      </c>
      <c r="F1312" t="s">
        <v>10</v>
      </c>
      <c r="G1312" t="s">
        <v>11</v>
      </c>
    </row>
    <row r="1313" spans="1:7" x14ac:dyDescent="0.3">
      <c r="A1313">
        <v>1312</v>
      </c>
      <c r="B1313" t="s">
        <v>668</v>
      </c>
      <c r="C1313" t="s">
        <v>669</v>
      </c>
      <c r="D1313" t="s">
        <v>9</v>
      </c>
      <c r="E1313">
        <v>500000</v>
      </c>
      <c r="F1313" t="s">
        <v>10</v>
      </c>
      <c r="G1313" t="s">
        <v>11</v>
      </c>
    </row>
    <row r="1314" spans="1:7" x14ac:dyDescent="0.3">
      <c r="A1314">
        <v>1313</v>
      </c>
      <c r="B1314" t="s">
        <v>670</v>
      </c>
      <c r="C1314" t="s">
        <v>671</v>
      </c>
      <c r="D1314" t="s">
        <v>9</v>
      </c>
      <c r="E1314">
        <v>700000</v>
      </c>
      <c r="F1314" t="s">
        <v>10</v>
      </c>
      <c r="G1314" t="s">
        <v>11</v>
      </c>
    </row>
    <row r="1315" spans="1:7" x14ac:dyDescent="0.3">
      <c r="A1315">
        <v>1314</v>
      </c>
      <c r="B1315" t="s">
        <v>1389</v>
      </c>
      <c r="C1315" t="s">
        <v>1870</v>
      </c>
      <c r="D1315" t="s">
        <v>11</v>
      </c>
      <c r="E1315">
        <v>0</v>
      </c>
      <c r="F1315" t="s">
        <v>10</v>
      </c>
      <c r="G1315" t="s">
        <v>11</v>
      </c>
    </row>
    <row r="1316" spans="1:7" x14ac:dyDescent="0.3">
      <c r="A1316">
        <v>1315</v>
      </c>
      <c r="B1316" t="s">
        <v>672</v>
      </c>
      <c r="C1316" t="s">
        <v>673</v>
      </c>
      <c r="D1316" t="s">
        <v>9</v>
      </c>
      <c r="E1316">
        <v>12000</v>
      </c>
      <c r="F1316" t="s">
        <v>10</v>
      </c>
      <c r="G1316" t="s">
        <v>11</v>
      </c>
    </row>
    <row r="1317" spans="1:7" x14ac:dyDescent="0.3">
      <c r="A1317">
        <v>1316</v>
      </c>
      <c r="B1317" t="s">
        <v>674</v>
      </c>
      <c r="C1317" t="s">
        <v>675</v>
      </c>
      <c r="D1317" t="s">
        <v>9</v>
      </c>
      <c r="E1317">
        <v>35000</v>
      </c>
      <c r="F1317" t="s">
        <v>10</v>
      </c>
      <c r="G1317" t="s">
        <v>11</v>
      </c>
    </row>
    <row r="1318" spans="1:7" x14ac:dyDescent="0.3">
      <c r="A1318">
        <v>1317</v>
      </c>
      <c r="B1318" t="s">
        <v>676</v>
      </c>
      <c r="C1318" t="s">
        <v>677</v>
      </c>
      <c r="D1318" t="s">
        <v>9</v>
      </c>
      <c r="E1318">
        <v>70000</v>
      </c>
      <c r="F1318" t="s">
        <v>10</v>
      </c>
      <c r="G1318" t="s">
        <v>11</v>
      </c>
    </row>
    <row r="1319" spans="1:7" x14ac:dyDescent="0.3">
      <c r="A1319">
        <v>1318</v>
      </c>
      <c r="B1319" t="s">
        <v>678</v>
      </c>
      <c r="C1319" t="s">
        <v>679</v>
      </c>
      <c r="D1319" t="s">
        <v>9</v>
      </c>
      <c r="E1319">
        <v>110000</v>
      </c>
      <c r="F1319" t="s">
        <v>10</v>
      </c>
      <c r="G1319" t="s">
        <v>11</v>
      </c>
    </row>
    <row r="1320" spans="1:7" x14ac:dyDescent="0.3">
      <c r="A1320">
        <v>1319</v>
      </c>
      <c r="B1320" t="s">
        <v>680</v>
      </c>
      <c r="C1320" t="s">
        <v>681</v>
      </c>
      <c r="D1320" t="s">
        <v>9</v>
      </c>
      <c r="E1320">
        <v>200000</v>
      </c>
      <c r="F1320" t="s">
        <v>10</v>
      </c>
      <c r="G1320" t="s">
        <v>11</v>
      </c>
    </row>
    <row r="1321" spans="1:7" x14ac:dyDescent="0.3">
      <c r="A1321">
        <v>1320</v>
      </c>
      <c r="B1321" t="s">
        <v>682</v>
      </c>
      <c r="C1321" t="s">
        <v>683</v>
      </c>
      <c r="D1321" t="s">
        <v>9</v>
      </c>
      <c r="E1321">
        <v>270000</v>
      </c>
      <c r="F1321" t="s">
        <v>10</v>
      </c>
      <c r="G1321" t="s">
        <v>11</v>
      </c>
    </row>
    <row r="1322" spans="1:7" x14ac:dyDescent="0.3">
      <c r="A1322">
        <v>1321</v>
      </c>
      <c r="B1322" t="s">
        <v>684</v>
      </c>
      <c r="C1322" t="s">
        <v>685</v>
      </c>
      <c r="D1322" t="s">
        <v>9</v>
      </c>
      <c r="E1322">
        <v>360000</v>
      </c>
      <c r="F1322" t="s">
        <v>10</v>
      </c>
      <c r="G1322" t="s">
        <v>11</v>
      </c>
    </row>
    <row r="1323" spans="1:7" x14ac:dyDescent="0.3">
      <c r="A1323">
        <v>1322</v>
      </c>
      <c r="B1323" t="s">
        <v>686</v>
      </c>
      <c r="C1323" t="s">
        <v>687</v>
      </c>
      <c r="D1323" t="s">
        <v>9</v>
      </c>
      <c r="E1323">
        <v>520000</v>
      </c>
      <c r="F1323" t="s">
        <v>10</v>
      </c>
      <c r="G1323" t="s">
        <v>11</v>
      </c>
    </row>
    <row r="1324" spans="1:7" x14ac:dyDescent="0.3">
      <c r="A1324">
        <v>1323</v>
      </c>
      <c r="B1324" t="s">
        <v>1398</v>
      </c>
      <c r="C1324" t="s">
        <v>1871</v>
      </c>
      <c r="D1324" t="s">
        <v>11</v>
      </c>
      <c r="E1324">
        <v>0</v>
      </c>
      <c r="F1324" t="s">
        <v>10</v>
      </c>
      <c r="G1324" t="s">
        <v>11</v>
      </c>
    </row>
    <row r="1325" spans="1:7" x14ac:dyDescent="0.3">
      <c r="A1325">
        <v>1324</v>
      </c>
      <c r="B1325" t="s">
        <v>688</v>
      </c>
      <c r="C1325" t="s">
        <v>689</v>
      </c>
      <c r="D1325" t="s">
        <v>9</v>
      </c>
      <c r="E1325">
        <v>20000</v>
      </c>
      <c r="F1325" t="s">
        <v>10</v>
      </c>
      <c r="G1325" t="s">
        <v>11</v>
      </c>
    </row>
    <row r="1326" spans="1:7" x14ac:dyDescent="0.3">
      <c r="A1326">
        <v>1325</v>
      </c>
      <c r="B1326" t="s">
        <v>690</v>
      </c>
      <c r="C1326" t="s">
        <v>691</v>
      </c>
      <c r="D1326" t="s">
        <v>9</v>
      </c>
      <c r="E1326">
        <v>35000</v>
      </c>
      <c r="F1326" t="s">
        <v>10</v>
      </c>
      <c r="G1326" t="s">
        <v>11</v>
      </c>
    </row>
    <row r="1327" spans="1:7" x14ac:dyDescent="0.3">
      <c r="A1327">
        <v>1326</v>
      </c>
      <c r="B1327" t="s">
        <v>692</v>
      </c>
      <c r="C1327" t="s">
        <v>693</v>
      </c>
      <c r="D1327" t="s">
        <v>9</v>
      </c>
      <c r="E1327">
        <v>70000</v>
      </c>
      <c r="F1327" t="s">
        <v>10</v>
      </c>
      <c r="G1327" t="s">
        <v>11</v>
      </c>
    </row>
    <row r="1328" spans="1:7" x14ac:dyDescent="0.3">
      <c r="A1328">
        <v>1327</v>
      </c>
      <c r="B1328" t="s">
        <v>694</v>
      </c>
      <c r="C1328" t="s">
        <v>695</v>
      </c>
      <c r="D1328" t="s">
        <v>9</v>
      </c>
      <c r="E1328">
        <v>110000</v>
      </c>
      <c r="F1328" t="s">
        <v>10</v>
      </c>
      <c r="G1328" t="s">
        <v>11</v>
      </c>
    </row>
    <row r="1329" spans="1:7" x14ac:dyDescent="0.3">
      <c r="A1329">
        <v>1328</v>
      </c>
      <c r="B1329" t="s">
        <v>696</v>
      </c>
      <c r="C1329" t="s">
        <v>697</v>
      </c>
      <c r="D1329" t="s">
        <v>9</v>
      </c>
      <c r="E1329">
        <v>200000</v>
      </c>
      <c r="F1329" t="s">
        <v>10</v>
      </c>
      <c r="G1329" t="s">
        <v>11</v>
      </c>
    </row>
    <row r="1330" spans="1:7" x14ac:dyDescent="0.3">
      <c r="A1330">
        <v>1329</v>
      </c>
      <c r="B1330" t="s">
        <v>698</v>
      </c>
      <c r="C1330" t="s">
        <v>699</v>
      </c>
      <c r="D1330" t="s">
        <v>9</v>
      </c>
      <c r="E1330">
        <v>270000</v>
      </c>
      <c r="F1330" t="s">
        <v>10</v>
      </c>
      <c r="G1330" t="s">
        <v>11</v>
      </c>
    </row>
    <row r="1331" spans="1:7" x14ac:dyDescent="0.3">
      <c r="A1331">
        <v>1330</v>
      </c>
      <c r="B1331" t="s">
        <v>700</v>
      </c>
      <c r="C1331" t="s">
        <v>701</v>
      </c>
      <c r="D1331" t="s">
        <v>9</v>
      </c>
      <c r="E1331">
        <v>360000</v>
      </c>
      <c r="F1331" t="s">
        <v>10</v>
      </c>
      <c r="G1331" t="s">
        <v>11</v>
      </c>
    </row>
    <row r="1332" spans="1:7" x14ac:dyDescent="0.3">
      <c r="A1332">
        <v>1331</v>
      </c>
      <c r="B1332" t="s">
        <v>702</v>
      </c>
      <c r="C1332" t="s">
        <v>703</v>
      </c>
      <c r="D1332" t="s">
        <v>9</v>
      </c>
      <c r="E1332">
        <v>520000</v>
      </c>
      <c r="F1332" t="s">
        <v>10</v>
      </c>
      <c r="G1332" t="s">
        <v>11</v>
      </c>
    </row>
    <row r="1333" spans="1:7" x14ac:dyDescent="0.3">
      <c r="A1333">
        <v>1332</v>
      </c>
      <c r="B1333" t="s">
        <v>1407</v>
      </c>
      <c r="C1333" t="s">
        <v>1872</v>
      </c>
      <c r="D1333" t="s">
        <v>11</v>
      </c>
      <c r="E1333">
        <v>0</v>
      </c>
      <c r="F1333" t="s">
        <v>10</v>
      </c>
      <c r="G1333" t="s">
        <v>11</v>
      </c>
    </row>
    <row r="1334" spans="1:7" x14ac:dyDescent="0.3">
      <c r="A1334">
        <v>1333</v>
      </c>
      <c r="B1334" t="s">
        <v>704</v>
      </c>
      <c r="C1334" t="s">
        <v>705</v>
      </c>
      <c r="D1334" t="s">
        <v>9</v>
      </c>
      <c r="E1334">
        <v>20000</v>
      </c>
      <c r="F1334" t="s">
        <v>10</v>
      </c>
      <c r="G1334" t="s">
        <v>11</v>
      </c>
    </row>
    <row r="1335" spans="1:7" x14ac:dyDescent="0.3">
      <c r="A1335">
        <v>1334</v>
      </c>
      <c r="B1335" t="s">
        <v>706</v>
      </c>
      <c r="C1335" t="s">
        <v>707</v>
      </c>
      <c r="D1335" t="s">
        <v>9</v>
      </c>
      <c r="E1335">
        <v>35000</v>
      </c>
      <c r="F1335" t="s">
        <v>10</v>
      </c>
      <c r="G1335" t="s">
        <v>11</v>
      </c>
    </row>
    <row r="1336" spans="1:7" x14ac:dyDescent="0.3">
      <c r="A1336">
        <v>1335</v>
      </c>
      <c r="B1336" t="s">
        <v>708</v>
      </c>
      <c r="C1336" t="s">
        <v>709</v>
      </c>
      <c r="D1336" t="s">
        <v>9</v>
      </c>
      <c r="E1336">
        <v>70000</v>
      </c>
      <c r="F1336" t="s">
        <v>10</v>
      </c>
      <c r="G1336" t="s">
        <v>11</v>
      </c>
    </row>
    <row r="1337" spans="1:7" x14ac:dyDescent="0.3">
      <c r="A1337">
        <v>1336</v>
      </c>
      <c r="B1337" t="s">
        <v>710</v>
      </c>
      <c r="C1337" t="s">
        <v>711</v>
      </c>
      <c r="D1337" t="s">
        <v>9</v>
      </c>
      <c r="E1337">
        <v>110000</v>
      </c>
      <c r="F1337" t="s">
        <v>10</v>
      </c>
      <c r="G1337" t="s">
        <v>11</v>
      </c>
    </row>
    <row r="1338" spans="1:7" x14ac:dyDescent="0.3">
      <c r="A1338">
        <v>1337</v>
      </c>
      <c r="B1338" t="s">
        <v>712</v>
      </c>
      <c r="C1338" t="s">
        <v>713</v>
      </c>
      <c r="D1338" t="s">
        <v>9</v>
      </c>
      <c r="E1338">
        <v>200000</v>
      </c>
      <c r="F1338" t="s">
        <v>10</v>
      </c>
      <c r="G1338" t="s">
        <v>11</v>
      </c>
    </row>
    <row r="1339" spans="1:7" x14ac:dyDescent="0.3">
      <c r="A1339">
        <v>1338</v>
      </c>
      <c r="B1339" t="s">
        <v>714</v>
      </c>
      <c r="C1339" t="s">
        <v>715</v>
      </c>
      <c r="D1339" t="s">
        <v>9</v>
      </c>
      <c r="E1339">
        <v>270000</v>
      </c>
      <c r="F1339" t="s">
        <v>10</v>
      </c>
      <c r="G1339" t="s">
        <v>11</v>
      </c>
    </row>
    <row r="1340" spans="1:7" x14ac:dyDescent="0.3">
      <c r="A1340">
        <v>1339</v>
      </c>
      <c r="B1340" t="s">
        <v>716</v>
      </c>
      <c r="C1340" t="s">
        <v>717</v>
      </c>
      <c r="D1340" t="s">
        <v>9</v>
      </c>
      <c r="E1340">
        <v>360000</v>
      </c>
      <c r="F1340" t="s">
        <v>10</v>
      </c>
      <c r="G1340" t="s">
        <v>11</v>
      </c>
    </row>
    <row r="1341" spans="1:7" x14ac:dyDescent="0.3">
      <c r="A1341">
        <v>1340</v>
      </c>
      <c r="B1341" t="s">
        <v>718</v>
      </c>
      <c r="C1341" t="s">
        <v>719</v>
      </c>
      <c r="D1341" t="s">
        <v>9</v>
      </c>
      <c r="E1341">
        <v>520000</v>
      </c>
      <c r="F1341" t="s">
        <v>10</v>
      </c>
      <c r="G1341" t="s">
        <v>11</v>
      </c>
    </row>
    <row r="1342" spans="1:7" x14ac:dyDescent="0.3">
      <c r="A1342">
        <v>1341</v>
      </c>
      <c r="B1342" t="s">
        <v>1416</v>
      </c>
      <c r="C1342" t="s">
        <v>1873</v>
      </c>
      <c r="D1342" t="s">
        <v>11</v>
      </c>
      <c r="E1342">
        <v>0</v>
      </c>
      <c r="F1342" t="s">
        <v>10</v>
      </c>
      <c r="G1342" t="s">
        <v>11</v>
      </c>
    </row>
    <row r="1343" spans="1:7" x14ac:dyDescent="0.3">
      <c r="A1343">
        <v>1342</v>
      </c>
      <c r="B1343" t="s">
        <v>720</v>
      </c>
      <c r="C1343" t="s">
        <v>721</v>
      </c>
      <c r="D1343" t="s">
        <v>9</v>
      </c>
      <c r="E1343">
        <v>15000</v>
      </c>
      <c r="F1343" t="s">
        <v>10</v>
      </c>
      <c r="G1343" t="s">
        <v>11</v>
      </c>
    </row>
    <row r="1344" spans="1:7" x14ac:dyDescent="0.3">
      <c r="A1344">
        <v>1343</v>
      </c>
      <c r="B1344" t="s">
        <v>722</v>
      </c>
      <c r="C1344" t="s">
        <v>723</v>
      </c>
      <c r="D1344" t="s">
        <v>9</v>
      </c>
      <c r="E1344">
        <v>35000</v>
      </c>
      <c r="F1344" t="s">
        <v>10</v>
      </c>
      <c r="G1344" t="s">
        <v>11</v>
      </c>
    </row>
    <row r="1345" spans="1:7" x14ac:dyDescent="0.3">
      <c r="A1345">
        <v>1344</v>
      </c>
      <c r="B1345" t="s">
        <v>724</v>
      </c>
      <c r="C1345" t="s">
        <v>725</v>
      </c>
      <c r="D1345" t="s">
        <v>9</v>
      </c>
      <c r="E1345">
        <v>80000</v>
      </c>
      <c r="F1345" t="s">
        <v>10</v>
      </c>
      <c r="G1345" t="s">
        <v>11</v>
      </c>
    </row>
    <row r="1346" spans="1:7" x14ac:dyDescent="0.3">
      <c r="A1346">
        <v>1345</v>
      </c>
      <c r="B1346" t="s">
        <v>726</v>
      </c>
      <c r="C1346" t="s">
        <v>727</v>
      </c>
      <c r="D1346" t="s">
        <v>9</v>
      </c>
      <c r="E1346">
        <v>150000</v>
      </c>
      <c r="F1346" t="s">
        <v>10</v>
      </c>
      <c r="G1346" t="s">
        <v>11</v>
      </c>
    </row>
    <row r="1347" spans="1:7" x14ac:dyDescent="0.3">
      <c r="A1347">
        <v>1346</v>
      </c>
      <c r="B1347" t="s">
        <v>728</v>
      </c>
      <c r="C1347" t="s">
        <v>729</v>
      </c>
      <c r="D1347" t="s">
        <v>9</v>
      </c>
      <c r="E1347">
        <v>200000</v>
      </c>
      <c r="F1347" t="s">
        <v>10</v>
      </c>
      <c r="G1347" t="s">
        <v>11</v>
      </c>
    </row>
    <row r="1348" spans="1:7" x14ac:dyDescent="0.3">
      <c r="A1348">
        <v>1347</v>
      </c>
      <c r="B1348" t="s">
        <v>730</v>
      </c>
      <c r="C1348" t="s">
        <v>731</v>
      </c>
      <c r="D1348" t="s">
        <v>9</v>
      </c>
      <c r="E1348">
        <v>270000</v>
      </c>
      <c r="F1348" t="s">
        <v>10</v>
      </c>
      <c r="G1348" t="s">
        <v>11</v>
      </c>
    </row>
    <row r="1349" spans="1:7" x14ac:dyDescent="0.3">
      <c r="A1349">
        <v>1348</v>
      </c>
      <c r="B1349" t="s">
        <v>732</v>
      </c>
      <c r="C1349" t="s">
        <v>733</v>
      </c>
      <c r="D1349" t="s">
        <v>9</v>
      </c>
      <c r="E1349">
        <v>380000</v>
      </c>
      <c r="F1349" t="s">
        <v>10</v>
      </c>
      <c r="G1349" t="s">
        <v>11</v>
      </c>
    </row>
    <row r="1350" spans="1:7" x14ac:dyDescent="0.3">
      <c r="A1350">
        <v>1349</v>
      </c>
      <c r="B1350" t="s">
        <v>734</v>
      </c>
      <c r="C1350" t="s">
        <v>735</v>
      </c>
      <c r="D1350" t="s">
        <v>9</v>
      </c>
      <c r="E1350">
        <v>530000</v>
      </c>
      <c r="F1350" t="s">
        <v>10</v>
      </c>
      <c r="G1350" t="s">
        <v>11</v>
      </c>
    </row>
    <row r="1351" spans="1:7" x14ac:dyDescent="0.3">
      <c r="A1351">
        <v>1350</v>
      </c>
      <c r="B1351" t="s">
        <v>736</v>
      </c>
      <c r="C1351" t="s">
        <v>737</v>
      </c>
      <c r="D1351" t="s">
        <v>9</v>
      </c>
      <c r="E1351">
        <v>700000</v>
      </c>
      <c r="F1351" t="s">
        <v>10</v>
      </c>
      <c r="G1351" t="s">
        <v>11</v>
      </c>
    </row>
    <row r="1352" spans="1:7" x14ac:dyDescent="0.3">
      <c r="A1352">
        <v>1351</v>
      </c>
      <c r="B1352" t="s">
        <v>1874</v>
      </c>
      <c r="C1352" t="s">
        <v>1875</v>
      </c>
      <c r="D1352" t="s">
        <v>11</v>
      </c>
      <c r="E1352">
        <v>0</v>
      </c>
      <c r="F1352" t="s">
        <v>10</v>
      </c>
      <c r="G1352" t="s">
        <v>11</v>
      </c>
    </row>
    <row r="1353" spans="1:7" x14ac:dyDescent="0.3">
      <c r="A1353">
        <v>1352</v>
      </c>
      <c r="B1353" t="s">
        <v>738</v>
      </c>
      <c r="C1353" t="s">
        <v>739</v>
      </c>
      <c r="D1353" t="s">
        <v>9</v>
      </c>
      <c r="E1353">
        <v>10000</v>
      </c>
      <c r="F1353" t="s">
        <v>10</v>
      </c>
      <c r="G1353" t="s">
        <v>11</v>
      </c>
    </row>
    <row r="1354" spans="1:7" x14ac:dyDescent="0.3">
      <c r="A1354">
        <v>1353</v>
      </c>
      <c r="B1354" t="s">
        <v>740</v>
      </c>
      <c r="C1354" t="s">
        <v>741</v>
      </c>
      <c r="D1354" t="s">
        <v>9</v>
      </c>
      <c r="E1354">
        <v>35000</v>
      </c>
      <c r="F1354" t="s">
        <v>10</v>
      </c>
      <c r="G1354" t="s">
        <v>11</v>
      </c>
    </row>
    <row r="1355" spans="1:7" x14ac:dyDescent="0.3">
      <c r="A1355">
        <v>1354</v>
      </c>
      <c r="B1355" t="s">
        <v>742</v>
      </c>
      <c r="C1355" t="s">
        <v>743</v>
      </c>
      <c r="D1355" t="s">
        <v>9</v>
      </c>
      <c r="E1355">
        <v>80000</v>
      </c>
      <c r="F1355" t="s">
        <v>10</v>
      </c>
      <c r="G1355" t="s">
        <v>11</v>
      </c>
    </row>
    <row r="1356" spans="1:7" x14ac:dyDescent="0.3">
      <c r="A1356">
        <v>1355</v>
      </c>
      <c r="B1356" t="s">
        <v>744</v>
      </c>
      <c r="C1356" t="s">
        <v>745</v>
      </c>
      <c r="D1356" t="s">
        <v>9</v>
      </c>
      <c r="E1356">
        <v>160000</v>
      </c>
      <c r="F1356" t="s">
        <v>10</v>
      </c>
      <c r="G1356" t="s">
        <v>11</v>
      </c>
    </row>
    <row r="1357" spans="1:7" x14ac:dyDescent="0.3">
      <c r="A1357">
        <v>1356</v>
      </c>
      <c r="B1357" t="s">
        <v>746</v>
      </c>
      <c r="C1357" t="s">
        <v>747</v>
      </c>
      <c r="D1357" t="s">
        <v>9</v>
      </c>
      <c r="E1357">
        <v>200000</v>
      </c>
      <c r="F1357" t="s">
        <v>10</v>
      </c>
      <c r="G1357" t="s">
        <v>11</v>
      </c>
    </row>
    <row r="1358" spans="1:7" x14ac:dyDescent="0.3">
      <c r="A1358">
        <v>1357</v>
      </c>
      <c r="B1358" t="s">
        <v>1431</v>
      </c>
      <c r="C1358" t="s">
        <v>1876</v>
      </c>
      <c r="D1358" t="s">
        <v>11</v>
      </c>
      <c r="E1358">
        <v>0</v>
      </c>
      <c r="F1358" t="s">
        <v>10</v>
      </c>
      <c r="G1358" t="s">
        <v>11</v>
      </c>
    </row>
    <row r="1359" spans="1:7" x14ac:dyDescent="0.3">
      <c r="A1359">
        <v>1358</v>
      </c>
      <c r="B1359" t="s">
        <v>748</v>
      </c>
      <c r="C1359" t="s">
        <v>749</v>
      </c>
      <c r="D1359" t="s">
        <v>9</v>
      </c>
      <c r="E1359">
        <v>9000</v>
      </c>
      <c r="F1359" t="s">
        <v>10</v>
      </c>
      <c r="G1359" t="s">
        <v>11</v>
      </c>
    </row>
    <row r="1360" spans="1:7" x14ac:dyDescent="0.3">
      <c r="A1360">
        <v>1359</v>
      </c>
      <c r="B1360" t="s">
        <v>750</v>
      </c>
      <c r="C1360" t="s">
        <v>751</v>
      </c>
      <c r="D1360" t="s">
        <v>9</v>
      </c>
      <c r="E1360">
        <v>25000</v>
      </c>
      <c r="F1360" t="s">
        <v>10</v>
      </c>
      <c r="G1360" t="s">
        <v>11</v>
      </c>
    </row>
    <row r="1361" spans="1:7" x14ac:dyDescent="0.3">
      <c r="A1361">
        <v>1360</v>
      </c>
      <c r="B1361" t="s">
        <v>752</v>
      </c>
      <c r="C1361" t="s">
        <v>753</v>
      </c>
      <c r="D1361" t="s">
        <v>9</v>
      </c>
      <c r="E1361">
        <v>72600</v>
      </c>
      <c r="F1361" t="s">
        <v>10</v>
      </c>
      <c r="G1361" t="s">
        <v>11</v>
      </c>
    </row>
    <row r="1362" spans="1:7" x14ac:dyDescent="0.3">
      <c r="A1362">
        <v>1361</v>
      </c>
      <c r="B1362" t="s">
        <v>754</v>
      </c>
      <c r="C1362" t="s">
        <v>755</v>
      </c>
      <c r="D1362" t="s">
        <v>9</v>
      </c>
      <c r="E1362">
        <v>88000</v>
      </c>
      <c r="F1362" t="s">
        <v>10</v>
      </c>
      <c r="G1362" t="s">
        <v>11</v>
      </c>
    </row>
    <row r="1363" spans="1:7" x14ac:dyDescent="0.3">
      <c r="A1363">
        <v>1362</v>
      </c>
      <c r="B1363" t="s">
        <v>756</v>
      </c>
      <c r="C1363" t="s">
        <v>757</v>
      </c>
      <c r="D1363" t="s">
        <v>9</v>
      </c>
      <c r="E1363">
        <v>137500</v>
      </c>
      <c r="F1363" t="s">
        <v>10</v>
      </c>
      <c r="G1363" t="s">
        <v>11</v>
      </c>
    </row>
    <row r="1364" spans="1:7" x14ac:dyDescent="0.3">
      <c r="A1364">
        <v>1363</v>
      </c>
      <c r="B1364" t="s">
        <v>758</v>
      </c>
      <c r="C1364" t="s">
        <v>759</v>
      </c>
      <c r="D1364" t="s">
        <v>9</v>
      </c>
      <c r="E1364">
        <v>165000</v>
      </c>
      <c r="F1364" t="s">
        <v>10</v>
      </c>
      <c r="G1364" t="s">
        <v>11</v>
      </c>
    </row>
    <row r="1365" spans="1:7" x14ac:dyDescent="0.3">
      <c r="A1365">
        <v>1364</v>
      </c>
      <c r="B1365" t="s">
        <v>1437</v>
      </c>
      <c r="C1365" t="s">
        <v>1877</v>
      </c>
      <c r="D1365" t="s">
        <v>11</v>
      </c>
      <c r="E1365">
        <v>0</v>
      </c>
      <c r="F1365" t="s">
        <v>10</v>
      </c>
      <c r="G1365" t="s">
        <v>11</v>
      </c>
    </row>
    <row r="1366" spans="1:7" x14ac:dyDescent="0.3">
      <c r="A1366">
        <v>1365</v>
      </c>
      <c r="B1366" t="s">
        <v>760</v>
      </c>
      <c r="C1366" t="s">
        <v>761</v>
      </c>
      <c r="D1366" t="s">
        <v>9</v>
      </c>
      <c r="E1366">
        <v>15000</v>
      </c>
      <c r="F1366" t="s">
        <v>10</v>
      </c>
      <c r="G1366" t="s">
        <v>11</v>
      </c>
    </row>
    <row r="1367" spans="1:7" x14ac:dyDescent="0.3">
      <c r="A1367">
        <v>1366</v>
      </c>
      <c r="B1367" t="s">
        <v>762</v>
      </c>
      <c r="C1367" t="s">
        <v>763</v>
      </c>
      <c r="D1367" t="s">
        <v>9</v>
      </c>
      <c r="E1367">
        <v>30000</v>
      </c>
      <c r="F1367" t="s">
        <v>10</v>
      </c>
      <c r="G1367" t="s">
        <v>11</v>
      </c>
    </row>
    <row r="1368" spans="1:7" x14ac:dyDescent="0.3">
      <c r="A1368">
        <v>1367</v>
      </c>
      <c r="B1368" t="s">
        <v>764</v>
      </c>
      <c r="C1368" t="s">
        <v>765</v>
      </c>
      <c r="D1368" t="s">
        <v>9</v>
      </c>
      <c r="E1368">
        <v>70000</v>
      </c>
      <c r="F1368" t="s">
        <v>10</v>
      </c>
      <c r="G1368" t="s">
        <v>11</v>
      </c>
    </row>
    <row r="1369" spans="1:7" x14ac:dyDescent="0.3">
      <c r="A1369">
        <v>1368</v>
      </c>
      <c r="B1369" t="s">
        <v>766</v>
      </c>
      <c r="C1369" t="s">
        <v>767</v>
      </c>
      <c r="D1369" t="s">
        <v>9</v>
      </c>
      <c r="E1369">
        <v>170000</v>
      </c>
      <c r="F1369" t="s">
        <v>10</v>
      </c>
      <c r="G1369" t="s">
        <v>11</v>
      </c>
    </row>
    <row r="1370" spans="1:7" x14ac:dyDescent="0.3">
      <c r="A1370">
        <v>1369</v>
      </c>
      <c r="B1370" t="s">
        <v>768</v>
      </c>
      <c r="C1370" t="s">
        <v>769</v>
      </c>
      <c r="D1370" t="s">
        <v>9</v>
      </c>
      <c r="E1370">
        <v>380000</v>
      </c>
      <c r="F1370" t="s">
        <v>10</v>
      </c>
      <c r="G1370" t="s">
        <v>11</v>
      </c>
    </row>
    <row r="1371" spans="1:7" x14ac:dyDescent="0.3">
      <c r="A1371">
        <v>1370</v>
      </c>
      <c r="B1371" t="s">
        <v>770</v>
      </c>
      <c r="C1371" t="s">
        <v>771</v>
      </c>
      <c r="D1371" t="s">
        <v>9</v>
      </c>
      <c r="E1371">
        <v>650000</v>
      </c>
      <c r="F1371" t="s">
        <v>10</v>
      </c>
      <c r="G1371" t="s">
        <v>11</v>
      </c>
    </row>
    <row r="1372" spans="1:7" x14ac:dyDescent="0.3">
      <c r="A1372">
        <v>1371</v>
      </c>
      <c r="B1372" t="s">
        <v>772</v>
      </c>
      <c r="C1372" t="s">
        <v>773</v>
      </c>
      <c r="D1372" t="s">
        <v>9</v>
      </c>
      <c r="E1372">
        <v>920000</v>
      </c>
      <c r="F1372" t="s">
        <v>10</v>
      </c>
      <c r="G1372" t="s">
        <v>11</v>
      </c>
    </row>
    <row r="1373" spans="1:7" x14ac:dyDescent="0.3">
      <c r="A1373">
        <v>1372</v>
      </c>
      <c r="B1373" t="s">
        <v>774</v>
      </c>
      <c r="C1373" t="s">
        <v>775</v>
      </c>
      <c r="D1373" t="s">
        <v>9</v>
      </c>
      <c r="E1373">
        <v>1200000</v>
      </c>
      <c r="F1373" t="s">
        <v>10</v>
      </c>
      <c r="G1373" t="s">
        <v>11</v>
      </c>
    </row>
    <row r="1374" spans="1:7" x14ac:dyDescent="0.3">
      <c r="A1374">
        <v>1373</v>
      </c>
      <c r="B1374" t="s">
        <v>776</v>
      </c>
      <c r="C1374" t="s">
        <v>777</v>
      </c>
      <c r="D1374" t="s">
        <v>9</v>
      </c>
      <c r="E1374">
        <v>1500000</v>
      </c>
      <c r="F1374" t="s">
        <v>10</v>
      </c>
      <c r="G1374" t="s">
        <v>11</v>
      </c>
    </row>
    <row r="1375" spans="1:7" x14ac:dyDescent="0.3">
      <c r="A1375">
        <v>1374</v>
      </c>
      <c r="B1375" t="s">
        <v>1447</v>
      </c>
      <c r="C1375" t="s">
        <v>1878</v>
      </c>
      <c r="D1375" t="s">
        <v>11</v>
      </c>
      <c r="E1375">
        <v>0</v>
      </c>
      <c r="F1375" t="s">
        <v>10</v>
      </c>
      <c r="G1375" t="s">
        <v>11</v>
      </c>
    </row>
    <row r="1376" spans="1:7" x14ac:dyDescent="0.3">
      <c r="A1376">
        <v>1375</v>
      </c>
      <c r="B1376" t="s">
        <v>778</v>
      </c>
      <c r="C1376" t="s">
        <v>779</v>
      </c>
      <c r="D1376" t="s">
        <v>9</v>
      </c>
      <c r="E1376">
        <v>20000</v>
      </c>
      <c r="F1376" t="s">
        <v>10</v>
      </c>
      <c r="G1376" t="s">
        <v>11</v>
      </c>
    </row>
    <row r="1377" spans="1:7" x14ac:dyDescent="0.3">
      <c r="A1377">
        <v>1376</v>
      </c>
      <c r="B1377" t="s">
        <v>780</v>
      </c>
      <c r="C1377" t="s">
        <v>781</v>
      </c>
      <c r="D1377" t="s">
        <v>9</v>
      </c>
      <c r="E1377">
        <v>35000</v>
      </c>
      <c r="F1377" t="s">
        <v>10</v>
      </c>
      <c r="G1377" t="s">
        <v>11</v>
      </c>
    </row>
    <row r="1378" spans="1:7" x14ac:dyDescent="0.3">
      <c r="A1378">
        <v>1377</v>
      </c>
      <c r="B1378" t="s">
        <v>782</v>
      </c>
      <c r="C1378" t="s">
        <v>783</v>
      </c>
      <c r="D1378" t="s">
        <v>9</v>
      </c>
      <c r="E1378">
        <v>70000</v>
      </c>
      <c r="F1378" t="s">
        <v>10</v>
      </c>
      <c r="G1378" t="s">
        <v>11</v>
      </c>
    </row>
    <row r="1379" spans="1:7" x14ac:dyDescent="0.3">
      <c r="A1379">
        <v>1378</v>
      </c>
      <c r="B1379" t="s">
        <v>784</v>
      </c>
      <c r="C1379" t="s">
        <v>785</v>
      </c>
      <c r="D1379" t="s">
        <v>9</v>
      </c>
      <c r="E1379">
        <v>144000</v>
      </c>
      <c r="F1379" t="s">
        <v>10</v>
      </c>
      <c r="G1379" t="s">
        <v>11</v>
      </c>
    </row>
    <row r="1380" spans="1:7" x14ac:dyDescent="0.3">
      <c r="A1380">
        <v>1379</v>
      </c>
      <c r="B1380" t="s">
        <v>786</v>
      </c>
      <c r="C1380" t="s">
        <v>787</v>
      </c>
      <c r="D1380" t="s">
        <v>9</v>
      </c>
      <c r="E1380">
        <v>240000</v>
      </c>
      <c r="F1380" t="s">
        <v>10</v>
      </c>
      <c r="G1380" t="s">
        <v>11</v>
      </c>
    </row>
    <row r="1381" spans="1:7" x14ac:dyDescent="0.3">
      <c r="A1381">
        <v>1380</v>
      </c>
      <c r="B1381" t="s">
        <v>788</v>
      </c>
      <c r="C1381" t="s">
        <v>789</v>
      </c>
      <c r="D1381" t="s">
        <v>9</v>
      </c>
      <c r="E1381">
        <v>360000</v>
      </c>
      <c r="F1381" t="s">
        <v>10</v>
      </c>
      <c r="G1381" t="s">
        <v>11</v>
      </c>
    </row>
    <row r="1382" spans="1:7" x14ac:dyDescent="0.3">
      <c r="A1382">
        <v>1381</v>
      </c>
      <c r="B1382" t="s">
        <v>790</v>
      </c>
      <c r="C1382" t="s">
        <v>791</v>
      </c>
      <c r="D1382" t="s">
        <v>9</v>
      </c>
      <c r="E1382">
        <v>480000</v>
      </c>
      <c r="F1382" t="s">
        <v>10</v>
      </c>
      <c r="G1382" t="s">
        <v>11</v>
      </c>
    </row>
    <row r="1383" spans="1:7" x14ac:dyDescent="0.3">
      <c r="A1383">
        <v>1382</v>
      </c>
      <c r="B1383" t="s">
        <v>792</v>
      </c>
      <c r="C1383" t="s">
        <v>793</v>
      </c>
      <c r="D1383" t="s">
        <v>9</v>
      </c>
      <c r="E1383">
        <v>600000</v>
      </c>
      <c r="F1383" t="s">
        <v>10</v>
      </c>
      <c r="G1383" t="s">
        <v>11</v>
      </c>
    </row>
    <row r="1384" spans="1:7" x14ac:dyDescent="0.3">
      <c r="A1384">
        <v>1383</v>
      </c>
      <c r="B1384" t="s">
        <v>794</v>
      </c>
      <c r="C1384" t="s">
        <v>795</v>
      </c>
      <c r="D1384" t="s">
        <v>9</v>
      </c>
      <c r="E1384">
        <v>720000</v>
      </c>
      <c r="F1384" t="s">
        <v>10</v>
      </c>
      <c r="G1384" t="s">
        <v>11</v>
      </c>
    </row>
    <row r="1385" spans="1:7" x14ac:dyDescent="0.3">
      <c r="A1385">
        <v>1384</v>
      </c>
      <c r="B1385" t="s">
        <v>796</v>
      </c>
      <c r="C1385" t="s">
        <v>797</v>
      </c>
      <c r="D1385" t="s">
        <v>9</v>
      </c>
      <c r="E1385">
        <v>840000</v>
      </c>
      <c r="F1385" t="s">
        <v>10</v>
      </c>
      <c r="G1385" t="s">
        <v>11</v>
      </c>
    </row>
    <row r="1386" spans="1:7" x14ac:dyDescent="0.3">
      <c r="A1386">
        <v>1385</v>
      </c>
      <c r="B1386" t="s">
        <v>1459</v>
      </c>
      <c r="C1386" t="s">
        <v>1879</v>
      </c>
      <c r="D1386" t="s">
        <v>11</v>
      </c>
      <c r="E1386">
        <v>0</v>
      </c>
      <c r="F1386" t="s">
        <v>10</v>
      </c>
      <c r="G1386" t="s">
        <v>11</v>
      </c>
    </row>
    <row r="1387" spans="1:7" x14ac:dyDescent="0.3">
      <c r="A1387">
        <v>1386</v>
      </c>
      <c r="B1387" t="s">
        <v>798</v>
      </c>
      <c r="C1387" t="s">
        <v>799</v>
      </c>
      <c r="D1387" t="s">
        <v>9</v>
      </c>
      <c r="E1387">
        <v>7000</v>
      </c>
      <c r="F1387" t="s">
        <v>10</v>
      </c>
      <c r="G1387" t="s">
        <v>11</v>
      </c>
    </row>
    <row r="1388" spans="1:7" x14ac:dyDescent="0.3">
      <c r="A1388">
        <v>1387</v>
      </c>
      <c r="B1388" t="s">
        <v>800</v>
      </c>
      <c r="C1388" t="s">
        <v>801</v>
      </c>
      <c r="D1388" t="s">
        <v>9</v>
      </c>
      <c r="E1388">
        <v>30000</v>
      </c>
      <c r="F1388" t="s">
        <v>10</v>
      </c>
      <c r="G1388" t="s">
        <v>11</v>
      </c>
    </row>
    <row r="1389" spans="1:7" x14ac:dyDescent="0.3">
      <c r="A1389">
        <v>1388</v>
      </c>
      <c r="B1389" t="s">
        <v>802</v>
      </c>
      <c r="C1389" t="s">
        <v>803</v>
      </c>
      <c r="D1389" t="s">
        <v>9</v>
      </c>
      <c r="E1389">
        <v>60000</v>
      </c>
      <c r="F1389" t="s">
        <v>10</v>
      </c>
      <c r="G1389" t="s">
        <v>11</v>
      </c>
    </row>
    <row r="1390" spans="1:7" x14ac:dyDescent="0.3">
      <c r="A1390">
        <v>1389</v>
      </c>
      <c r="B1390" t="s">
        <v>804</v>
      </c>
      <c r="C1390" t="s">
        <v>805</v>
      </c>
      <c r="D1390" t="s">
        <v>9</v>
      </c>
      <c r="E1390">
        <v>150000</v>
      </c>
      <c r="F1390" t="s">
        <v>10</v>
      </c>
      <c r="G1390" t="s">
        <v>11</v>
      </c>
    </row>
    <row r="1391" spans="1:7" x14ac:dyDescent="0.3">
      <c r="A1391">
        <v>1390</v>
      </c>
      <c r="B1391" t="s">
        <v>806</v>
      </c>
      <c r="C1391" t="s">
        <v>807</v>
      </c>
      <c r="D1391" t="s">
        <v>9</v>
      </c>
      <c r="E1391">
        <v>250000</v>
      </c>
      <c r="F1391" t="s">
        <v>10</v>
      </c>
      <c r="G1391" t="s">
        <v>11</v>
      </c>
    </row>
    <row r="1392" spans="1:7" x14ac:dyDescent="0.3">
      <c r="A1392">
        <v>1391</v>
      </c>
      <c r="B1392" t="s">
        <v>808</v>
      </c>
      <c r="C1392" t="s">
        <v>809</v>
      </c>
      <c r="D1392" t="s">
        <v>9</v>
      </c>
      <c r="E1392">
        <v>350000</v>
      </c>
      <c r="F1392" t="s">
        <v>10</v>
      </c>
      <c r="G1392" t="s">
        <v>11</v>
      </c>
    </row>
    <row r="1393" spans="1:7" x14ac:dyDescent="0.3">
      <c r="A1393">
        <v>1392</v>
      </c>
      <c r="B1393" t="s">
        <v>810</v>
      </c>
      <c r="C1393" t="s">
        <v>811</v>
      </c>
      <c r="D1393" t="s">
        <v>9</v>
      </c>
      <c r="E1393">
        <v>500000</v>
      </c>
      <c r="F1393" t="s">
        <v>10</v>
      </c>
      <c r="G1393" t="s">
        <v>11</v>
      </c>
    </row>
    <row r="1394" spans="1:7" x14ac:dyDescent="0.3">
      <c r="A1394">
        <v>1393</v>
      </c>
      <c r="B1394" t="s">
        <v>812</v>
      </c>
      <c r="C1394" t="s">
        <v>813</v>
      </c>
      <c r="D1394" t="s">
        <v>9</v>
      </c>
      <c r="E1394">
        <v>900000</v>
      </c>
      <c r="F1394" t="s">
        <v>10</v>
      </c>
      <c r="G1394" t="s">
        <v>11</v>
      </c>
    </row>
    <row r="1395" spans="1:7" x14ac:dyDescent="0.3">
      <c r="A1395">
        <v>1394</v>
      </c>
      <c r="B1395" t="s">
        <v>1468</v>
      </c>
      <c r="C1395" t="s">
        <v>1880</v>
      </c>
      <c r="D1395" t="s">
        <v>11</v>
      </c>
      <c r="E1395">
        <v>0</v>
      </c>
      <c r="F1395" t="s">
        <v>10</v>
      </c>
      <c r="G1395" t="s">
        <v>11</v>
      </c>
    </row>
    <row r="1396" spans="1:7" x14ac:dyDescent="0.3">
      <c r="A1396">
        <v>1395</v>
      </c>
      <c r="B1396" t="s">
        <v>814</v>
      </c>
      <c r="C1396" t="s">
        <v>815</v>
      </c>
      <c r="D1396" t="s">
        <v>9</v>
      </c>
      <c r="E1396">
        <v>12000</v>
      </c>
      <c r="F1396" t="s">
        <v>10</v>
      </c>
      <c r="G1396" t="s">
        <v>11</v>
      </c>
    </row>
    <row r="1397" spans="1:7" x14ac:dyDescent="0.3">
      <c r="A1397">
        <v>1396</v>
      </c>
      <c r="B1397" t="s">
        <v>816</v>
      </c>
      <c r="C1397" t="s">
        <v>817</v>
      </c>
      <c r="D1397" t="s">
        <v>9</v>
      </c>
      <c r="E1397">
        <v>30000</v>
      </c>
      <c r="F1397" t="s">
        <v>10</v>
      </c>
      <c r="G1397" t="s">
        <v>11</v>
      </c>
    </row>
    <row r="1398" spans="1:7" x14ac:dyDescent="0.3">
      <c r="A1398">
        <v>1397</v>
      </c>
      <c r="B1398" t="s">
        <v>818</v>
      </c>
      <c r="C1398" t="s">
        <v>819</v>
      </c>
      <c r="D1398" t="s">
        <v>9</v>
      </c>
      <c r="E1398">
        <v>60000</v>
      </c>
      <c r="F1398" t="s">
        <v>10</v>
      </c>
      <c r="G1398" t="s">
        <v>11</v>
      </c>
    </row>
    <row r="1399" spans="1:7" x14ac:dyDescent="0.3">
      <c r="A1399">
        <v>1398</v>
      </c>
      <c r="B1399" t="s">
        <v>820</v>
      </c>
      <c r="C1399" t="s">
        <v>821</v>
      </c>
      <c r="D1399" t="s">
        <v>9</v>
      </c>
      <c r="E1399">
        <v>150000</v>
      </c>
      <c r="F1399" t="s">
        <v>10</v>
      </c>
      <c r="G1399" t="s">
        <v>11</v>
      </c>
    </row>
    <row r="1400" spans="1:7" x14ac:dyDescent="0.3">
      <c r="A1400">
        <v>1399</v>
      </c>
      <c r="B1400" t="s">
        <v>822</v>
      </c>
      <c r="C1400" t="s">
        <v>823</v>
      </c>
      <c r="D1400" t="s">
        <v>9</v>
      </c>
      <c r="E1400">
        <v>250000</v>
      </c>
      <c r="F1400" t="s">
        <v>10</v>
      </c>
      <c r="G1400" t="s">
        <v>11</v>
      </c>
    </row>
    <row r="1401" spans="1:7" x14ac:dyDescent="0.3">
      <c r="A1401">
        <v>1400</v>
      </c>
      <c r="B1401" t="s">
        <v>824</v>
      </c>
      <c r="C1401" t="s">
        <v>825</v>
      </c>
      <c r="D1401" t="s">
        <v>9</v>
      </c>
      <c r="E1401">
        <v>350000</v>
      </c>
      <c r="F1401" t="s">
        <v>10</v>
      </c>
      <c r="G1401" t="s">
        <v>11</v>
      </c>
    </row>
    <row r="1402" spans="1:7" x14ac:dyDescent="0.3">
      <c r="A1402">
        <v>1401</v>
      </c>
      <c r="B1402" t="s">
        <v>826</v>
      </c>
      <c r="C1402" t="s">
        <v>827</v>
      </c>
      <c r="D1402" t="s">
        <v>9</v>
      </c>
      <c r="E1402">
        <v>500000</v>
      </c>
      <c r="F1402" t="s">
        <v>10</v>
      </c>
      <c r="G1402" t="s">
        <v>11</v>
      </c>
    </row>
    <row r="1403" spans="1:7" x14ac:dyDescent="0.3">
      <c r="A1403">
        <v>1402</v>
      </c>
      <c r="B1403" t="s">
        <v>828</v>
      </c>
      <c r="C1403" t="s">
        <v>829</v>
      </c>
      <c r="D1403" t="s">
        <v>9</v>
      </c>
      <c r="E1403">
        <v>800000</v>
      </c>
      <c r="F1403" t="s">
        <v>10</v>
      </c>
      <c r="G1403" t="s">
        <v>11</v>
      </c>
    </row>
    <row r="1404" spans="1:7" x14ac:dyDescent="0.3">
      <c r="A1404">
        <v>1403</v>
      </c>
      <c r="B1404" t="s">
        <v>830</v>
      </c>
      <c r="C1404" t="s">
        <v>831</v>
      </c>
      <c r="D1404" t="s">
        <v>9</v>
      </c>
      <c r="E1404">
        <v>1000000</v>
      </c>
      <c r="F1404" t="s">
        <v>10</v>
      </c>
      <c r="G1404" t="s">
        <v>11</v>
      </c>
    </row>
    <row r="1405" spans="1:7" x14ac:dyDescent="0.3">
      <c r="A1405">
        <v>1404</v>
      </c>
      <c r="B1405" t="s">
        <v>1478</v>
      </c>
      <c r="C1405" t="s">
        <v>1881</v>
      </c>
      <c r="D1405" t="s">
        <v>11</v>
      </c>
      <c r="E1405">
        <v>0</v>
      </c>
      <c r="F1405" t="s">
        <v>10</v>
      </c>
      <c r="G1405" t="s">
        <v>11</v>
      </c>
    </row>
    <row r="1406" spans="1:7" x14ac:dyDescent="0.3">
      <c r="A1406">
        <v>1405</v>
      </c>
      <c r="B1406" t="s">
        <v>832</v>
      </c>
      <c r="C1406" t="s">
        <v>833</v>
      </c>
      <c r="D1406" t="s">
        <v>9</v>
      </c>
      <c r="E1406">
        <v>12000</v>
      </c>
      <c r="F1406" t="s">
        <v>10</v>
      </c>
      <c r="G1406" t="s">
        <v>11</v>
      </c>
    </row>
    <row r="1407" spans="1:7" x14ac:dyDescent="0.3">
      <c r="A1407">
        <v>1406</v>
      </c>
      <c r="B1407" t="s">
        <v>834</v>
      </c>
      <c r="C1407" t="s">
        <v>835</v>
      </c>
      <c r="D1407" t="s">
        <v>9</v>
      </c>
      <c r="E1407">
        <v>30000</v>
      </c>
      <c r="F1407" t="s">
        <v>10</v>
      </c>
      <c r="G1407" t="s">
        <v>11</v>
      </c>
    </row>
    <row r="1408" spans="1:7" x14ac:dyDescent="0.3">
      <c r="A1408">
        <v>1407</v>
      </c>
      <c r="B1408" t="s">
        <v>836</v>
      </c>
      <c r="C1408" t="s">
        <v>837</v>
      </c>
      <c r="D1408" t="s">
        <v>9</v>
      </c>
      <c r="E1408">
        <v>60000</v>
      </c>
      <c r="F1408" t="s">
        <v>10</v>
      </c>
      <c r="G1408" t="s">
        <v>11</v>
      </c>
    </row>
    <row r="1409" spans="1:7" x14ac:dyDescent="0.3">
      <c r="A1409">
        <v>1408</v>
      </c>
      <c r="B1409" t="s">
        <v>838</v>
      </c>
      <c r="C1409" t="s">
        <v>839</v>
      </c>
      <c r="D1409" t="s">
        <v>9</v>
      </c>
      <c r="E1409">
        <v>150000</v>
      </c>
      <c r="F1409" t="s">
        <v>10</v>
      </c>
      <c r="G1409" t="s">
        <v>11</v>
      </c>
    </row>
    <row r="1410" spans="1:7" x14ac:dyDescent="0.3">
      <c r="A1410">
        <v>1409</v>
      </c>
      <c r="B1410" t="s">
        <v>840</v>
      </c>
      <c r="C1410" t="s">
        <v>841</v>
      </c>
      <c r="D1410" t="s">
        <v>9</v>
      </c>
      <c r="E1410">
        <v>250000</v>
      </c>
      <c r="F1410" t="s">
        <v>10</v>
      </c>
      <c r="G1410" t="s">
        <v>11</v>
      </c>
    </row>
    <row r="1411" spans="1:7" x14ac:dyDescent="0.3">
      <c r="A1411">
        <v>1410</v>
      </c>
      <c r="B1411" t="s">
        <v>842</v>
      </c>
      <c r="C1411" t="s">
        <v>843</v>
      </c>
      <c r="D1411" t="s">
        <v>9</v>
      </c>
      <c r="E1411">
        <v>350000</v>
      </c>
      <c r="F1411" t="s">
        <v>10</v>
      </c>
      <c r="G1411" t="s">
        <v>11</v>
      </c>
    </row>
    <row r="1412" spans="1:7" x14ac:dyDescent="0.3">
      <c r="A1412">
        <v>1411</v>
      </c>
      <c r="B1412" t="s">
        <v>844</v>
      </c>
      <c r="C1412" t="s">
        <v>845</v>
      </c>
      <c r="D1412" t="s">
        <v>9</v>
      </c>
      <c r="E1412">
        <v>500000</v>
      </c>
      <c r="F1412" t="s">
        <v>10</v>
      </c>
      <c r="G1412" t="s">
        <v>11</v>
      </c>
    </row>
    <row r="1413" spans="1:7" x14ac:dyDescent="0.3">
      <c r="A1413">
        <v>1412</v>
      </c>
      <c r="B1413" t="s">
        <v>846</v>
      </c>
      <c r="C1413" t="s">
        <v>847</v>
      </c>
      <c r="D1413" t="s">
        <v>9</v>
      </c>
      <c r="E1413">
        <v>700000</v>
      </c>
      <c r="F1413" t="s">
        <v>10</v>
      </c>
      <c r="G1413" t="s">
        <v>11</v>
      </c>
    </row>
    <row r="1414" spans="1:7" x14ac:dyDescent="0.3">
      <c r="A1414">
        <v>1413</v>
      </c>
      <c r="B1414" t="s">
        <v>1487</v>
      </c>
      <c r="C1414" t="s">
        <v>1882</v>
      </c>
      <c r="D1414" t="s">
        <v>11</v>
      </c>
      <c r="E1414">
        <v>0</v>
      </c>
      <c r="F1414" t="s">
        <v>10</v>
      </c>
      <c r="G1414" t="s">
        <v>11</v>
      </c>
    </row>
    <row r="1415" spans="1:7" x14ac:dyDescent="0.3">
      <c r="A1415">
        <v>1414</v>
      </c>
      <c r="B1415" t="s">
        <v>848</v>
      </c>
      <c r="C1415" t="s">
        <v>849</v>
      </c>
      <c r="D1415" t="s">
        <v>9</v>
      </c>
      <c r="E1415">
        <v>10000</v>
      </c>
      <c r="F1415" t="s">
        <v>10</v>
      </c>
      <c r="G1415" t="s">
        <v>11</v>
      </c>
    </row>
    <row r="1416" spans="1:7" x14ac:dyDescent="0.3">
      <c r="A1416">
        <v>1415</v>
      </c>
      <c r="B1416" t="s">
        <v>850</v>
      </c>
      <c r="C1416" t="s">
        <v>851</v>
      </c>
      <c r="D1416" t="s">
        <v>9</v>
      </c>
      <c r="E1416">
        <v>30000</v>
      </c>
      <c r="F1416" t="s">
        <v>10</v>
      </c>
      <c r="G1416" t="s">
        <v>11</v>
      </c>
    </row>
    <row r="1417" spans="1:7" x14ac:dyDescent="0.3">
      <c r="A1417">
        <v>1416</v>
      </c>
      <c r="B1417" t="s">
        <v>852</v>
      </c>
      <c r="C1417" t="s">
        <v>853</v>
      </c>
      <c r="D1417" t="s">
        <v>9</v>
      </c>
      <c r="E1417">
        <v>65000</v>
      </c>
      <c r="F1417" t="s">
        <v>10</v>
      </c>
      <c r="G1417" t="s">
        <v>11</v>
      </c>
    </row>
    <row r="1418" spans="1:7" x14ac:dyDescent="0.3">
      <c r="A1418">
        <v>1417</v>
      </c>
      <c r="B1418" t="s">
        <v>854</v>
      </c>
      <c r="C1418" t="s">
        <v>855</v>
      </c>
      <c r="D1418" t="s">
        <v>9</v>
      </c>
      <c r="E1418">
        <v>150000</v>
      </c>
      <c r="F1418" t="s">
        <v>10</v>
      </c>
      <c r="G1418" t="s">
        <v>11</v>
      </c>
    </row>
    <row r="1419" spans="1:7" x14ac:dyDescent="0.3">
      <c r="A1419">
        <v>1418</v>
      </c>
      <c r="B1419" t="s">
        <v>856</v>
      </c>
      <c r="C1419" t="s">
        <v>857</v>
      </c>
      <c r="D1419" t="s">
        <v>9</v>
      </c>
      <c r="E1419">
        <v>350000</v>
      </c>
      <c r="F1419" t="s">
        <v>10</v>
      </c>
      <c r="G1419" t="s">
        <v>11</v>
      </c>
    </row>
    <row r="1420" spans="1:7" x14ac:dyDescent="0.3">
      <c r="A1420">
        <v>1419</v>
      </c>
      <c r="B1420" t="s">
        <v>858</v>
      </c>
      <c r="C1420" t="s">
        <v>859</v>
      </c>
      <c r="D1420" t="s">
        <v>9</v>
      </c>
      <c r="E1420">
        <v>500000</v>
      </c>
      <c r="F1420" t="s">
        <v>10</v>
      </c>
      <c r="G1420" t="s">
        <v>11</v>
      </c>
    </row>
    <row r="1421" spans="1:7" x14ac:dyDescent="0.3">
      <c r="A1421">
        <v>1420</v>
      </c>
      <c r="B1421" t="s">
        <v>860</v>
      </c>
      <c r="C1421" t="s">
        <v>861</v>
      </c>
      <c r="D1421" t="s">
        <v>9</v>
      </c>
      <c r="E1421">
        <v>700000</v>
      </c>
      <c r="F1421" t="s">
        <v>10</v>
      </c>
      <c r="G1421" t="s">
        <v>11</v>
      </c>
    </row>
    <row r="1422" spans="1:7" x14ac:dyDescent="0.3">
      <c r="A1422">
        <v>1421</v>
      </c>
      <c r="B1422" t="s">
        <v>862</v>
      </c>
      <c r="C1422" t="s">
        <v>863</v>
      </c>
      <c r="D1422" t="s">
        <v>9</v>
      </c>
      <c r="E1422">
        <v>1000000</v>
      </c>
      <c r="F1422" t="s">
        <v>10</v>
      </c>
      <c r="G1422" t="s">
        <v>11</v>
      </c>
    </row>
    <row r="1423" spans="1:7" x14ac:dyDescent="0.3">
      <c r="A1423">
        <v>1422</v>
      </c>
      <c r="B1423" t="s">
        <v>1496</v>
      </c>
      <c r="C1423" t="s">
        <v>1883</v>
      </c>
      <c r="D1423" t="s">
        <v>11</v>
      </c>
      <c r="E1423">
        <v>0</v>
      </c>
      <c r="F1423" t="s">
        <v>10</v>
      </c>
      <c r="G1423" t="s">
        <v>11</v>
      </c>
    </row>
    <row r="1424" spans="1:7" x14ac:dyDescent="0.3">
      <c r="A1424">
        <v>1423</v>
      </c>
      <c r="B1424" t="s">
        <v>864</v>
      </c>
      <c r="C1424" t="s">
        <v>865</v>
      </c>
      <c r="D1424" t="s">
        <v>9</v>
      </c>
      <c r="E1424">
        <v>10000</v>
      </c>
      <c r="F1424" t="s">
        <v>10</v>
      </c>
      <c r="G1424" t="s">
        <v>11</v>
      </c>
    </row>
    <row r="1425" spans="1:7" x14ac:dyDescent="0.3">
      <c r="A1425">
        <v>1424</v>
      </c>
      <c r="B1425" t="s">
        <v>866</v>
      </c>
      <c r="C1425" t="s">
        <v>867</v>
      </c>
      <c r="D1425" t="s">
        <v>9</v>
      </c>
      <c r="E1425">
        <v>25000</v>
      </c>
      <c r="F1425" t="s">
        <v>10</v>
      </c>
      <c r="G1425" t="s">
        <v>11</v>
      </c>
    </row>
    <row r="1426" spans="1:7" x14ac:dyDescent="0.3">
      <c r="A1426">
        <v>1425</v>
      </c>
      <c r="B1426" t="s">
        <v>868</v>
      </c>
      <c r="C1426" t="s">
        <v>869</v>
      </c>
      <c r="D1426" t="s">
        <v>9</v>
      </c>
      <c r="E1426">
        <v>55000</v>
      </c>
      <c r="F1426" t="s">
        <v>10</v>
      </c>
      <c r="G1426" t="s">
        <v>11</v>
      </c>
    </row>
    <row r="1427" spans="1:7" x14ac:dyDescent="0.3">
      <c r="A1427">
        <v>1426</v>
      </c>
      <c r="B1427" t="s">
        <v>870</v>
      </c>
      <c r="C1427" t="s">
        <v>871</v>
      </c>
      <c r="D1427" t="s">
        <v>9</v>
      </c>
      <c r="E1427">
        <v>70000</v>
      </c>
      <c r="F1427" t="s">
        <v>10</v>
      </c>
      <c r="G1427" t="s">
        <v>11</v>
      </c>
    </row>
    <row r="1428" spans="1:7" x14ac:dyDescent="0.3">
      <c r="A1428">
        <v>1427</v>
      </c>
      <c r="B1428" t="s">
        <v>872</v>
      </c>
      <c r="C1428" t="s">
        <v>873</v>
      </c>
      <c r="D1428" t="s">
        <v>9</v>
      </c>
      <c r="E1428">
        <v>100000</v>
      </c>
      <c r="F1428" t="s">
        <v>10</v>
      </c>
      <c r="G1428" t="s">
        <v>11</v>
      </c>
    </row>
    <row r="1429" spans="1:7" x14ac:dyDescent="0.3">
      <c r="A1429">
        <v>1428</v>
      </c>
      <c r="B1429" t="s">
        <v>874</v>
      </c>
      <c r="C1429" t="s">
        <v>875</v>
      </c>
      <c r="D1429" t="s">
        <v>9</v>
      </c>
      <c r="E1429">
        <v>250000</v>
      </c>
      <c r="F1429" t="s">
        <v>10</v>
      </c>
      <c r="G1429" t="s">
        <v>11</v>
      </c>
    </row>
    <row r="1430" spans="1:7" x14ac:dyDescent="0.3">
      <c r="A1430">
        <v>1429</v>
      </c>
      <c r="B1430" t="s">
        <v>876</v>
      </c>
      <c r="C1430" t="s">
        <v>877</v>
      </c>
      <c r="D1430" t="s">
        <v>9</v>
      </c>
      <c r="E1430">
        <v>600000</v>
      </c>
      <c r="F1430" t="s">
        <v>10</v>
      </c>
      <c r="G1430" t="s">
        <v>11</v>
      </c>
    </row>
    <row r="1431" spans="1:7" x14ac:dyDescent="0.3">
      <c r="A1431">
        <v>1430</v>
      </c>
      <c r="B1431" t="s">
        <v>878</v>
      </c>
      <c r="C1431" t="s">
        <v>879</v>
      </c>
      <c r="D1431" t="s">
        <v>9</v>
      </c>
      <c r="E1431">
        <v>800000</v>
      </c>
      <c r="F1431" t="s">
        <v>10</v>
      </c>
      <c r="G1431" t="s">
        <v>11</v>
      </c>
    </row>
    <row r="1432" spans="1:7" x14ac:dyDescent="0.3">
      <c r="A1432">
        <v>1431</v>
      </c>
      <c r="B1432" t="s">
        <v>1884</v>
      </c>
      <c r="C1432" t="s">
        <v>1885</v>
      </c>
      <c r="D1432" t="s">
        <v>11</v>
      </c>
      <c r="E1432">
        <v>0</v>
      </c>
      <c r="F1432" t="s">
        <v>10</v>
      </c>
      <c r="G1432" t="s">
        <v>11</v>
      </c>
    </row>
    <row r="1433" spans="1:7" x14ac:dyDescent="0.3">
      <c r="A1433">
        <v>1432</v>
      </c>
      <c r="B1433" t="s">
        <v>880</v>
      </c>
      <c r="C1433" t="s">
        <v>881</v>
      </c>
      <c r="D1433" t="s">
        <v>9</v>
      </c>
      <c r="E1433">
        <v>8000</v>
      </c>
      <c r="F1433" t="s">
        <v>10</v>
      </c>
      <c r="G1433" t="s">
        <v>11</v>
      </c>
    </row>
    <row r="1434" spans="1:7" x14ac:dyDescent="0.3">
      <c r="A1434">
        <v>1433</v>
      </c>
      <c r="B1434" t="s">
        <v>882</v>
      </c>
      <c r="C1434" t="s">
        <v>883</v>
      </c>
      <c r="D1434" t="s">
        <v>9</v>
      </c>
      <c r="E1434">
        <v>25000</v>
      </c>
      <c r="F1434" t="s">
        <v>10</v>
      </c>
      <c r="G1434" t="s">
        <v>11</v>
      </c>
    </row>
    <row r="1435" spans="1:7" x14ac:dyDescent="0.3">
      <c r="A1435">
        <v>1434</v>
      </c>
      <c r="B1435" t="s">
        <v>884</v>
      </c>
      <c r="C1435" t="s">
        <v>885</v>
      </c>
      <c r="D1435" t="s">
        <v>9</v>
      </c>
      <c r="E1435">
        <v>50000</v>
      </c>
      <c r="F1435" t="s">
        <v>10</v>
      </c>
      <c r="G1435" t="s">
        <v>11</v>
      </c>
    </row>
    <row r="1436" spans="1:7" x14ac:dyDescent="0.3">
      <c r="A1436">
        <v>1435</v>
      </c>
      <c r="B1436" t="s">
        <v>886</v>
      </c>
      <c r="C1436" t="s">
        <v>887</v>
      </c>
      <c r="D1436" t="s">
        <v>9</v>
      </c>
      <c r="E1436">
        <v>63000</v>
      </c>
      <c r="F1436" t="s">
        <v>10</v>
      </c>
      <c r="G1436" t="s">
        <v>11</v>
      </c>
    </row>
    <row r="1437" spans="1:7" x14ac:dyDescent="0.3">
      <c r="A1437">
        <v>1436</v>
      </c>
      <c r="B1437" t="s">
        <v>888</v>
      </c>
      <c r="C1437" t="s">
        <v>889</v>
      </c>
      <c r="D1437" t="s">
        <v>9</v>
      </c>
      <c r="E1437">
        <v>90000</v>
      </c>
      <c r="F1437" t="s">
        <v>10</v>
      </c>
      <c r="G1437" t="s">
        <v>11</v>
      </c>
    </row>
    <row r="1438" spans="1:7" x14ac:dyDescent="0.3">
      <c r="A1438">
        <v>1437</v>
      </c>
      <c r="B1438" t="s">
        <v>890</v>
      </c>
      <c r="C1438" t="s">
        <v>891</v>
      </c>
      <c r="D1438" t="s">
        <v>9</v>
      </c>
      <c r="E1438">
        <v>230000</v>
      </c>
      <c r="F1438" t="s">
        <v>10</v>
      </c>
      <c r="G1438" t="s">
        <v>11</v>
      </c>
    </row>
    <row r="1439" spans="1:7" x14ac:dyDescent="0.3">
      <c r="A1439">
        <v>1438</v>
      </c>
      <c r="B1439" t="s">
        <v>892</v>
      </c>
      <c r="C1439" t="s">
        <v>893</v>
      </c>
      <c r="D1439" t="s">
        <v>9</v>
      </c>
      <c r="E1439">
        <v>540000</v>
      </c>
      <c r="F1439" t="s">
        <v>10</v>
      </c>
      <c r="G1439" t="s">
        <v>11</v>
      </c>
    </row>
    <row r="1440" spans="1:7" x14ac:dyDescent="0.3">
      <c r="A1440">
        <v>1439</v>
      </c>
      <c r="B1440" t="s">
        <v>894</v>
      </c>
      <c r="C1440" t="s">
        <v>895</v>
      </c>
      <c r="D1440" t="s">
        <v>9</v>
      </c>
      <c r="E1440">
        <v>720000</v>
      </c>
      <c r="F1440" t="s">
        <v>10</v>
      </c>
      <c r="G1440" t="s">
        <v>11</v>
      </c>
    </row>
    <row r="1441" spans="1:7" x14ac:dyDescent="0.3">
      <c r="A1441">
        <v>1440</v>
      </c>
      <c r="B1441" t="s">
        <v>1886</v>
      </c>
      <c r="C1441" t="s">
        <v>1887</v>
      </c>
      <c r="D1441" t="s">
        <v>11</v>
      </c>
      <c r="E1441">
        <v>0</v>
      </c>
      <c r="F1441" t="s">
        <v>10</v>
      </c>
      <c r="G1441" t="s">
        <v>11</v>
      </c>
    </row>
    <row r="1442" spans="1:7" x14ac:dyDescent="0.3">
      <c r="A1442">
        <v>1441</v>
      </c>
      <c r="B1442" t="s">
        <v>896</v>
      </c>
      <c r="C1442" t="s">
        <v>897</v>
      </c>
      <c r="D1442" t="s">
        <v>9</v>
      </c>
      <c r="E1442">
        <v>5000</v>
      </c>
      <c r="F1442" t="s">
        <v>10</v>
      </c>
      <c r="G1442" t="s">
        <v>11</v>
      </c>
    </row>
    <row r="1443" spans="1:7" x14ac:dyDescent="0.3">
      <c r="A1443">
        <v>1442</v>
      </c>
      <c r="B1443" t="s">
        <v>898</v>
      </c>
      <c r="C1443" t="s">
        <v>899</v>
      </c>
      <c r="D1443" t="s">
        <v>9</v>
      </c>
      <c r="E1443">
        <v>15000</v>
      </c>
      <c r="F1443" t="s">
        <v>10</v>
      </c>
      <c r="G1443" t="s">
        <v>11</v>
      </c>
    </row>
    <row r="1444" spans="1:7" x14ac:dyDescent="0.3">
      <c r="A1444">
        <v>1443</v>
      </c>
      <c r="B1444" t="s">
        <v>900</v>
      </c>
      <c r="C1444" t="s">
        <v>901</v>
      </c>
      <c r="D1444" t="s">
        <v>9</v>
      </c>
      <c r="E1444">
        <v>35000</v>
      </c>
      <c r="F1444" t="s">
        <v>10</v>
      </c>
      <c r="G1444" t="s">
        <v>11</v>
      </c>
    </row>
    <row r="1445" spans="1:7" x14ac:dyDescent="0.3">
      <c r="A1445">
        <v>1444</v>
      </c>
      <c r="B1445" t="s">
        <v>902</v>
      </c>
      <c r="C1445" t="s">
        <v>903</v>
      </c>
      <c r="D1445" t="s">
        <v>9</v>
      </c>
      <c r="E1445">
        <v>70000</v>
      </c>
      <c r="F1445" t="s">
        <v>10</v>
      </c>
      <c r="G1445" t="s">
        <v>11</v>
      </c>
    </row>
    <row r="1446" spans="1:7" x14ac:dyDescent="0.3">
      <c r="A1446">
        <v>1445</v>
      </c>
      <c r="B1446" t="s">
        <v>904</v>
      </c>
      <c r="C1446" t="s">
        <v>905</v>
      </c>
      <c r="D1446" t="s">
        <v>9</v>
      </c>
      <c r="E1446">
        <v>140000</v>
      </c>
      <c r="F1446" t="s">
        <v>10</v>
      </c>
      <c r="G1446" t="s">
        <v>11</v>
      </c>
    </row>
    <row r="1447" spans="1:7" x14ac:dyDescent="0.3">
      <c r="A1447">
        <v>1446</v>
      </c>
      <c r="B1447" t="s">
        <v>906</v>
      </c>
      <c r="C1447" t="s">
        <v>907</v>
      </c>
      <c r="D1447" t="s">
        <v>9</v>
      </c>
      <c r="E1447">
        <v>250000</v>
      </c>
      <c r="F1447" t="s">
        <v>10</v>
      </c>
      <c r="G1447" t="s">
        <v>11</v>
      </c>
    </row>
    <row r="1448" spans="1:7" x14ac:dyDescent="0.3">
      <c r="A1448">
        <v>1447</v>
      </c>
      <c r="B1448" t="s">
        <v>908</v>
      </c>
      <c r="C1448" t="s">
        <v>909</v>
      </c>
      <c r="D1448" t="s">
        <v>9</v>
      </c>
      <c r="E1448">
        <v>370000</v>
      </c>
      <c r="F1448" t="s">
        <v>10</v>
      </c>
      <c r="G1448" t="s">
        <v>11</v>
      </c>
    </row>
    <row r="1449" spans="1:7" x14ac:dyDescent="0.3">
      <c r="A1449">
        <v>1448</v>
      </c>
      <c r="B1449" t="s">
        <v>1888</v>
      </c>
      <c r="C1449" t="s">
        <v>1889</v>
      </c>
      <c r="D1449" t="s">
        <v>11</v>
      </c>
      <c r="E1449">
        <v>0</v>
      </c>
      <c r="F1449" t="s">
        <v>10</v>
      </c>
      <c r="G1449" t="s">
        <v>11</v>
      </c>
    </row>
    <row r="1450" spans="1:7" x14ac:dyDescent="0.3">
      <c r="A1450">
        <v>1449</v>
      </c>
      <c r="B1450" t="s">
        <v>910</v>
      </c>
      <c r="C1450" t="s">
        <v>911</v>
      </c>
      <c r="D1450" t="s">
        <v>9</v>
      </c>
      <c r="E1450">
        <v>9000</v>
      </c>
      <c r="F1450" t="s">
        <v>10</v>
      </c>
      <c r="G1450" t="s">
        <v>11</v>
      </c>
    </row>
    <row r="1451" spans="1:7" x14ac:dyDescent="0.3">
      <c r="A1451">
        <v>1450</v>
      </c>
      <c r="B1451" t="s">
        <v>912</v>
      </c>
      <c r="C1451" t="s">
        <v>913</v>
      </c>
      <c r="D1451" t="s">
        <v>9</v>
      </c>
      <c r="E1451">
        <v>25000</v>
      </c>
      <c r="F1451" t="s">
        <v>10</v>
      </c>
      <c r="G1451" t="s">
        <v>11</v>
      </c>
    </row>
    <row r="1452" spans="1:7" x14ac:dyDescent="0.3">
      <c r="A1452">
        <v>1451</v>
      </c>
      <c r="B1452" t="s">
        <v>914</v>
      </c>
      <c r="C1452" t="s">
        <v>915</v>
      </c>
      <c r="D1452" t="s">
        <v>9</v>
      </c>
      <c r="E1452">
        <v>50000</v>
      </c>
      <c r="F1452" t="s">
        <v>10</v>
      </c>
      <c r="G1452" t="s">
        <v>11</v>
      </c>
    </row>
    <row r="1453" spans="1:7" x14ac:dyDescent="0.3">
      <c r="A1453">
        <v>1452</v>
      </c>
      <c r="B1453" t="s">
        <v>916</v>
      </c>
      <c r="C1453" t="s">
        <v>917</v>
      </c>
      <c r="D1453" t="s">
        <v>9</v>
      </c>
      <c r="E1453">
        <v>180000</v>
      </c>
      <c r="F1453" t="s">
        <v>10</v>
      </c>
      <c r="G1453" t="s">
        <v>11</v>
      </c>
    </row>
    <row r="1454" spans="1:7" x14ac:dyDescent="0.3">
      <c r="A1454">
        <v>1453</v>
      </c>
      <c r="B1454" t="s">
        <v>918</v>
      </c>
      <c r="C1454" t="s">
        <v>919</v>
      </c>
      <c r="D1454" t="s">
        <v>9</v>
      </c>
      <c r="E1454">
        <v>270000</v>
      </c>
      <c r="F1454" t="s">
        <v>10</v>
      </c>
      <c r="G1454" t="s">
        <v>11</v>
      </c>
    </row>
    <row r="1455" spans="1:7" x14ac:dyDescent="0.3">
      <c r="A1455">
        <v>1454</v>
      </c>
      <c r="B1455" t="s">
        <v>920</v>
      </c>
      <c r="C1455" t="s">
        <v>921</v>
      </c>
      <c r="D1455" t="s">
        <v>9</v>
      </c>
      <c r="E1455">
        <v>590000</v>
      </c>
      <c r="F1455" t="s">
        <v>10</v>
      </c>
      <c r="G1455" t="s">
        <v>11</v>
      </c>
    </row>
    <row r="1456" spans="1:7" x14ac:dyDescent="0.3">
      <c r="A1456">
        <v>1455</v>
      </c>
      <c r="B1456" t="s">
        <v>922</v>
      </c>
      <c r="C1456" t="s">
        <v>923</v>
      </c>
      <c r="D1456" t="s">
        <v>9</v>
      </c>
      <c r="E1456">
        <v>810000</v>
      </c>
      <c r="F1456" t="s">
        <v>10</v>
      </c>
      <c r="G1456" t="s">
        <v>11</v>
      </c>
    </row>
    <row r="1457" spans="1:7" x14ac:dyDescent="0.3">
      <c r="A1457">
        <v>1456</v>
      </c>
      <c r="B1457" t="s">
        <v>924</v>
      </c>
      <c r="C1457" t="s">
        <v>925</v>
      </c>
      <c r="D1457" t="s">
        <v>9</v>
      </c>
      <c r="E1457">
        <v>1400000</v>
      </c>
      <c r="F1457" t="s">
        <v>10</v>
      </c>
      <c r="G1457" t="s">
        <v>11</v>
      </c>
    </row>
    <row r="1458" spans="1:7" x14ac:dyDescent="0.3">
      <c r="A1458">
        <v>1457</v>
      </c>
      <c r="B1458" t="s">
        <v>926</v>
      </c>
      <c r="C1458" t="s">
        <v>927</v>
      </c>
      <c r="D1458" t="s">
        <v>9</v>
      </c>
      <c r="E1458">
        <v>1800000</v>
      </c>
      <c r="F1458" t="s">
        <v>10</v>
      </c>
      <c r="G1458" t="s">
        <v>11</v>
      </c>
    </row>
    <row r="1459" spans="1:7" x14ac:dyDescent="0.3">
      <c r="A1459">
        <v>1458</v>
      </c>
      <c r="B1459" t="s">
        <v>1672</v>
      </c>
      <c r="C1459" t="s">
        <v>1890</v>
      </c>
      <c r="D1459" t="s">
        <v>11</v>
      </c>
      <c r="E1459">
        <v>0</v>
      </c>
      <c r="F1459" t="s">
        <v>10</v>
      </c>
      <c r="G1459" t="s">
        <v>11</v>
      </c>
    </row>
    <row r="1460" spans="1:7" x14ac:dyDescent="0.3">
      <c r="A1460">
        <v>1459</v>
      </c>
      <c r="B1460" t="s">
        <v>928</v>
      </c>
      <c r="C1460" t="s">
        <v>929</v>
      </c>
      <c r="D1460" t="s">
        <v>9</v>
      </c>
      <c r="E1460">
        <v>15000</v>
      </c>
      <c r="F1460" t="s">
        <v>10</v>
      </c>
      <c r="G1460" t="s">
        <v>11</v>
      </c>
    </row>
    <row r="1461" spans="1:7" x14ac:dyDescent="0.3">
      <c r="A1461">
        <v>1460</v>
      </c>
      <c r="B1461" t="s">
        <v>930</v>
      </c>
      <c r="C1461" t="s">
        <v>931</v>
      </c>
      <c r="D1461" t="s">
        <v>9</v>
      </c>
      <c r="E1461">
        <v>25000</v>
      </c>
      <c r="F1461" t="s">
        <v>10</v>
      </c>
      <c r="G1461" t="s">
        <v>11</v>
      </c>
    </row>
    <row r="1462" spans="1:7" x14ac:dyDescent="0.3">
      <c r="A1462">
        <v>1461</v>
      </c>
      <c r="B1462" t="s">
        <v>932</v>
      </c>
      <c r="C1462" t="s">
        <v>933</v>
      </c>
      <c r="D1462" t="s">
        <v>9</v>
      </c>
      <c r="E1462">
        <v>55000</v>
      </c>
      <c r="F1462" t="s">
        <v>10</v>
      </c>
      <c r="G1462" t="s">
        <v>11</v>
      </c>
    </row>
    <row r="1463" spans="1:7" x14ac:dyDescent="0.3">
      <c r="A1463">
        <v>1462</v>
      </c>
      <c r="B1463" t="s">
        <v>934</v>
      </c>
      <c r="C1463" t="s">
        <v>935</v>
      </c>
      <c r="D1463" t="s">
        <v>9</v>
      </c>
      <c r="E1463">
        <v>100000</v>
      </c>
      <c r="F1463" t="s">
        <v>10</v>
      </c>
      <c r="G1463" t="s">
        <v>11</v>
      </c>
    </row>
    <row r="1464" spans="1:7" x14ac:dyDescent="0.3">
      <c r="A1464">
        <v>1463</v>
      </c>
      <c r="B1464" t="s">
        <v>936</v>
      </c>
      <c r="C1464" t="s">
        <v>937</v>
      </c>
      <c r="D1464" t="s">
        <v>9</v>
      </c>
      <c r="E1464">
        <v>200000</v>
      </c>
      <c r="F1464" t="s">
        <v>10</v>
      </c>
      <c r="G1464" t="s">
        <v>11</v>
      </c>
    </row>
    <row r="1465" spans="1:7" x14ac:dyDescent="0.3">
      <c r="A1465">
        <v>1464</v>
      </c>
      <c r="B1465" t="s">
        <v>938</v>
      </c>
      <c r="C1465" t="s">
        <v>939</v>
      </c>
      <c r="D1465" t="s">
        <v>9</v>
      </c>
      <c r="E1465">
        <v>300000</v>
      </c>
      <c r="F1465" t="s">
        <v>10</v>
      </c>
      <c r="G1465" t="s">
        <v>11</v>
      </c>
    </row>
    <row r="1466" spans="1:7" x14ac:dyDescent="0.3">
      <c r="A1466">
        <v>1465</v>
      </c>
      <c r="B1466" t="s">
        <v>940</v>
      </c>
      <c r="C1466" t="s">
        <v>941</v>
      </c>
      <c r="D1466" t="s">
        <v>9</v>
      </c>
      <c r="E1466">
        <v>500000</v>
      </c>
      <c r="F1466" t="s">
        <v>10</v>
      </c>
      <c r="G1466" t="s">
        <v>11</v>
      </c>
    </row>
    <row r="1467" spans="1:7" x14ac:dyDescent="0.3">
      <c r="A1467">
        <v>1466</v>
      </c>
      <c r="B1467" t="s">
        <v>1530</v>
      </c>
      <c r="C1467" t="s">
        <v>1891</v>
      </c>
      <c r="D1467" t="s">
        <v>11</v>
      </c>
      <c r="E1467">
        <v>0</v>
      </c>
      <c r="F1467" t="s">
        <v>10</v>
      </c>
      <c r="G1467" t="s">
        <v>11</v>
      </c>
    </row>
    <row r="1468" spans="1:7" x14ac:dyDescent="0.3">
      <c r="A1468">
        <v>1467</v>
      </c>
      <c r="B1468" t="s">
        <v>942</v>
      </c>
      <c r="C1468" t="s">
        <v>943</v>
      </c>
      <c r="D1468" t="s">
        <v>9</v>
      </c>
      <c r="E1468">
        <v>15000</v>
      </c>
      <c r="F1468" t="s">
        <v>10</v>
      </c>
      <c r="G1468" t="s">
        <v>11</v>
      </c>
    </row>
    <row r="1469" spans="1:7" x14ac:dyDescent="0.3">
      <c r="A1469">
        <v>1468</v>
      </c>
      <c r="B1469" t="s">
        <v>944</v>
      </c>
      <c r="C1469" t="s">
        <v>945</v>
      </c>
      <c r="D1469" t="s">
        <v>9</v>
      </c>
      <c r="E1469">
        <v>35000</v>
      </c>
      <c r="F1469" t="s">
        <v>10</v>
      </c>
      <c r="G1469" t="s">
        <v>11</v>
      </c>
    </row>
    <row r="1470" spans="1:7" x14ac:dyDescent="0.3">
      <c r="A1470">
        <v>1469</v>
      </c>
      <c r="B1470" t="s">
        <v>946</v>
      </c>
      <c r="C1470" t="s">
        <v>947</v>
      </c>
      <c r="D1470" t="s">
        <v>9</v>
      </c>
      <c r="E1470">
        <v>65000</v>
      </c>
      <c r="F1470" t="s">
        <v>10</v>
      </c>
      <c r="G1470" t="s">
        <v>11</v>
      </c>
    </row>
    <row r="1471" spans="1:7" x14ac:dyDescent="0.3">
      <c r="A1471">
        <v>1470</v>
      </c>
      <c r="B1471" t="s">
        <v>948</v>
      </c>
      <c r="C1471" t="s">
        <v>949</v>
      </c>
      <c r="D1471" t="s">
        <v>9</v>
      </c>
      <c r="E1471">
        <v>100000</v>
      </c>
      <c r="F1471" t="s">
        <v>10</v>
      </c>
      <c r="G1471" t="s">
        <v>11</v>
      </c>
    </row>
    <row r="1472" spans="1:7" x14ac:dyDescent="0.3">
      <c r="A1472">
        <v>1471</v>
      </c>
      <c r="B1472" t="s">
        <v>950</v>
      </c>
      <c r="C1472" t="s">
        <v>951</v>
      </c>
      <c r="D1472" t="s">
        <v>9</v>
      </c>
      <c r="E1472">
        <v>150000</v>
      </c>
      <c r="F1472" t="s">
        <v>10</v>
      </c>
      <c r="G1472" t="s">
        <v>11</v>
      </c>
    </row>
    <row r="1473" spans="1:7" x14ac:dyDescent="0.3">
      <c r="A1473">
        <v>1472</v>
      </c>
      <c r="B1473" t="s">
        <v>952</v>
      </c>
      <c r="C1473" t="s">
        <v>953</v>
      </c>
      <c r="D1473" t="s">
        <v>9</v>
      </c>
      <c r="E1473">
        <v>200000</v>
      </c>
      <c r="F1473" t="s">
        <v>10</v>
      </c>
      <c r="G1473" t="s">
        <v>11</v>
      </c>
    </row>
    <row r="1474" spans="1:7" x14ac:dyDescent="0.3">
      <c r="A1474">
        <v>1473</v>
      </c>
      <c r="B1474" t="s">
        <v>954</v>
      </c>
      <c r="C1474" t="s">
        <v>955</v>
      </c>
      <c r="D1474" t="s">
        <v>9</v>
      </c>
      <c r="E1474">
        <v>400000</v>
      </c>
      <c r="F1474" t="s">
        <v>10</v>
      </c>
      <c r="G1474" t="s">
        <v>11</v>
      </c>
    </row>
    <row r="1475" spans="1:7" x14ac:dyDescent="0.3">
      <c r="A1475">
        <v>1474</v>
      </c>
      <c r="B1475" t="s">
        <v>956</v>
      </c>
      <c r="C1475" t="s">
        <v>957</v>
      </c>
      <c r="D1475" t="s">
        <v>9</v>
      </c>
      <c r="E1475">
        <v>600000</v>
      </c>
      <c r="F1475" t="s">
        <v>10</v>
      </c>
      <c r="G1475" t="s">
        <v>11</v>
      </c>
    </row>
    <row r="1476" spans="1:7" x14ac:dyDescent="0.3">
      <c r="A1476">
        <v>1475</v>
      </c>
      <c r="B1476" t="s">
        <v>958</v>
      </c>
      <c r="C1476" t="s">
        <v>959</v>
      </c>
      <c r="D1476" t="s">
        <v>9</v>
      </c>
      <c r="E1476">
        <v>1000000</v>
      </c>
      <c r="F1476" t="s">
        <v>10</v>
      </c>
      <c r="G1476" t="s">
        <v>11</v>
      </c>
    </row>
    <row r="1477" spans="1:7" x14ac:dyDescent="0.3">
      <c r="A1477">
        <v>1476</v>
      </c>
      <c r="B1477" t="s">
        <v>1892</v>
      </c>
      <c r="C1477" t="s">
        <v>1893</v>
      </c>
      <c r="D1477" t="s">
        <v>11</v>
      </c>
      <c r="E1477">
        <v>0</v>
      </c>
      <c r="F1477" t="s">
        <v>10</v>
      </c>
      <c r="G1477" t="s">
        <v>11</v>
      </c>
    </row>
    <row r="1478" spans="1:7" x14ac:dyDescent="0.3">
      <c r="A1478">
        <v>1477</v>
      </c>
      <c r="B1478" t="s">
        <v>960</v>
      </c>
      <c r="C1478" t="s">
        <v>961</v>
      </c>
      <c r="D1478" t="s">
        <v>9</v>
      </c>
      <c r="E1478">
        <v>15000</v>
      </c>
      <c r="F1478" t="s">
        <v>10</v>
      </c>
      <c r="G1478" t="s">
        <v>11</v>
      </c>
    </row>
    <row r="1479" spans="1:7" x14ac:dyDescent="0.3">
      <c r="A1479">
        <v>1478</v>
      </c>
      <c r="B1479" t="s">
        <v>962</v>
      </c>
      <c r="C1479" t="s">
        <v>963</v>
      </c>
      <c r="D1479" t="s">
        <v>9</v>
      </c>
      <c r="E1479">
        <v>30000</v>
      </c>
      <c r="F1479" t="s">
        <v>10</v>
      </c>
      <c r="G1479" t="s">
        <v>11</v>
      </c>
    </row>
    <row r="1480" spans="1:7" x14ac:dyDescent="0.3">
      <c r="A1480">
        <v>1479</v>
      </c>
      <c r="B1480" t="s">
        <v>964</v>
      </c>
      <c r="C1480" t="s">
        <v>965</v>
      </c>
      <c r="D1480" t="s">
        <v>9</v>
      </c>
      <c r="E1480">
        <v>70000</v>
      </c>
      <c r="F1480" t="s">
        <v>10</v>
      </c>
      <c r="G1480" t="s">
        <v>11</v>
      </c>
    </row>
    <row r="1481" spans="1:7" x14ac:dyDescent="0.3">
      <c r="A1481">
        <v>1480</v>
      </c>
      <c r="B1481" t="s">
        <v>966</v>
      </c>
      <c r="C1481" t="s">
        <v>967</v>
      </c>
      <c r="D1481" t="s">
        <v>9</v>
      </c>
      <c r="E1481">
        <v>150000</v>
      </c>
      <c r="F1481" t="s">
        <v>10</v>
      </c>
      <c r="G1481" t="s">
        <v>11</v>
      </c>
    </row>
    <row r="1482" spans="1:7" x14ac:dyDescent="0.3">
      <c r="A1482">
        <v>1481</v>
      </c>
      <c r="B1482" t="s">
        <v>968</v>
      </c>
      <c r="C1482" t="s">
        <v>969</v>
      </c>
      <c r="D1482" t="s">
        <v>9</v>
      </c>
      <c r="E1482">
        <v>190000</v>
      </c>
      <c r="F1482" t="s">
        <v>10</v>
      </c>
      <c r="G1482" t="s">
        <v>11</v>
      </c>
    </row>
    <row r="1483" spans="1:7" x14ac:dyDescent="0.3">
      <c r="A1483">
        <v>1482</v>
      </c>
      <c r="B1483" t="s">
        <v>970</v>
      </c>
      <c r="C1483" t="s">
        <v>971</v>
      </c>
      <c r="D1483" t="s">
        <v>9</v>
      </c>
      <c r="E1483">
        <v>340000</v>
      </c>
      <c r="F1483" t="s">
        <v>10</v>
      </c>
      <c r="G1483" t="s">
        <v>11</v>
      </c>
    </row>
    <row r="1484" spans="1:7" x14ac:dyDescent="0.3">
      <c r="A1484">
        <v>1483</v>
      </c>
      <c r="B1484" t="s">
        <v>972</v>
      </c>
      <c r="C1484" t="s">
        <v>973</v>
      </c>
      <c r="D1484" t="s">
        <v>9</v>
      </c>
      <c r="E1484">
        <v>580000</v>
      </c>
      <c r="F1484" t="s">
        <v>10</v>
      </c>
      <c r="G1484" t="s">
        <v>11</v>
      </c>
    </row>
    <row r="1485" spans="1:7" x14ac:dyDescent="0.3">
      <c r="A1485">
        <v>1484</v>
      </c>
      <c r="B1485" t="s">
        <v>974</v>
      </c>
      <c r="C1485" t="s">
        <v>975</v>
      </c>
      <c r="D1485" t="s">
        <v>9</v>
      </c>
      <c r="E1485">
        <v>940000</v>
      </c>
      <c r="F1485" t="s">
        <v>10</v>
      </c>
      <c r="G1485" t="s">
        <v>11</v>
      </c>
    </row>
    <row r="1486" spans="1:7" x14ac:dyDescent="0.3">
      <c r="A1486">
        <v>1485</v>
      </c>
      <c r="B1486" t="s">
        <v>1547</v>
      </c>
      <c r="C1486" t="s">
        <v>1894</v>
      </c>
      <c r="D1486" t="s">
        <v>11</v>
      </c>
      <c r="E1486">
        <v>0</v>
      </c>
      <c r="F1486" t="s">
        <v>10</v>
      </c>
      <c r="G1486" t="s">
        <v>11</v>
      </c>
    </row>
    <row r="1487" spans="1:7" x14ac:dyDescent="0.3">
      <c r="A1487">
        <v>1486</v>
      </c>
      <c r="B1487" t="s">
        <v>976</v>
      </c>
      <c r="C1487" t="s">
        <v>977</v>
      </c>
      <c r="D1487" t="s">
        <v>9</v>
      </c>
      <c r="E1487">
        <v>10000</v>
      </c>
      <c r="F1487" t="s">
        <v>10</v>
      </c>
      <c r="G1487" t="s">
        <v>11</v>
      </c>
    </row>
    <row r="1488" spans="1:7" x14ac:dyDescent="0.3">
      <c r="A1488">
        <v>1487</v>
      </c>
      <c r="B1488" t="s">
        <v>978</v>
      </c>
      <c r="C1488" t="s">
        <v>979</v>
      </c>
      <c r="D1488" t="s">
        <v>9</v>
      </c>
      <c r="E1488">
        <v>25000</v>
      </c>
      <c r="F1488" t="s">
        <v>10</v>
      </c>
      <c r="G1488" t="s">
        <v>11</v>
      </c>
    </row>
    <row r="1489" spans="1:7" x14ac:dyDescent="0.3">
      <c r="A1489">
        <v>1488</v>
      </c>
      <c r="B1489" t="s">
        <v>980</v>
      </c>
      <c r="C1489" t="s">
        <v>981</v>
      </c>
      <c r="D1489" t="s">
        <v>9</v>
      </c>
      <c r="E1489">
        <v>55000</v>
      </c>
      <c r="F1489" t="s">
        <v>10</v>
      </c>
      <c r="G1489" t="s">
        <v>11</v>
      </c>
    </row>
    <row r="1490" spans="1:7" x14ac:dyDescent="0.3">
      <c r="A1490">
        <v>1489</v>
      </c>
      <c r="B1490" t="s">
        <v>982</v>
      </c>
      <c r="C1490" t="s">
        <v>983</v>
      </c>
      <c r="D1490" t="s">
        <v>9</v>
      </c>
      <c r="E1490">
        <v>200000</v>
      </c>
      <c r="F1490" t="s">
        <v>10</v>
      </c>
      <c r="G1490" t="s">
        <v>11</v>
      </c>
    </row>
    <row r="1491" spans="1:7" x14ac:dyDescent="0.3">
      <c r="A1491">
        <v>1490</v>
      </c>
      <c r="B1491" t="s">
        <v>984</v>
      </c>
      <c r="C1491" t="s">
        <v>985</v>
      </c>
      <c r="D1491" t="s">
        <v>9</v>
      </c>
      <c r="E1491">
        <v>250000</v>
      </c>
      <c r="F1491" t="s">
        <v>10</v>
      </c>
      <c r="G1491" t="s">
        <v>11</v>
      </c>
    </row>
    <row r="1492" spans="1:7" x14ac:dyDescent="0.3">
      <c r="A1492">
        <v>1491</v>
      </c>
      <c r="B1492" t="s">
        <v>986</v>
      </c>
      <c r="C1492" t="s">
        <v>987</v>
      </c>
      <c r="D1492" t="s">
        <v>9</v>
      </c>
      <c r="E1492">
        <v>550000</v>
      </c>
      <c r="F1492" t="s">
        <v>10</v>
      </c>
      <c r="G1492" t="s">
        <v>11</v>
      </c>
    </row>
    <row r="1493" spans="1:7" x14ac:dyDescent="0.3">
      <c r="A1493">
        <v>1492</v>
      </c>
      <c r="B1493" t="s">
        <v>988</v>
      </c>
      <c r="C1493" t="s">
        <v>989</v>
      </c>
      <c r="D1493" t="s">
        <v>9</v>
      </c>
      <c r="E1493">
        <v>750000</v>
      </c>
      <c r="F1493" t="s">
        <v>10</v>
      </c>
      <c r="G1493" t="s">
        <v>11</v>
      </c>
    </row>
    <row r="1494" spans="1:7" x14ac:dyDescent="0.3">
      <c r="A1494">
        <v>1493</v>
      </c>
      <c r="B1494" t="s">
        <v>990</v>
      </c>
      <c r="C1494" t="s">
        <v>991</v>
      </c>
      <c r="D1494" t="s">
        <v>9</v>
      </c>
      <c r="E1494">
        <v>1000000</v>
      </c>
      <c r="F1494" t="s">
        <v>10</v>
      </c>
      <c r="G1494" t="s">
        <v>11</v>
      </c>
    </row>
    <row r="1495" spans="1:7" x14ac:dyDescent="0.3">
      <c r="A1495">
        <v>1494</v>
      </c>
      <c r="B1495" t="s">
        <v>992</v>
      </c>
      <c r="C1495" t="s">
        <v>993</v>
      </c>
      <c r="D1495" t="s">
        <v>9</v>
      </c>
      <c r="E1495">
        <v>1500000</v>
      </c>
      <c r="F1495" t="s">
        <v>10</v>
      </c>
      <c r="G1495" t="s">
        <v>11</v>
      </c>
    </row>
    <row r="1496" spans="1:7" x14ac:dyDescent="0.3">
      <c r="A1496">
        <v>1495</v>
      </c>
      <c r="B1496" t="s">
        <v>1895</v>
      </c>
      <c r="C1496" t="s">
        <v>1896</v>
      </c>
      <c r="D1496" t="s">
        <v>11</v>
      </c>
      <c r="E1496">
        <v>0</v>
      </c>
      <c r="F1496" t="s">
        <v>10</v>
      </c>
      <c r="G1496" t="s">
        <v>11</v>
      </c>
    </row>
    <row r="1497" spans="1:7" x14ac:dyDescent="0.3">
      <c r="A1497">
        <v>1496</v>
      </c>
      <c r="B1497" t="s">
        <v>994</v>
      </c>
      <c r="C1497" t="s">
        <v>995</v>
      </c>
      <c r="D1497" t="s">
        <v>9</v>
      </c>
      <c r="E1497">
        <v>12000</v>
      </c>
      <c r="F1497" t="s">
        <v>10</v>
      </c>
      <c r="G1497" t="s">
        <v>11</v>
      </c>
    </row>
    <row r="1498" spans="1:7" x14ac:dyDescent="0.3">
      <c r="A1498">
        <v>1497</v>
      </c>
      <c r="B1498" t="s">
        <v>996</v>
      </c>
      <c r="C1498" t="s">
        <v>997</v>
      </c>
      <c r="D1498" t="s">
        <v>9</v>
      </c>
      <c r="E1498">
        <v>20000</v>
      </c>
      <c r="F1498" t="s">
        <v>10</v>
      </c>
      <c r="G1498" t="s">
        <v>11</v>
      </c>
    </row>
    <row r="1499" spans="1:7" x14ac:dyDescent="0.3">
      <c r="A1499">
        <v>1498</v>
      </c>
      <c r="B1499" t="s">
        <v>998</v>
      </c>
      <c r="C1499" t="s">
        <v>999</v>
      </c>
      <c r="D1499" t="s">
        <v>9</v>
      </c>
      <c r="E1499">
        <v>30000</v>
      </c>
      <c r="F1499" t="s">
        <v>10</v>
      </c>
      <c r="G1499" t="s">
        <v>11</v>
      </c>
    </row>
    <row r="1500" spans="1:7" x14ac:dyDescent="0.3">
      <c r="A1500">
        <v>1499</v>
      </c>
      <c r="B1500" t="s">
        <v>1000</v>
      </c>
      <c r="C1500" t="s">
        <v>1001</v>
      </c>
      <c r="D1500" t="s">
        <v>9</v>
      </c>
      <c r="E1500">
        <v>55000</v>
      </c>
      <c r="F1500" t="s">
        <v>10</v>
      </c>
      <c r="G1500" t="s">
        <v>11</v>
      </c>
    </row>
    <row r="1501" spans="1:7" x14ac:dyDescent="0.3">
      <c r="A1501">
        <v>1500</v>
      </c>
      <c r="B1501" t="s">
        <v>1002</v>
      </c>
      <c r="C1501" t="s">
        <v>1003</v>
      </c>
      <c r="D1501" t="s">
        <v>9</v>
      </c>
      <c r="E1501">
        <v>140000</v>
      </c>
      <c r="F1501" t="s">
        <v>10</v>
      </c>
      <c r="G1501" t="s">
        <v>11</v>
      </c>
    </row>
    <row r="1502" spans="1:7" x14ac:dyDescent="0.3">
      <c r="A1502">
        <v>1501</v>
      </c>
      <c r="B1502" t="s">
        <v>1004</v>
      </c>
      <c r="C1502" t="s">
        <v>1005</v>
      </c>
      <c r="D1502" t="s">
        <v>9</v>
      </c>
      <c r="E1502">
        <v>174000</v>
      </c>
      <c r="F1502" t="s">
        <v>10</v>
      </c>
      <c r="G1502" t="s">
        <v>11</v>
      </c>
    </row>
    <row r="1503" spans="1:7" x14ac:dyDescent="0.3">
      <c r="A1503">
        <v>1502</v>
      </c>
      <c r="B1503" t="s">
        <v>1006</v>
      </c>
      <c r="C1503" t="s">
        <v>1007</v>
      </c>
      <c r="D1503" t="s">
        <v>9</v>
      </c>
      <c r="E1503">
        <v>210000</v>
      </c>
      <c r="F1503" t="s">
        <v>10</v>
      </c>
      <c r="G1503" t="s">
        <v>11</v>
      </c>
    </row>
    <row r="1504" spans="1:7" x14ac:dyDescent="0.3">
      <c r="A1504">
        <v>1503</v>
      </c>
      <c r="B1504" t="s">
        <v>1008</v>
      </c>
      <c r="C1504" t="s">
        <v>1009</v>
      </c>
      <c r="D1504" t="s">
        <v>9</v>
      </c>
      <c r="E1504">
        <v>250000</v>
      </c>
      <c r="F1504" t="s">
        <v>10</v>
      </c>
      <c r="G1504" t="s">
        <v>11</v>
      </c>
    </row>
    <row r="1505" spans="1:7" x14ac:dyDescent="0.3">
      <c r="A1505">
        <v>1504</v>
      </c>
      <c r="B1505" t="s">
        <v>1564</v>
      </c>
      <c r="C1505" t="s">
        <v>1897</v>
      </c>
      <c r="D1505" t="s">
        <v>11</v>
      </c>
      <c r="E1505">
        <v>0</v>
      </c>
      <c r="F1505" t="s">
        <v>10</v>
      </c>
      <c r="G1505" t="s">
        <v>11</v>
      </c>
    </row>
    <row r="1506" spans="1:7" x14ac:dyDescent="0.3">
      <c r="A1506">
        <v>1505</v>
      </c>
      <c r="B1506" t="s">
        <v>1010</v>
      </c>
      <c r="C1506" t="s">
        <v>1011</v>
      </c>
      <c r="D1506" t="s">
        <v>9</v>
      </c>
      <c r="E1506">
        <v>15000</v>
      </c>
      <c r="F1506" t="s">
        <v>10</v>
      </c>
      <c r="G1506" t="s">
        <v>11</v>
      </c>
    </row>
    <row r="1507" spans="1:7" x14ac:dyDescent="0.3">
      <c r="A1507">
        <v>1506</v>
      </c>
      <c r="B1507" t="s">
        <v>1012</v>
      </c>
      <c r="C1507" t="s">
        <v>1013</v>
      </c>
      <c r="D1507" t="s">
        <v>9</v>
      </c>
      <c r="E1507">
        <v>30000</v>
      </c>
      <c r="F1507" t="s">
        <v>10</v>
      </c>
      <c r="G1507" t="s">
        <v>11</v>
      </c>
    </row>
    <row r="1508" spans="1:7" x14ac:dyDescent="0.3">
      <c r="A1508">
        <v>1507</v>
      </c>
      <c r="B1508" t="s">
        <v>1014</v>
      </c>
      <c r="C1508" t="s">
        <v>1015</v>
      </c>
      <c r="D1508" t="s">
        <v>9</v>
      </c>
      <c r="E1508">
        <v>70000</v>
      </c>
      <c r="F1508" t="s">
        <v>10</v>
      </c>
      <c r="G1508" t="s">
        <v>11</v>
      </c>
    </row>
    <row r="1509" spans="1:7" x14ac:dyDescent="0.3">
      <c r="A1509">
        <v>1508</v>
      </c>
      <c r="B1509" t="s">
        <v>1016</v>
      </c>
      <c r="C1509" t="s">
        <v>1017</v>
      </c>
      <c r="D1509" t="s">
        <v>9</v>
      </c>
      <c r="E1509">
        <v>150000</v>
      </c>
      <c r="F1509" t="s">
        <v>10</v>
      </c>
      <c r="G1509" t="s">
        <v>11</v>
      </c>
    </row>
    <row r="1510" spans="1:7" x14ac:dyDescent="0.3">
      <c r="A1510">
        <v>1509</v>
      </c>
      <c r="B1510" t="s">
        <v>1018</v>
      </c>
      <c r="C1510" t="s">
        <v>1019</v>
      </c>
      <c r="D1510" t="s">
        <v>9</v>
      </c>
      <c r="E1510">
        <v>300000</v>
      </c>
      <c r="F1510" t="s">
        <v>10</v>
      </c>
      <c r="G1510" t="s">
        <v>11</v>
      </c>
    </row>
    <row r="1511" spans="1:7" x14ac:dyDescent="0.3">
      <c r="A1511">
        <v>1510</v>
      </c>
      <c r="B1511" t="s">
        <v>1571</v>
      </c>
      <c r="C1511" t="s">
        <v>1898</v>
      </c>
      <c r="D1511" t="s">
        <v>11</v>
      </c>
      <c r="E1511">
        <v>0</v>
      </c>
      <c r="F1511" t="s">
        <v>10</v>
      </c>
      <c r="G1511" t="s">
        <v>11</v>
      </c>
    </row>
    <row r="1512" spans="1:7" x14ac:dyDescent="0.3">
      <c r="A1512">
        <v>1511</v>
      </c>
      <c r="B1512" t="s">
        <v>1020</v>
      </c>
      <c r="C1512" t="s">
        <v>1021</v>
      </c>
      <c r="D1512" t="s">
        <v>9</v>
      </c>
      <c r="E1512">
        <v>10000</v>
      </c>
      <c r="F1512" t="s">
        <v>10</v>
      </c>
      <c r="G1512" t="s">
        <v>11</v>
      </c>
    </row>
    <row r="1513" spans="1:7" x14ac:dyDescent="0.3">
      <c r="A1513">
        <v>1512</v>
      </c>
      <c r="B1513" t="s">
        <v>1022</v>
      </c>
      <c r="C1513" t="s">
        <v>1023</v>
      </c>
      <c r="D1513" t="s">
        <v>9</v>
      </c>
      <c r="E1513">
        <v>30000</v>
      </c>
      <c r="F1513" t="s">
        <v>10</v>
      </c>
      <c r="G1513" t="s">
        <v>11</v>
      </c>
    </row>
    <row r="1514" spans="1:7" x14ac:dyDescent="0.3">
      <c r="A1514">
        <v>1513</v>
      </c>
      <c r="B1514" t="s">
        <v>1024</v>
      </c>
      <c r="C1514" t="s">
        <v>1025</v>
      </c>
      <c r="D1514" t="s">
        <v>9</v>
      </c>
      <c r="E1514">
        <v>52000</v>
      </c>
      <c r="F1514" t="s">
        <v>10</v>
      </c>
      <c r="G1514" t="s">
        <v>11</v>
      </c>
    </row>
    <row r="1515" spans="1:7" x14ac:dyDescent="0.3">
      <c r="A1515">
        <v>1514</v>
      </c>
      <c r="B1515" t="s">
        <v>1026</v>
      </c>
      <c r="C1515" t="s">
        <v>1027</v>
      </c>
      <c r="D1515" t="s">
        <v>9</v>
      </c>
      <c r="E1515">
        <v>110000</v>
      </c>
      <c r="F1515" t="s">
        <v>10</v>
      </c>
      <c r="G1515" t="s">
        <v>11</v>
      </c>
    </row>
    <row r="1516" spans="1:7" x14ac:dyDescent="0.3">
      <c r="A1516">
        <v>1515</v>
      </c>
      <c r="B1516" t="s">
        <v>1028</v>
      </c>
      <c r="C1516" t="s">
        <v>1029</v>
      </c>
      <c r="D1516" t="s">
        <v>9</v>
      </c>
      <c r="E1516">
        <v>340000</v>
      </c>
      <c r="F1516" t="s">
        <v>10</v>
      </c>
      <c r="G1516" t="s">
        <v>11</v>
      </c>
    </row>
    <row r="1517" spans="1:7" x14ac:dyDescent="0.3">
      <c r="A1517">
        <v>1516</v>
      </c>
      <c r="B1517" t="s">
        <v>1030</v>
      </c>
      <c r="C1517" t="s">
        <v>1031</v>
      </c>
      <c r="D1517" t="s">
        <v>9</v>
      </c>
      <c r="E1517">
        <v>380000</v>
      </c>
      <c r="F1517" t="s">
        <v>10</v>
      </c>
      <c r="G1517" t="s">
        <v>11</v>
      </c>
    </row>
    <row r="1518" spans="1:7" x14ac:dyDescent="0.3">
      <c r="A1518">
        <v>1517</v>
      </c>
      <c r="B1518" t="s">
        <v>1032</v>
      </c>
      <c r="C1518" t="s">
        <v>1033</v>
      </c>
      <c r="D1518" t="s">
        <v>9</v>
      </c>
      <c r="E1518">
        <v>440000</v>
      </c>
      <c r="F1518" t="s">
        <v>10</v>
      </c>
      <c r="G1518" t="s">
        <v>11</v>
      </c>
    </row>
    <row r="1519" spans="1:7" x14ac:dyDescent="0.3">
      <c r="A1519">
        <v>1518</v>
      </c>
      <c r="B1519" t="s">
        <v>1578</v>
      </c>
      <c r="C1519" t="s">
        <v>1899</v>
      </c>
      <c r="D1519" t="s">
        <v>11</v>
      </c>
      <c r="E1519">
        <v>0</v>
      </c>
      <c r="F1519" t="s">
        <v>10</v>
      </c>
      <c r="G1519" t="s">
        <v>11</v>
      </c>
    </row>
    <row r="1520" spans="1:7" x14ac:dyDescent="0.3">
      <c r="A1520">
        <v>1519</v>
      </c>
      <c r="B1520" t="s">
        <v>1034</v>
      </c>
      <c r="C1520" t="s">
        <v>1035</v>
      </c>
      <c r="D1520" t="s">
        <v>9</v>
      </c>
      <c r="E1520">
        <v>10000</v>
      </c>
      <c r="F1520" t="s">
        <v>10</v>
      </c>
      <c r="G1520" t="s">
        <v>11</v>
      </c>
    </row>
    <row r="1521" spans="1:7" x14ac:dyDescent="0.3">
      <c r="A1521">
        <v>1520</v>
      </c>
      <c r="B1521" t="s">
        <v>1036</v>
      </c>
      <c r="C1521" t="s">
        <v>1037</v>
      </c>
      <c r="D1521" t="s">
        <v>9</v>
      </c>
      <c r="E1521">
        <v>30000</v>
      </c>
      <c r="F1521" t="s">
        <v>10</v>
      </c>
      <c r="G1521" t="s">
        <v>11</v>
      </c>
    </row>
    <row r="1522" spans="1:7" x14ac:dyDescent="0.3">
      <c r="A1522">
        <v>1521</v>
      </c>
      <c r="B1522" t="s">
        <v>1038</v>
      </c>
      <c r="C1522" t="s">
        <v>1039</v>
      </c>
      <c r="D1522" t="s">
        <v>9</v>
      </c>
      <c r="E1522">
        <v>52000</v>
      </c>
      <c r="F1522" t="s">
        <v>10</v>
      </c>
      <c r="G1522" t="s">
        <v>11</v>
      </c>
    </row>
    <row r="1523" spans="1:7" x14ac:dyDescent="0.3">
      <c r="A1523">
        <v>1522</v>
      </c>
      <c r="B1523" t="s">
        <v>1040</v>
      </c>
      <c r="C1523" t="s">
        <v>1041</v>
      </c>
      <c r="D1523" t="s">
        <v>9</v>
      </c>
      <c r="E1523">
        <v>110000</v>
      </c>
      <c r="F1523" t="s">
        <v>10</v>
      </c>
      <c r="G1523" t="s">
        <v>11</v>
      </c>
    </row>
    <row r="1524" spans="1:7" x14ac:dyDescent="0.3">
      <c r="A1524">
        <v>1523</v>
      </c>
      <c r="B1524" t="s">
        <v>1042</v>
      </c>
      <c r="C1524" t="s">
        <v>1043</v>
      </c>
      <c r="D1524" t="s">
        <v>9</v>
      </c>
      <c r="E1524">
        <v>340000</v>
      </c>
      <c r="F1524" t="s">
        <v>10</v>
      </c>
      <c r="G1524" t="s">
        <v>11</v>
      </c>
    </row>
    <row r="1525" spans="1:7" x14ac:dyDescent="0.3">
      <c r="A1525">
        <v>1524</v>
      </c>
      <c r="B1525" t="s">
        <v>1044</v>
      </c>
      <c r="C1525" t="s">
        <v>1045</v>
      </c>
      <c r="D1525" t="s">
        <v>9</v>
      </c>
      <c r="E1525">
        <v>380000</v>
      </c>
      <c r="F1525" t="s">
        <v>10</v>
      </c>
      <c r="G1525" t="s">
        <v>11</v>
      </c>
    </row>
    <row r="1526" spans="1:7" x14ac:dyDescent="0.3">
      <c r="A1526">
        <v>1525</v>
      </c>
      <c r="B1526" t="s">
        <v>1046</v>
      </c>
      <c r="C1526" t="s">
        <v>1047</v>
      </c>
      <c r="D1526" t="s">
        <v>9</v>
      </c>
      <c r="E1526">
        <v>440000</v>
      </c>
      <c r="F1526" t="s">
        <v>10</v>
      </c>
      <c r="G1526" t="s">
        <v>11</v>
      </c>
    </row>
    <row r="1527" spans="1:7" x14ac:dyDescent="0.3">
      <c r="A1527">
        <v>1526</v>
      </c>
      <c r="B1527" t="s">
        <v>1048</v>
      </c>
      <c r="C1527" t="s">
        <v>1049</v>
      </c>
      <c r="D1527" t="s">
        <v>9</v>
      </c>
      <c r="E1527">
        <v>550000</v>
      </c>
      <c r="F1527" t="s">
        <v>10</v>
      </c>
      <c r="G1527" t="s">
        <v>11</v>
      </c>
    </row>
    <row r="1528" spans="1:7" x14ac:dyDescent="0.3">
      <c r="A1528">
        <v>1527</v>
      </c>
      <c r="B1528" t="s">
        <v>1587</v>
      </c>
      <c r="C1528" t="s">
        <v>1900</v>
      </c>
      <c r="D1528" t="s">
        <v>11</v>
      </c>
      <c r="E1528">
        <v>0</v>
      </c>
      <c r="F1528" t="s">
        <v>10</v>
      </c>
      <c r="G1528" t="s">
        <v>11</v>
      </c>
    </row>
    <row r="1529" spans="1:7" x14ac:dyDescent="0.3">
      <c r="A1529">
        <v>1528</v>
      </c>
      <c r="B1529" t="s">
        <v>1050</v>
      </c>
      <c r="C1529" t="s">
        <v>1051</v>
      </c>
      <c r="D1529" t="s">
        <v>9</v>
      </c>
      <c r="E1529">
        <v>15000</v>
      </c>
      <c r="F1529" t="s">
        <v>10</v>
      </c>
      <c r="G1529" t="s">
        <v>11</v>
      </c>
    </row>
    <row r="1530" spans="1:7" x14ac:dyDescent="0.3">
      <c r="A1530">
        <v>1529</v>
      </c>
      <c r="B1530" t="s">
        <v>1052</v>
      </c>
      <c r="C1530" t="s">
        <v>1053</v>
      </c>
      <c r="D1530" t="s">
        <v>9</v>
      </c>
      <c r="E1530">
        <v>35000</v>
      </c>
      <c r="F1530" t="s">
        <v>10</v>
      </c>
      <c r="G1530" t="s">
        <v>11</v>
      </c>
    </row>
    <row r="1531" spans="1:7" x14ac:dyDescent="0.3">
      <c r="A1531">
        <v>1530</v>
      </c>
      <c r="B1531" t="s">
        <v>1054</v>
      </c>
      <c r="C1531" t="s">
        <v>1055</v>
      </c>
      <c r="D1531" t="s">
        <v>9</v>
      </c>
      <c r="E1531">
        <v>80000</v>
      </c>
      <c r="F1531" t="s">
        <v>10</v>
      </c>
      <c r="G1531" t="s">
        <v>11</v>
      </c>
    </row>
    <row r="1532" spans="1:7" x14ac:dyDescent="0.3">
      <c r="A1532">
        <v>1531</v>
      </c>
      <c r="B1532" t="s">
        <v>1056</v>
      </c>
      <c r="C1532" t="s">
        <v>1057</v>
      </c>
      <c r="D1532" t="s">
        <v>9</v>
      </c>
      <c r="E1532">
        <v>170000</v>
      </c>
      <c r="F1532" t="s">
        <v>10</v>
      </c>
      <c r="G1532" t="s">
        <v>11</v>
      </c>
    </row>
    <row r="1533" spans="1:7" x14ac:dyDescent="0.3">
      <c r="A1533">
        <v>1532</v>
      </c>
      <c r="B1533" t="s">
        <v>1058</v>
      </c>
      <c r="C1533" t="s">
        <v>1059</v>
      </c>
      <c r="D1533" t="s">
        <v>9</v>
      </c>
      <c r="E1533">
        <v>250000</v>
      </c>
      <c r="F1533" t="s">
        <v>10</v>
      </c>
      <c r="G1533" t="s">
        <v>11</v>
      </c>
    </row>
    <row r="1534" spans="1:7" x14ac:dyDescent="0.3">
      <c r="A1534">
        <v>1533</v>
      </c>
      <c r="B1534" t="s">
        <v>1060</v>
      </c>
      <c r="C1534" t="s">
        <v>1061</v>
      </c>
      <c r="D1534" t="s">
        <v>9</v>
      </c>
      <c r="E1534">
        <v>350000</v>
      </c>
      <c r="F1534" t="s">
        <v>10</v>
      </c>
      <c r="G1534" t="s">
        <v>11</v>
      </c>
    </row>
    <row r="1535" spans="1:7" x14ac:dyDescent="0.3">
      <c r="A1535">
        <v>1534</v>
      </c>
      <c r="B1535" t="s">
        <v>1594</v>
      </c>
      <c r="C1535" t="s">
        <v>1901</v>
      </c>
      <c r="D1535" t="s">
        <v>11</v>
      </c>
      <c r="E1535">
        <v>0</v>
      </c>
      <c r="F1535" t="s">
        <v>10</v>
      </c>
      <c r="G1535" t="s">
        <v>11</v>
      </c>
    </row>
    <row r="1536" spans="1:7" x14ac:dyDescent="0.3">
      <c r="A1536">
        <v>1535</v>
      </c>
      <c r="B1536" t="s">
        <v>1062</v>
      </c>
      <c r="C1536" t="s">
        <v>1063</v>
      </c>
      <c r="D1536" t="s">
        <v>9</v>
      </c>
      <c r="E1536">
        <v>10000</v>
      </c>
      <c r="F1536" t="s">
        <v>10</v>
      </c>
      <c r="G1536" t="s">
        <v>11</v>
      </c>
    </row>
    <row r="1537" spans="1:7" x14ac:dyDescent="0.3">
      <c r="A1537">
        <v>1536</v>
      </c>
      <c r="B1537" t="s">
        <v>1064</v>
      </c>
      <c r="C1537" t="s">
        <v>1065</v>
      </c>
      <c r="D1537" t="s">
        <v>9</v>
      </c>
      <c r="E1537">
        <v>40000</v>
      </c>
      <c r="F1537" t="s">
        <v>10</v>
      </c>
      <c r="G1537" t="s">
        <v>11</v>
      </c>
    </row>
    <row r="1538" spans="1:7" x14ac:dyDescent="0.3">
      <c r="A1538">
        <v>1537</v>
      </c>
      <c r="B1538" t="s">
        <v>1066</v>
      </c>
      <c r="C1538" t="s">
        <v>1067</v>
      </c>
      <c r="D1538" t="s">
        <v>9</v>
      </c>
      <c r="E1538">
        <v>100000</v>
      </c>
      <c r="F1538" t="s">
        <v>10</v>
      </c>
      <c r="G1538" t="s">
        <v>11</v>
      </c>
    </row>
    <row r="1539" spans="1:7" x14ac:dyDescent="0.3">
      <c r="A1539">
        <v>1538</v>
      </c>
      <c r="B1539" t="s">
        <v>1068</v>
      </c>
      <c r="C1539" t="s">
        <v>1069</v>
      </c>
      <c r="D1539" t="s">
        <v>9</v>
      </c>
      <c r="E1539">
        <v>300000</v>
      </c>
      <c r="F1539" t="s">
        <v>10</v>
      </c>
      <c r="G1539" t="s">
        <v>11</v>
      </c>
    </row>
    <row r="1540" spans="1:7" x14ac:dyDescent="0.3">
      <c r="A1540">
        <v>1539</v>
      </c>
      <c r="B1540" t="s">
        <v>1070</v>
      </c>
      <c r="C1540" t="s">
        <v>1071</v>
      </c>
      <c r="D1540" t="s">
        <v>9</v>
      </c>
      <c r="E1540">
        <v>700000</v>
      </c>
      <c r="F1540" t="s">
        <v>10</v>
      </c>
      <c r="G1540" t="s">
        <v>11</v>
      </c>
    </row>
    <row r="1541" spans="1:7" x14ac:dyDescent="0.3">
      <c r="A1541">
        <v>1540</v>
      </c>
      <c r="B1541" t="s">
        <v>1072</v>
      </c>
      <c r="C1541" t="s">
        <v>1073</v>
      </c>
      <c r="D1541" t="s">
        <v>9</v>
      </c>
      <c r="E1541">
        <v>1200000</v>
      </c>
      <c r="F1541" t="s">
        <v>10</v>
      </c>
      <c r="G1541" t="s">
        <v>11</v>
      </c>
    </row>
    <row r="1542" spans="1:7" x14ac:dyDescent="0.3">
      <c r="A1542">
        <v>1541</v>
      </c>
      <c r="B1542" t="s">
        <v>1602</v>
      </c>
      <c r="C1542" t="s">
        <v>1902</v>
      </c>
      <c r="D1542" t="s">
        <v>11</v>
      </c>
      <c r="E1542">
        <v>0</v>
      </c>
      <c r="F1542" t="s">
        <v>10</v>
      </c>
      <c r="G1542" t="s">
        <v>11</v>
      </c>
    </row>
    <row r="1543" spans="1:7" x14ac:dyDescent="0.3">
      <c r="A1543">
        <v>1542</v>
      </c>
      <c r="B1543" t="s">
        <v>1074</v>
      </c>
      <c r="C1543" t="s">
        <v>1075</v>
      </c>
      <c r="D1543" t="s">
        <v>9</v>
      </c>
      <c r="E1543">
        <v>25000</v>
      </c>
      <c r="F1543" t="s">
        <v>10</v>
      </c>
      <c r="G1543" t="s">
        <v>11</v>
      </c>
    </row>
    <row r="1544" spans="1:7" x14ac:dyDescent="0.3">
      <c r="A1544">
        <v>1543</v>
      </c>
      <c r="B1544" t="s">
        <v>1076</v>
      </c>
      <c r="C1544" t="s">
        <v>1077</v>
      </c>
      <c r="D1544" t="s">
        <v>9</v>
      </c>
      <c r="E1544">
        <v>50000</v>
      </c>
      <c r="F1544" t="s">
        <v>10</v>
      </c>
      <c r="G1544" t="s">
        <v>11</v>
      </c>
    </row>
    <row r="1545" spans="1:7" x14ac:dyDescent="0.3">
      <c r="A1545">
        <v>1544</v>
      </c>
      <c r="B1545" t="s">
        <v>1078</v>
      </c>
      <c r="C1545" t="s">
        <v>1079</v>
      </c>
      <c r="D1545" t="s">
        <v>9</v>
      </c>
      <c r="E1545">
        <v>100000</v>
      </c>
      <c r="F1545" t="s">
        <v>10</v>
      </c>
      <c r="G1545" t="s">
        <v>11</v>
      </c>
    </row>
    <row r="1546" spans="1:7" x14ac:dyDescent="0.3">
      <c r="A1546">
        <v>1545</v>
      </c>
      <c r="B1546" t="s">
        <v>1080</v>
      </c>
      <c r="C1546" t="s">
        <v>1081</v>
      </c>
      <c r="D1546" t="s">
        <v>9</v>
      </c>
      <c r="E1546">
        <v>300000</v>
      </c>
      <c r="F1546" t="s">
        <v>10</v>
      </c>
      <c r="G1546" t="s">
        <v>11</v>
      </c>
    </row>
    <row r="1547" spans="1:7" x14ac:dyDescent="0.3">
      <c r="A1547">
        <v>1546</v>
      </c>
      <c r="B1547" t="s">
        <v>1082</v>
      </c>
      <c r="C1547" t="s">
        <v>1083</v>
      </c>
      <c r="D1547" t="s">
        <v>9</v>
      </c>
      <c r="E1547">
        <v>700000</v>
      </c>
      <c r="F1547" t="s">
        <v>10</v>
      </c>
      <c r="G1547" t="s">
        <v>11</v>
      </c>
    </row>
    <row r="1548" spans="1:7" x14ac:dyDescent="0.3">
      <c r="A1548">
        <v>1547</v>
      </c>
      <c r="B1548" t="s">
        <v>1084</v>
      </c>
      <c r="C1548" t="s">
        <v>1085</v>
      </c>
      <c r="D1548" t="s">
        <v>9</v>
      </c>
      <c r="E1548">
        <v>1200000</v>
      </c>
      <c r="F1548" t="s">
        <v>10</v>
      </c>
      <c r="G1548" t="s">
        <v>11</v>
      </c>
    </row>
    <row r="1549" spans="1:7" x14ac:dyDescent="0.3">
      <c r="A1549">
        <v>1548</v>
      </c>
      <c r="B1549" t="s">
        <v>1609</v>
      </c>
      <c r="C1549" t="s">
        <v>1903</v>
      </c>
      <c r="D1549" t="s">
        <v>11</v>
      </c>
      <c r="E1549">
        <v>0</v>
      </c>
      <c r="F1549" t="s">
        <v>10</v>
      </c>
      <c r="G1549" t="s">
        <v>11</v>
      </c>
    </row>
    <row r="1550" spans="1:7" x14ac:dyDescent="0.3">
      <c r="A1550">
        <v>1549</v>
      </c>
      <c r="B1550" t="s">
        <v>1086</v>
      </c>
      <c r="C1550" t="s">
        <v>1087</v>
      </c>
      <c r="D1550" t="s">
        <v>9</v>
      </c>
      <c r="E1550">
        <v>20000</v>
      </c>
      <c r="F1550" t="s">
        <v>10</v>
      </c>
      <c r="G1550" t="s">
        <v>11</v>
      </c>
    </row>
    <row r="1551" spans="1:7" x14ac:dyDescent="0.3">
      <c r="A1551">
        <v>1550</v>
      </c>
      <c r="B1551" t="s">
        <v>1088</v>
      </c>
      <c r="C1551" t="s">
        <v>1089</v>
      </c>
      <c r="D1551" t="s">
        <v>9</v>
      </c>
      <c r="E1551">
        <v>55000</v>
      </c>
      <c r="F1551" t="s">
        <v>10</v>
      </c>
      <c r="G1551" t="s">
        <v>11</v>
      </c>
    </row>
    <row r="1552" spans="1:7" x14ac:dyDescent="0.3">
      <c r="A1552">
        <v>1551</v>
      </c>
      <c r="B1552" t="s">
        <v>1090</v>
      </c>
      <c r="C1552" t="s">
        <v>1091</v>
      </c>
      <c r="D1552" t="s">
        <v>9</v>
      </c>
      <c r="E1552">
        <v>150000</v>
      </c>
      <c r="F1552" t="s">
        <v>10</v>
      </c>
      <c r="G1552" t="s">
        <v>11</v>
      </c>
    </row>
    <row r="1553" spans="1:7" x14ac:dyDescent="0.3">
      <c r="A1553">
        <v>1552</v>
      </c>
      <c r="B1553" t="s">
        <v>1092</v>
      </c>
      <c r="C1553" t="s">
        <v>1093</v>
      </c>
      <c r="D1553" t="s">
        <v>9</v>
      </c>
      <c r="E1553">
        <v>350000</v>
      </c>
      <c r="F1553" t="s">
        <v>10</v>
      </c>
      <c r="G1553" t="s">
        <v>11</v>
      </c>
    </row>
    <row r="1554" spans="1:7" x14ac:dyDescent="0.3">
      <c r="A1554">
        <v>1553</v>
      </c>
      <c r="B1554" t="s">
        <v>1094</v>
      </c>
      <c r="C1554" t="s">
        <v>1095</v>
      </c>
      <c r="D1554" t="s">
        <v>9</v>
      </c>
      <c r="E1554">
        <v>570000</v>
      </c>
      <c r="F1554" t="s">
        <v>10</v>
      </c>
      <c r="G1554" t="s">
        <v>11</v>
      </c>
    </row>
    <row r="1555" spans="1:7" x14ac:dyDescent="0.3">
      <c r="A1555">
        <v>1554</v>
      </c>
      <c r="B1555" t="s">
        <v>1681</v>
      </c>
      <c r="C1555" t="s">
        <v>1904</v>
      </c>
      <c r="D1555" t="s">
        <v>11</v>
      </c>
      <c r="E1555">
        <v>0</v>
      </c>
      <c r="F1555" t="s">
        <v>10</v>
      </c>
      <c r="G1555" t="s">
        <v>11</v>
      </c>
    </row>
    <row r="1556" spans="1:7" x14ac:dyDescent="0.3">
      <c r="A1556">
        <v>1555</v>
      </c>
      <c r="B1556" t="s">
        <v>1096</v>
      </c>
      <c r="C1556" t="s">
        <v>1097</v>
      </c>
      <c r="D1556" t="s">
        <v>9</v>
      </c>
      <c r="E1556">
        <v>10000</v>
      </c>
      <c r="F1556" t="s">
        <v>10</v>
      </c>
      <c r="G1556" t="s">
        <v>11</v>
      </c>
    </row>
    <row r="1557" spans="1:7" x14ac:dyDescent="0.3">
      <c r="A1557">
        <v>1556</v>
      </c>
      <c r="B1557" t="s">
        <v>1098</v>
      </c>
      <c r="C1557" t="s">
        <v>1099</v>
      </c>
      <c r="D1557" t="s">
        <v>9</v>
      </c>
      <c r="E1557">
        <v>30000</v>
      </c>
      <c r="F1557" t="s">
        <v>10</v>
      </c>
      <c r="G1557" t="s">
        <v>11</v>
      </c>
    </row>
    <row r="1558" spans="1:7" x14ac:dyDescent="0.3">
      <c r="A1558">
        <v>1557</v>
      </c>
      <c r="B1558" t="s">
        <v>1100</v>
      </c>
      <c r="C1558" t="s">
        <v>1101</v>
      </c>
      <c r="D1558" t="s">
        <v>9</v>
      </c>
      <c r="E1558">
        <v>62000</v>
      </c>
      <c r="F1558" t="s">
        <v>10</v>
      </c>
      <c r="G1558" t="s">
        <v>11</v>
      </c>
    </row>
    <row r="1559" spans="1:7" x14ac:dyDescent="0.3">
      <c r="A1559">
        <v>1558</v>
      </c>
      <c r="B1559" t="s">
        <v>1102</v>
      </c>
      <c r="C1559" t="s">
        <v>1103</v>
      </c>
      <c r="D1559" t="s">
        <v>9</v>
      </c>
      <c r="E1559">
        <v>100000</v>
      </c>
      <c r="F1559" t="s">
        <v>10</v>
      </c>
      <c r="G1559" t="s">
        <v>11</v>
      </c>
    </row>
    <row r="1560" spans="1:7" x14ac:dyDescent="0.3">
      <c r="A1560">
        <v>1559</v>
      </c>
      <c r="B1560" t="s">
        <v>1104</v>
      </c>
      <c r="C1560" t="s">
        <v>1105</v>
      </c>
      <c r="D1560" t="s">
        <v>9</v>
      </c>
      <c r="E1560">
        <v>180000</v>
      </c>
      <c r="F1560" t="s">
        <v>10</v>
      </c>
      <c r="G1560" t="s">
        <v>11</v>
      </c>
    </row>
    <row r="1561" spans="1:7" x14ac:dyDescent="0.3">
      <c r="A1561">
        <v>1560</v>
      </c>
      <c r="B1561" t="s">
        <v>1614</v>
      </c>
      <c r="C1561" t="s">
        <v>1905</v>
      </c>
      <c r="D1561" t="s">
        <v>11</v>
      </c>
      <c r="E1561">
        <v>0</v>
      </c>
      <c r="F1561" t="s">
        <v>10</v>
      </c>
      <c r="G1561" t="s">
        <v>11</v>
      </c>
    </row>
    <row r="1562" spans="1:7" x14ac:dyDescent="0.3">
      <c r="A1562">
        <v>1561</v>
      </c>
      <c r="B1562" t="s">
        <v>1106</v>
      </c>
      <c r="C1562" t="s">
        <v>1107</v>
      </c>
      <c r="D1562" t="s">
        <v>9</v>
      </c>
      <c r="E1562">
        <v>15000</v>
      </c>
      <c r="F1562" t="s">
        <v>10</v>
      </c>
      <c r="G1562" t="s">
        <v>11</v>
      </c>
    </row>
    <row r="1563" spans="1:7" x14ac:dyDescent="0.3">
      <c r="A1563">
        <v>1562</v>
      </c>
      <c r="B1563" t="s">
        <v>1108</v>
      </c>
      <c r="C1563" t="s">
        <v>1109</v>
      </c>
      <c r="D1563" t="s">
        <v>9</v>
      </c>
      <c r="E1563">
        <v>33000</v>
      </c>
      <c r="F1563" t="s">
        <v>10</v>
      </c>
      <c r="G1563" t="s">
        <v>11</v>
      </c>
    </row>
    <row r="1564" spans="1:7" x14ac:dyDescent="0.3">
      <c r="A1564">
        <v>1563</v>
      </c>
      <c r="B1564" t="s">
        <v>1110</v>
      </c>
      <c r="C1564" t="s">
        <v>1111</v>
      </c>
      <c r="D1564" t="s">
        <v>9</v>
      </c>
      <c r="E1564">
        <v>62000</v>
      </c>
      <c r="F1564" t="s">
        <v>10</v>
      </c>
      <c r="G1564" t="s">
        <v>11</v>
      </c>
    </row>
    <row r="1565" spans="1:7" x14ac:dyDescent="0.3">
      <c r="A1565">
        <v>1564</v>
      </c>
      <c r="B1565" t="s">
        <v>1112</v>
      </c>
      <c r="C1565" t="s">
        <v>1113</v>
      </c>
      <c r="D1565" t="s">
        <v>9</v>
      </c>
      <c r="E1565">
        <v>135000</v>
      </c>
      <c r="F1565" t="s">
        <v>10</v>
      </c>
      <c r="G1565" t="s">
        <v>11</v>
      </c>
    </row>
    <row r="1566" spans="1:7" x14ac:dyDescent="0.3">
      <c r="A1566">
        <v>1565</v>
      </c>
      <c r="B1566" t="s">
        <v>1114</v>
      </c>
      <c r="C1566" t="s">
        <v>1115</v>
      </c>
      <c r="D1566" t="s">
        <v>9</v>
      </c>
      <c r="E1566">
        <v>270000</v>
      </c>
      <c r="F1566" t="s">
        <v>10</v>
      </c>
      <c r="G1566" t="s">
        <v>11</v>
      </c>
    </row>
    <row r="1567" spans="1:7" x14ac:dyDescent="0.3">
      <c r="A1567">
        <v>1566</v>
      </c>
      <c r="B1567" t="s">
        <v>1116</v>
      </c>
      <c r="C1567" t="s">
        <v>1117</v>
      </c>
      <c r="D1567" t="s">
        <v>9</v>
      </c>
      <c r="E1567">
        <v>450000</v>
      </c>
      <c r="F1567" t="s">
        <v>10</v>
      </c>
      <c r="G1567" t="s">
        <v>11</v>
      </c>
    </row>
    <row r="1568" spans="1:7" x14ac:dyDescent="0.3">
      <c r="A1568">
        <v>1567</v>
      </c>
      <c r="B1568" t="s">
        <v>1906</v>
      </c>
      <c r="C1568" t="s">
        <v>1907</v>
      </c>
      <c r="D1568" t="s">
        <v>11</v>
      </c>
      <c r="E1568">
        <v>0</v>
      </c>
      <c r="F1568" t="s">
        <v>10</v>
      </c>
      <c r="G1568" t="s">
        <v>11</v>
      </c>
    </row>
    <row r="1569" spans="1:7" x14ac:dyDescent="0.3">
      <c r="A1569">
        <v>1568</v>
      </c>
      <c r="B1569" t="s">
        <v>1118</v>
      </c>
      <c r="C1569" t="s">
        <v>1119</v>
      </c>
      <c r="D1569" t="s">
        <v>9</v>
      </c>
      <c r="E1569">
        <v>15000</v>
      </c>
      <c r="F1569" t="s">
        <v>10</v>
      </c>
      <c r="G1569" t="s">
        <v>11</v>
      </c>
    </row>
    <row r="1570" spans="1:7" x14ac:dyDescent="0.3">
      <c r="A1570">
        <v>1569</v>
      </c>
      <c r="B1570" t="s">
        <v>1120</v>
      </c>
      <c r="C1570" t="s">
        <v>1121</v>
      </c>
      <c r="D1570" t="s">
        <v>9</v>
      </c>
      <c r="E1570">
        <v>50000</v>
      </c>
      <c r="F1570" t="s">
        <v>10</v>
      </c>
      <c r="G1570" t="s">
        <v>11</v>
      </c>
    </row>
    <row r="1571" spans="1:7" x14ac:dyDescent="0.3">
      <c r="A1571">
        <v>1570</v>
      </c>
      <c r="B1571" t="s">
        <v>1122</v>
      </c>
      <c r="C1571" t="s">
        <v>1123</v>
      </c>
      <c r="D1571" t="s">
        <v>9</v>
      </c>
      <c r="E1571">
        <v>150000</v>
      </c>
      <c r="F1571" t="s">
        <v>10</v>
      </c>
      <c r="G1571" t="s">
        <v>11</v>
      </c>
    </row>
    <row r="1572" spans="1:7" x14ac:dyDescent="0.3">
      <c r="A1572">
        <v>1571</v>
      </c>
      <c r="B1572" t="s">
        <v>1124</v>
      </c>
      <c r="C1572" t="s">
        <v>1125</v>
      </c>
      <c r="D1572" t="s">
        <v>9</v>
      </c>
      <c r="E1572">
        <v>375000</v>
      </c>
      <c r="F1572" t="s">
        <v>10</v>
      </c>
      <c r="G1572" t="s">
        <v>11</v>
      </c>
    </row>
    <row r="1573" spans="1:7" x14ac:dyDescent="0.3">
      <c r="A1573">
        <v>1572</v>
      </c>
      <c r="B1573" t="s">
        <v>1126</v>
      </c>
      <c r="C1573" t="s">
        <v>1127</v>
      </c>
      <c r="D1573" t="s">
        <v>9</v>
      </c>
      <c r="E1573">
        <v>750000</v>
      </c>
      <c r="F1573" t="s">
        <v>10</v>
      </c>
      <c r="G1573" t="s">
        <v>11</v>
      </c>
    </row>
    <row r="1574" spans="1:7" x14ac:dyDescent="0.3">
      <c r="A1574">
        <v>1573</v>
      </c>
      <c r="B1574" t="s">
        <v>1128</v>
      </c>
      <c r="C1574" t="s">
        <v>1129</v>
      </c>
      <c r="D1574" t="s">
        <v>9</v>
      </c>
      <c r="E1574">
        <v>1200000</v>
      </c>
      <c r="F1574" t="s">
        <v>10</v>
      </c>
      <c r="G1574" t="s">
        <v>11</v>
      </c>
    </row>
    <row r="1575" spans="1:7" x14ac:dyDescent="0.3">
      <c r="A1575">
        <v>1574</v>
      </c>
      <c r="B1575" t="s">
        <v>1692</v>
      </c>
      <c r="C1575" t="s">
        <v>1908</v>
      </c>
      <c r="D1575" t="s">
        <v>11</v>
      </c>
      <c r="E1575">
        <v>0</v>
      </c>
      <c r="F1575" t="s">
        <v>10</v>
      </c>
      <c r="G1575" t="s">
        <v>11</v>
      </c>
    </row>
    <row r="1576" spans="1:7" x14ac:dyDescent="0.3">
      <c r="A1576">
        <v>1575</v>
      </c>
      <c r="B1576" t="s">
        <v>1130</v>
      </c>
      <c r="C1576" t="s">
        <v>1131</v>
      </c>
      <c r="D1576" t="s">
        <v>9</v>
      </c>
      <c r="E1576">
        <v>15000</v>
      </c>
      <c r="F1576" t="s">
        <v>10</v>
      </c>
      <c r="G1576" t="s">
        <v>11</v>
      </c>
    </row>
    <row r="1577" spans="1:7" x14ac:dyDescent="0.3">
      <c r="A1577">
        <v>1576</v>
      </c>
      <c r="B1577" t="s">
        <v>1132</v>
      </c>
      <c r="C1577" t="s">
        <v>1133</v>
      </c>
      <c r="D1577" t="s">
        <v>9</v>
      </c>
      <c r="E1577">
        <v>35000</v>
      </c>
      <c r="F1577" t="s">
        <v>10</v>
      </c>
      <c r="G1577" t="s">
        <v>11</v>
      </c>
    </row>
    <row r="1578" spans="1:7" x14ac:dyDescent="0.3">
      <c r="A1578">
        <v>1577</v>
      </c>
      <c r="B1578" t="s">
        <v>1134</v>
      </c>
      <c r="C1578" t="s">
        <v>1135</v>
      </c>
      <c r="D1578" t="s">
        <v>9</v>
      </c>
      <c r="E1578">
        <v>70000</v>
      </c>
      <c r="F1578" t="s">
        <v>10</v>
      </c>
      <c r="G1578" t="s">
        <v>11</v>
      </c>
    </row>
    <row r="1579" spans="1:7" x14ac:dyDescent="0.3">
      <c r="A1579">
        <v>1578</v>
      </c>
      <c r="B1579" t="s">
        <v>1136</v>
      </c>
      <c r="C1579" t="s">
        <v>1137</v>
      </c>
      <c r="D1579" t="s">
        <v>9</v>
      </c>
      <c r="E1579">
        <v>180000</v>
      </c>
      <c r="F1579" t="s">
        <v>10</v>
      </c>
      <c r="G1579" t="s">
        <v>11</v>
      </c>
    </row>
    <row r="1580" spans="1:7" x14ac:dyDescent="0.3">
      <c r="A1580">
        <v>1579</v>
      </c>
      <c r="B1580" t="s">
        <v>1138</v>
      </c>
      <c r="C1580" t="s">
        <v>1139</v>
      </c>
      <c r="D1580" t="s">
        <v>9</v>
      </c>
      <c r="E1580">
        <v>290000</v>
      </c>
      <c r="F1580" t="s">
        <v>10</v>
      </c>
      <c r="G1580" t="s">
        <v>11</v>
      </c>
    </row>
    <row r="1581" spans="1:7" x14ac:dyDescent="0.3">
      <c r="A1581">
        <v>1580</v>
      </c>
      <c r="B1581" t="s">
        <v>1140</v>
      </c>
      <c r="C1581" t="s">
        <v>1141</v>
      </c>
      <c r="D1581" t="s">
        <v>9</v>
      </c>
      <c r="E1581">
        <v>370000</v>
      </c>
      <c r="F1581" t="s">
        <v>10</v>
      </c>
      <c r="G1581" t="s">
        <v>11</v>
      </c>
    </row>
    <row r="1582" spans="1:7" x14ac:dyDescent="0.3">
      <c r="A1582">
        <v>1581</v>
      </c>
      <c r="B1582" t="s">
        <v>1142</v>
      </c>
      <c r="C1582" t="s">
        <v>1143</v>
      </c>
      <c r="D1582" t="s">
        <v>9</v>
      </c>
      <c r="E1582">
        <v>430000</v>
      </c>
      <c r="F1582" t="s">
        <v>10</v>
      </c>
      <c r="G1582" t="s">
        <v>11</v>
      </c>
    </row>
    <row r="1583" spans="1:7" x14ac:dyDescent="0.3">
      <c r="A1583">
        <v>1582</v>
      </c>
      <c r="B1583" t="s">
        <v>1144</v>
      </c>
      <c r="C1583" t="s">
        <v>1145</v>
      </c>
      <c r="D1583" t="s">
        <v>9</v>
      </c>
      <c r="E1583">
        <v>500000</v>
      </c>
      <c r="F1583" t="s">
        <v>10</v>
      </c>
      <c r="G1583" t="s">
        <v>11</v>
      </c>
    </row>
    <row r="1584" spans="1:7" x14ac:dyDescent="0.3">
      <c r="A1584">
        <v>1583</v>
      </c>
      <c r="B1584" t="s">
        <v>1700</v>
      </c>
      <c r="C1584" t="s">
        <v>1909</v>
      </c>
      <c r="D1584" t="s">
        <v>11</v>
      </c>
      <c r="E1584">
        <v>0</v>
      </c>
      <c r="F1584" t="s">
        <v>10</v>
      </c>
      <c r="G1584" t="s">
        <v>11</v>
      </c>
    </row>
    <row r="1585" spans="1:7" x14ac:dyDescent="0.3">
      <c r="A1585">
        <v>1584</v>
      </c>
      <c r="B1585" t="s">
        <v>1146</v>
      </c>
      <c r="C1585" t="s">
        <v>1147</v>
      </c>
      <c r="D1585" t="s">
        <v>9</v>
      </c>
      <c r="E1585">
        <v>15000</v>
      </c>
      <c r="F1585" t="s">
        <v>10</v>
      </c>
      <c r="G1585" t="s">
        <v>11</v>
      </c>
    </row>
    <row r="1586" spans="1:7" x14ac:dyDescent="0.3">
      <c r="A1586">
        <v>1585</v>
      </c>
      <c r="B1586" t="s">
        <v>1148</v>
      </c>
      <c r="C1586" t="s">
        <v>1149</v>
      </c>
      <c r="D1586" t="s">
        <v>9</v>
      </c>
      <c r="E1586">
        <v>30000</v>
      </c>
      <c r="F1586" t="s">
        <v>10</v>
      </c>
      <c r="G1586" t="s">
        <v>11</v>
      </c>
    </row>
    <row r="1587" spans="1:7" x14ac:dyDescent="0.3">
      <c r="A1587">
        <v>1586</v>
      </c>
      <c r="B1587" t="s">
        <v>1150</v>
      </c>
      <c r="C1587" t="s">
        <v>1151</v>
      </c>
      <c r="D1587" t="s">
        <v>9</v>
      </c>
      <c r="E1587">
        <v>55000</v>
      </c>
      <c r="F1587" t="s">
        <v>10</v>
      </c>
      <c r="G1587" t="s">
        <v>11</v>
      </c>
    </row>
    <row r="1588" spans="1:7" x14ac:dyDescent="0.3">
      <c r="A1588">
        <v>1587</v>
      </c>
      <c r="B1588" t="s">
        <v>1152</v>
      </c>
      <c r="C1588" t="s">
        <v>1153</v>
      </c>
      <c r="D1588" t="s">
        <v>9</v>
      </c>
      <c r="E1588">
        <v>80000</v>
      </c>
      <c r="F1588" t="s">
        <v>10</v>
      </c>
      <c r="G1588" t="s">
        <v>11</v>
      </c>
    </row>
    <row r="1589" spans="1:7" x14ac:dyDescent="0.3">
      <c r="A1589">
        <v>1588</v>
      </c>
      <c r="B1589" t="s">
        <v>1154</v>
      </c>
      <c r="C1589" t="s">
        <v>1155</v>
      </c>
      <c r="D1589" t="s">
        <v>9</v>
      </c>
      <c r="E1589">
        <v>120000</v>
      </c>
      <c r="F1589" t="s">
        <v>10</v>
      </c>
      <c r="G1589" t="s">
        <v>11</v>
      </c>
    </row>
    <row r="1590" spans="1:7" x14ac:dyDescent="0.3">
      <c r="A1590">
        <v>1589</v>
      </c>
      <c r="B1590" t="s">
        <v>1156</v>
      </c>
      <c r="C1590" t="s">
        <v>1157</v>
      </c>
      <c r="D1590" t="s">
        <v>9</v>
      </c>
      <c r="E1590">
        <v>180000</v>
      </c>
      <c r="F1590" t="s">
        <v>10</v>
      </c>
      <c r="G1590" t="s">
        <v>11</v>
      </c>
    </row>
    <row r="1591" spans="1:7" x14ac:dyDescent="0.3">
      <c r="A1591">
        <v>1590</v>
      </c>
      <c r="B1591" t="s">
        <v>1910</v>
      </c>
      <c r="C1591" t="s">
        <v>1911</v>
      </c>
      <c r="D1591" t="s">
        <v>11</v>
      </c>
      <c r="E1591">
        <v>0</v>
      </c>
      <c r="F1591" t="s">
        <v>10</v>
      </c>
      <c r="G1591" t="s">
        <v>11</v>
      </c>
    </row>
    <row r="1592" spans="1:7" x14ac:dyDescent="0.3">
      <c r="A1592">
        <v>1591</v>
      </c>
      <c r="B1592" t="s">
        <v>1158</v>
      </c>
      <c r="C1592" t="s">
        <v>1159</v>
      </c>
      <c r="D1592" t="s">
        <v>9</v>
      </c>
      <c r="E1592">
        <v>15000</v>
      </c>
      <c r="F1592" t="s">
        <v>10</v>
      </c>
      <c r="G1592" t="s">
        <v>11</v>
      </c>
    </row>
    <row r="1593" spans="1:7" x14ac:dyDescent="0.3">
      <c r="A1593">
        <v>1592</v>
      </c>
      <c r="B1593" t="s">
        <v>1160</v>
      </c>
      <c r="C1593" t="s">
        <v>1161</v>
      </c>
      <c r="D1593" t="s">
        <v>9</v>
      </c>
      <c r="E1593">
        <v>65000</v>
      </c>
      <c r="F1593" t="s">
        <v>10</v>
      </c>
      <c r="G1593" t="s">
        <v>11</v>
      </c>
    </row>
    <row r="1594" spans="1:7" x14ac:dyDescent="0.3">
      <c r="A1594">
        <v>1593</v>
      </c>
      <c r="B1594" t="s">
        <v>1162</v>
      </c>
      <c r="C1594" t="s">
        <v>1163</v>
      </c>
      <c r="D1594" t="s">
        <v>9</v>
      </c>
      <c r="E1594">
        <v>175000</v>
      </c>
      <c r="F1594" t="s">
        <v>10</v>
      </c>
      <c r="G1594" t="s">
        <v>11</v>
      </c>
    </row>
    <row r="1595" spans="1:7" x14ac:dyDescent="0.3">
      <c r="A1595">
        <v>1594</v>
      </c>
      <c r="B1595" t="s">
        <v>1164</v>
      </c>
      <c r="C1595" t="s">
        <v>1165</v>
      </c>
      <c r="D1595" t="s">
        <v>9</v>
      </c>
      <c r="E1595">
        <v>285000</v>
      </c>
      <c r="F1595" t="s">
        <v>10</v>
      </c>
      <c r="G1595" t="s">
        <v>11</v>
      </c>
    </row>
    <row r="1596" spans="1:7" x14ac:dyDescent="0.3">
      <c r="A1596">
        <v>1595</v>
      </c>
      <c r="B1596" t="s">
        <v>1166</v>
      </c>
      <c r="C1596" t="s">
        <v>1167</v>
      </c>
      <c r="D1596" t="s">
        <v>9</v>
      </c>
      <c r="E1596">
        <v>580000</v>
      </c>
      <c r="F1596" t="s">
        <v>10</v>
      </c>
      <c r="G1596" t="s">
        <v>11</v>
      </c>
    </row>
    <row r="1597" spans="1:7" x14ac:dyDescent="0.3">
      <c r="A1597">
        <v>1596</v>
      </c>
      <c r="B1597" t="s">
        <v>1168</v>
      </c>
      <c r="C1597" t="s">
        <v>1169</v>
      </c>
      <c r="D1597" t="s">
        <v>9</v>
      </c>
      <c r="E1597">
        <v>980000</v>
      </c>
      <c r="F1597" t="s">
        <v>10</v>
      </c>
      <c r="G1597" t="s">
        <v>11</v>
      </c>
    </row>
    <row r="1598" spans="1:7" x14ac:dyDescent="0.3">
      <c r="A1598">
        <v>1597</v>
      </c>
      <c r="B1598" t="s">
        <v>1708</v>
      </c>
      <c r="C1598" t="s">
        <v>1912</v>
      </c>
      <c r="D1598" t="s">
        <v>11</v>
      </c>
      <c r="E1598">
        <v>0</v>
      </c>
      <c r="F1598" t="s">
        <v>10</v>
      </c>
      <c r="G1598" t="s">
        <v>11</v>
      </c>
    </row>
    <row r="1599" spans="1:7" x14ac:dyDescent="0.3">
      <c r="A1599">
        <v>1598</v>
      </c>
      <c r="B1599" t="s">
        <v>1170</v>
      </c>
      <c r="C1599" t="s">
        <v>1171</v>
      </c>
      <c r="D1599" t="s">
        <v>9</v>
      </c>
      <c r="E1599">
        <v>10000</v>
      </c>
      <c r="F1599" t="s">
        <v>10</v>
      </c>
      <c r="G1599" t="s">
        <v>11</v>
      </c>
    </row>
    <row r="1600" spans="1:7" x14ac:dyDescent="0.3">
      <c r="A1600">
        <v>1599</v>
      </c>
      <c r="B1600" t="s">
        <v>1172</v>
      </c>
      <c r="C1600" t="s">
        <v>1173</v>
      </c>
      <c r="D1600" t="s">
        <v>9</v>
      </c>
      <c r="E1600">
        <v>25000</v>
      </c>
      <c r="F1600" t="s">
        <v>10</v>
      </c>
      <c r="G1600" t="s">
        <v>11</v>
      </c>
    </row>
    <row r="1601" spans="1:7" x14ac:dyDescent="0.3">
      <c r="A1601">
        <v>1600</v>
      </c>
      <c r="B1601" t="s">
        <v>1174</v>
      </c>
      <c r="C1601" t="s">
        <v>1175</v>
      </c>
      <c r="D1601" t="s">
        <v>9</v>
      </c>
      <c r="E1601">
        <v>50000</v>
      </c>
      <c r="F1601" t="s">
        <v>10</v>
      </c>
      <c r="G1601" t="s">
        <v>11</v>
      </c>
    </row>
    <row r="1602" spans="1:7" x14ac:dyDescent="0.3">
      <c r="A1602">
        <v>1601</v>
      </c>
      <c r="B1602" t="s">
        <v>1176</v>
      </c>
      <c r="C1602" t="s">
        <v>1177</v>
      </c>
      <c r="D1602" t="s">
        <v>9</v>
      </c>
      <c r="E1602">
        <v>100000</v>
      </c>
      <c r="F1602" t="s">
        <v>10</v>
      </c>
      <c r="G1602" t="s">
        <v>11</v>
      </c>
    </row>
    <row r="1603" spans="1:7" x14ac:dyDescent="0.3">
      <c r="A1603">
        <v>1602</v>
      </c>
      <c r="B1603" t="s">
        <v>1178</v>
      </c>
      <c r="C1603" t="s">
        <v>1179</v>
      </c>
      <c r="D1603" t="s">
        <v>9</v>
      </c>
      <c r="E1603">
        <v>180000</v>
      </c>
      <c r="F1603" t="s">
        <v>10</v>
      </c>
      <c r="G1603" t="s">
        <v>11</v>
      </c>
    </row>
    <row r="1604" spans="1:7" x14ac:dyDescent="0.3">
      <c r="A1604">
        <v>1603</v>
      </c>
      <c r="B1604" t="s">
        <v>1180</v>
      </c>
      <c r="C1604" t="s">
        <v>1181</v>
      </c>
      <c r="D1604" t="s">
        <v>9</v>
      </c>
      <c r="E1604">
        <v>230000</v>
      </c>
      <c r="F1604" t="s">
        <v>10</v>
      </c>
      <c r="G1604" t="s">
        <v>11</v>
      </c>
    </row>
    <row r="1605" spans="1:7" x14ac:dyDescent="0.3">
      <c r="A1605">
        <v>1604</v>
      </c>
      <c r="B1605" t="s">
        <v>1182</v>
      </c>
      <c r="C1605" t="s">
        <v>1183</v>
      </c>
      <c r="D1605" t="s">
        <v>9</v>
      </c>
      <c r="E1605">
        <v>300000</v>
      </c>
      <c r="F1605" t="s">
        <v>10</v>
      </c>
      <c r="G1605" t="s">
        <v>11</v>
      </c>
    </row>
    <row r="1606" spans="1:7" x14ac:dyDescent="0.3">
      <c r="A1606">
        <v>1605</v>
      </c>
      <c r="B1606" t="s">
        <v>1184</v>
      </c>
      <c r="C1606" t="s">
        <v>1185</v>
      </c>
      <c r="D1606" t="s">
        <v>9</v>
      </c>
      <c r="E1606">
        <v>450000</v>
      </c>
      <c r="F1606" t="s">
        <v>10</v>
      </c>
      <c r="G1606" t="s">
        <v>11</v>
      </c>
    </row>
    <row r="1607" spans="1:7" x14ac:dyDescent="0.3">
      <c r="A1607">
        <v>1606</v>
      </c>
      <c r="B1607" t="s">
        <v>1714</v>
      </c>
      <c r="C1607" t="s">
        <v>1913</v>
      </c>
      <c r="D1607" t="s">
        <v>11</v>
      </c>
      <c r="E1607">
        <v>0</v>
      </c>
      <c r="F1607" t="s">
        <v>10</v>
      </c>
      <c r="G1607" t="s">
        <v>11</v>
      </c>
    </row>
    <row r="1608" spans="1:7" x14ac:dyDescent="0.3">
      <c r="A1608">
        <v>1607</v>
      </c>
      <c r="B1608" t="s">
        <v>1186</v>
      </c>
      <c r="C1608" t="s">
        <v>1187</v>
      </c>
      <c r="D1608" t="s">
        <v>9</v>
      </c>
      <c r="E1608">
        <v>15000</v>
      </c>
      <c r="F1608" t="s">
        <v>10</v>
      </c>
      <c r="G1608" t="s">
        <v>11</v>
      </c>
    </row>
    <row r="1609" spans="1:7" x14ac:dyDescent="0.3">
      <c r="A1609">
        <v>1608</v>
      </c>
      <c r="B1609" t="s">
        <v>1188</v>
      </c>
      <c r="C1609" t="s">
        <v>1189</v>
      </c>
      <c r="D1609" t="s">
        <v>9</v>
      </c>
      <c r="E1609">
        <v>30000</v>
      </c>
      <c r="F1609" t="s">
        <v>10</v>
      </c>
      <c r="G1609" t="s">
        <v>11</v>
      </c>
    </row>
    <row r="1610" spans="1:7" x14ac:dyDescent="0.3">
      <c r="A1610">
        <v>1609</v>
      </c>
      <c r="B1610" t="s">
        <v>1190</v>
      </c>
      <c r="C1610" t="s">
        <v>1191</v>
      </c>
      <c r="D1610" t="s">
        <v>9</v>
      </c>
      <c r="E1610">
        <v>75000</v>
      </c>
      <c r="F1610" t="s">
        <v>10</v>
      </c>
      <c r="G1610" t="s">
        <v>11</v>
      </c>
    </row>
    <row r="1611" spans="1:7" x14ac:dyDescent="0.3">
      <c r="A1611">
        <v>1610</v>
      </c>
      <c r="B1611" t="s">
        <v>1192</v>
      </c>
      <c r="C1611" t="s">
        <v>1193</v>
      </c>
      <c r="D1611" t="s">
        <v>9</v>
      </c>
      <c r="E1611">
        <v>170000</v>
      </c>
      <c r="F1611" t="s">
        <v>10</v>
      </c>
      <c r="G1611" t="s">
        <v>11</v>
      </c>
    </row>
    <row r="1612" spans="1:7" x14ac:dyDescent="0.3">
      <c r="A1612">
        <v>1611</v>
      </c>
      <c r="B1612" t="s">
        <v>1194</v>
      </c>
      <c r="C1612" t="s">
        <v>1195</v>
      </c>
      <c r="D1612" t="s">
        <v>9</v>
      </c>
      <c r="E1612">
        <v>250000</v>
      </c>
      <c r="F1612" t="s">
        <v>10</v>
      </c>
      <c r="G1612" t="s">
        <v>11</v>
      </c>
    </row>
    <row r="1613" spans="1:7" x14ac:dyDescent="0.3">
      <c r="A1613">
        <v>1612</v>
      </c>
      <c r="B1613" t="s">
        <v>1196</v>
      </c>
      <c r="C1613" t="s">
        <v>1197</v>
      </c>
      <c r="D1613" t="s">
        <v>9</v>
      </c>
      <c r="E1613">
        <v>320000</v>
      </c>
      <c r="F1613" t="s">
        <v>10</v>
      </c>
      <c r="G1613" t="s">
        <v>11</v>
      </c>
    </row>
    <row r="1614" spans="1:7" x14ac:dyDescent="0.3">
      <c r="A1614">
        <v>1613</v>
      </c>
      <c r="B1614" t="s">
        <v>1198</v>
      </c>
      <c r="C1614" t="s">
        <v>1199</v>
      </c>
      <c r="D1614" t="s">
        <v>9</v>
      </c>
      <c r="E1614">
        <v>400000</v>
      </c>
      <c r="F1614" t="s">
        <v>10</v>
      </c>
      <c r="G1614" t="s">
        <v>11</v>
      </c>
    </row>
    <row r="1615" spans="1:7" x14ac:dyDescent="0.3">
      <c r="A1615">
        <v>1614</v>
      </c>
      <c r="B1615" t="s">
        <v>1200</v>
      </c>
      <c r="C1615" t="s">
        <v>1201</v>
      </c>
      <c r="D1615" t="s">
        <v>9</v>
      </c>
      <c r="E1615">
        <v>500000</v>
      </c>
      <c r="F1615" t="s">
        <v>10</v>
      </c>
      <c r="G1615" t="s">
        <v>11</v>
      </c>
    </row>
    <row r="1616" spans="1:7" x14ac:dyDescent="0.3">
      <c r="A1616">
        <v>1615</v>
      </c>
      <c r="B1616" t="s">
        <v>1202</v>
      </c>
      <c r="C1616" t="s">
        <v>1203</v>
      </c>
      <c r="D1616" t="s">
        <v>9</v>
      </c>
      <c r="E1616">
        <v>650000</v>
      </c>
      <c r="F1616" t="s">
        <v>10</v>
      </c>
      <c r="G1616" t="s">
        <v>11</v>
      </c>
    </row>
    <row r="1617" spans="1:7" x14ac:dyDescent="0.3">
      <c r="A1617">
        <v>1616</v>
      </c>
      <c r="B1617" t="s">
        <v>1722</v>
      </c>
      <c r="C1617" t="s">
        <v>1914</v>
      </c>
      <c r="D1617" t="s">
        <v>11</v>
      </c>
      <c r="E1617">
        <v>0</v>
      </c>
      <c r="F1617" t="s">
        <v>10</v>
      </c>
      <c r="G1617" t="s">
        <v>11</v>
      </c>
    </row>
    <row r="1618" spans="1:7" x14ac:dyDescent="0.3">
      <c r="A1618">
        <v>1617</v>
      </c>
      <c r="B1618" t="s">
        <v>1204</v>
      </c>
      <c r="C1618" t="s">
        <v>1205</v>
      </c>
      <c r="D1618" t="s">
        <v>9</v>
      </c>
      <c r="E1618">
        <v>50000</v>
      </c>
      <c r="F1618" t="s">
        <v>10</v>
      </c>
      <c r="G1618" t="s">
        <v>11</v>
      </c>
    </row>
    <row r="1619" spans="1:7" x14ac:dyDescent="0.3">
      <c r="A1619">
        <v>1618</v>
      </c>
      <c r="B1619" t="s">
        <v>1206</v>
      </c>
      <c r="C1619" t="s">
        <v>1207</v>
      </c>
      <c r="D1619" t="s">
        <v>9</v>
      </c>
      <c r="E1619">
        <v>100000</v>
      </c>
      <c r="F1619" t="s">
        <v>10</v>
      </c>
      <c r="G1619" t="s">
        <v>11</v>
      </c>
    </row>
    <row r="1620" spans="1:7" x14ac:dyDescent="0.3">
      <c r="A1620">
        <v>1619</v>
      </c>
      <c r="B1620" t="s">
        <v>1208</v>
      </c>
      <c r="C1620" t="s">
        <v>1209</v>
      </c>
      <c r="D1620" t="s">
        <v>9</v>
      </c>
      <c r="E1620">
        <v>170000</v>
      </c>
      <c r="F1620" t="s">
        <v>10</v>
      </c>
      <c r="G1620" t="s">
        <v>11</v>
      </c>
    </row>
    <row r="1621" spans="1:7" x14ac:dyDescent="0.3">
      <c r="A1621">
        <v>1620</v>
      </c>
      <c r="B1621" t="s">
        <v>1210</v>
      </c>
      <c r="C1621" t="s">
        <v>1211</v>
      </c>
      <c r="D1621" t="s">
        <v>9</v>
      </c>
      <c r="E1621">
        <v>240000</v>
      </c>
      <c r="F1621" t="s">
        <v>10</v>
      </c>
      <c r="G1621" t="s">
        <v>11</v>
      </c>
    </row>
    <row r="1622" spans="1:7" x14ac:dyDescent="0.3">
      <c r="A1622">
        <v>1621</v>
      </c>
      <c r="B1622" t="s">
        <v>1212</v>
      </c>
      <c r="C1622" t="s">
        <v>1213</v>
      </c>
      <c r="D1622" t="s">
        <v>9</v>
      </c>
      <c r="E1622">
        <v>300000</v>
      </c>
      <c r="F1622" t="s">
        <v>10</v>
      </c>
      <c r="G1622" t="s">
        <v>11</v>
      </c>
    </row>
    <row r="1623" spans="1:7" x14ac:dyDescent="0.3">
      <c r="A1623">
        <v>1622</v>
      </c>
      <c r="B1623" t="s">
        <v>1214</v>
      </c>
      <c r="C1623" t="s">
        <v>1215</v>
      </c>
      <c r="D1623" t="s">
        <v>9</v>
      </c>
      <c r="E1623">
        <v>370000</v>
      </c>
      <c r="F1623" t="s">
        <v>10</v>
      </c>
      <c r="G1623" t="s">
        <v>11</v>
      </c>
    </row>
    <row r="1624" spans="1:7" x14ac:dyDescent="0.3">
      <c r="A1624">
        <v>1623</v>
      </c>
      <c r="B1624" t="s">
        <v>1216</v>
      </c>
      <c r="C1624" t="s">
        <v>1217</v>
      </c>
      <c r="D1624" t="s">
        <v>9</v>
      </c>
      <c r="E1624">
        <v>430000</v>
      </c>
      <c r="F1624" t="s">
        <v>10</v>
      </c>
      <c r="G1624" t="s">
        <v>11</v>
      </c>
    </row>
    <row r="1625" spans="1:7" x14ac:dyDescent="0.3">
      <c r="A1625">
        <v>1624</v>
      </c>
      <c r="B1625" t="s">
        <v>1218</v>
      </c>
      <c r="C1625" t="s">
        <v>1219</v>
      </c>
      <c r="D1625" t="s">
        <v>9</v>
      </c>
      <c r="E1625">
        <v>500000</v>
      </c>
      <c r="F1625" t="s">
        <v>10</v>
      </c>
      <c r="G1625" t="s">
        <v>11</v>
      </c>
    </row>
    <row r="1626" spans="1:7" x14ac:dyDescent="0.3">
      <c r="A1626">
        <v>1625</v>
      </c>
      <c r="B1626" t="s">
        <v>1633</v>
      </c>
      <c r="C1626" t="s">
        <v>1915</v>
      </c>
      <c r="D1626" t="s">
        <v>11</v>
      </c>
      <c r="E1626">
        <v>0</v>
      </c>
      <c r="F1626" t="s">
        <v>10</v>
      </c>
      <c r="G1626" t="s">
        <v>11</v>
      </c>
    </row>
    <row r="1627" spans="1:7" x14ac:dyDescent="0.3">
      <c r="A1627">
        <v>1626</v>
      </c>
      <c r="B1627" t="s">
        <v>1220</v>
      </c>
      <c r="C1627" t="s">
        <v>1221</v>
      </c>
      <c r="D1627" t="s">
        <v>9</v>
      </c>
      <c r="E1627">
        <v>10000</v>
      </c>
      <c r="F1627" t="s">
        <v>10</v>
      </c>
      <c r="G1627" t="s">
        <v>11</v>
      </c>
    </row>
    <row r="1628" spans="1:7" x14ac:dyDescent="0.3">
      <c r="A1628">
        <v>1627</v>
      </c>
      <c r="B1628" t="s">
        <v>1636</v>
      </c>
      <c r="C1628" t="s">
        <v>1916</v>
      </c>
      <c r="D1628" t="s">
        <v>11</v>
      </c>
      <c r="E1628">
        <v>0</v>
      </c>
      <c r="F1628" t="s">
        <v>10</v>
      </c>
      <c r="G1628" t="s">
        <v>11</v>
      </c>
    </row>
    <row r="1629" spans="1:7" x14ac:dyDescent="0.3">
      <c r="A1629">
        <v>1628</v>
      </c>
      <c r="B1629" t="s">
        <v>1222</v>
      </c>
      <c r="C1629" t="s">
        <v>1223</v>
      </c>
      <c r="D1629" t="s">
        <v>9</v>
      </c>
      <c r="E1629">
        <v>20000</v>
      </c>
      <c r="F1629" t="s">
        <v>10</v>
      </c>
      <c r="G1629" t="s">
        <v>11</v>
      </c>
    </row>
    <row r="1630" spans="1:7" x14ac:dyDescent="0.3">
      <c r="A1630">
        <v>1629</v>
      </c>
      <c r="B1630" t="s">
        <v>1224</v>
      </c>
      <c r="C1630" t="s">
        <v>1225</v>
      </c>
      <c r="D1630" t="s">
        <v>9</v>
      </c>
      <c r="E1630">
        <v>30000</v>
      </c>
      <c r="F1630" t="s">
        <v>10</v>
      </c>
      <c r="G1630" t="s">
        <v>11</v>
      </c>
    </row>
    <row r="1631" spans="1:7" x14ac:dyDescent="0.3">
      <c r="A1631">
        <v>1630</v>
      </c>
      <c r="B1631" t="s">
        <v>1226</v>
      </c>
      <c r="C1631" t="s">
        <v>1227</v>
      </c>
      <c r="D1631" t="s">
        <v>9</v>
      </c>
      <c r="E1631">
        <v>42000</v>
      </c>
      <c r="F1631" t="s">
        <v>10</v>
      </c>
      <c r="G1631" t="s">
        <v>11</v>
      </c>
    </row>
    <row r="1632" spans="1:7" x14ac:dyDescent="0.3">
      <c r="A1632">
        <v>1631</v>
      </c>
      <c r="B1632" t="s">
        <v>1228</v>
      </c>
      <c r="C1632" t="s">
        <v>1229</v>
      </c>
      <c r="D1632" t="s">
        <v>9</v>
      </c>
      <c r="E1632">
        <v>55000</v>
      </c>
      <c r="F1632" t="s">
        <v>10</v>
      </c>
      <c r="G1632" t="s">
        <v>11</v>
      </c>
    </row>
    <row r="1633" spans="1:7" x14ac:dyDescent="0.3">
      <c r="A1633">
        <v>1632</v>
      </c>
      <c r="B1633" t="s">
        <v>1230</v>
      </c>
      <c r="C1633" t="s">
        <v>1231</v>
      </c>
      <c r="D1633" t="s">
        <v>9</v>
      </c>
      <c r="E1633">
        <v>70000</v>
      </c>
      <c r="F1633" t="s">
        <v>10</v>
      </c>
      <c r="G1633" t="s">
        <v>11</v>
      </c>
    </row>
    <row r="1634" spans="1:7" x14ac:dyDescent="0.3">
      <c r="A1634">
        <v>1633</v>
      </c>
      <c r="B1634" t="s">
        <v>1917</v>
      </c>
      <c r="C1634" t="s">
        <v>1918</v>
      </c>
      <c r="D1634" t="s">
        <v>11</v>
      </c>
      <c r="E1634">
        <v>0</v>
      </c>
      <c r="F1634" t="s">
        <v>10</v>
      </c>
      <c r="G1634" t="s">
        <v>11</v>
      </c>
    </row>
    <row r="1635" spans="1:7" x14ac:dyDescent="0.3">
      <c r="A1635">
        <v>1634</v>
      </c>
      <c r="B1635" t="s">
        <v>1232</v>
      </c>
      <c r="C1635" t="s">
        <v>1233</v>
      </c>
      <c r="D1635" t="s">
        <v>9</v>
      </c>
      <c r="E1635">
        <v>150000</v>
      </c>
      <c r="F1635" t="s">
        <v>10</v>
      </c>
      <c r="G1635" t="s">
        <v>11</v>
      </c>
    </row>
    <row r="1636" spans="1:7" x14ac:dyDescent="0.3">
      <c r="A1636">
        <v>1635</v>
      </c>
      <c r="B1636" t="s">
        <v>1234</v>
      </c>
      <c r="C1636" t="s">
        <v>1235</v>
      </c>
      <c r="D1636" t="s">
        <v>9</v>
      </c>
      <c r="E1636">
        <v>300000</v>
      </c>
      <c r="F1636" t="s">
        <v>10</v>
      </c>
      <c r="G1636" t="s">
        <v>11</v>
      </c>
    </row>
    <row r="1637" spans="1:7" x14ac:dyDescent="0.3">
      <c r="A1637">
        <v>1636</v>
      </c>
      <c r="B1637" t="s">
        <v>1236</v>
      </c>
      <c r="C1637" t="s">
        <v>1237</v>
      </c>
      <c r="D1637" t="s">
        <v>9</v>
      </c>
      <c r="E1637">
        <v>450000</v>
      </c>
      <c r="F1637" t="s">
        <v>10</v>
      </c>
      <c r="G1637" t="s">
        <v>11</v>
      </c>
    </row>
    <row r="1638" spans="1:7" x14ac:dyDescent="0.3">
      <c r="A1638">
        <v>1637</v>
      </c>
      <c r="B1638" t="s">
        <v>1727</v>
      </c>
      <c r="C1638" t="s">
        <v>1919</v>
      </c>
      <c r="D1638" t="s">
        <v>11</v>
      </c>
      <c r="E1638">
        <v>0</v>
      </c>
      <c r="F1638" t="s">
        <v>10</v>
      </c>
      <c r="G1638" t="s">
        <v>11</v>
      </c>
    </row>
    <row r="1639" spans="1:7" x14ac:dyDescent="0.3">
      <c r="A1639">
        <v>1638</v>
      </c>
      <c r="B1639" t="s">
        <v>1238</v>
      </c>
      <c r="C1639" t="s">
        <v>1239</v>
      </c>
      <c r="D1639" t="s">
        <v>9</v>
      </c>
      <c r="E1639">
        <v>15000</v>
      </c>
      <c r="F1639" t="s">
        <v>10</v>
      </c>
      <c r="G1639" t="s">
        <v>11</v>
      </c>
    </row>
    <row r="1640" spans="1:7" x14ac:dyDescent="0.3">
      <c r="A1640">
        <v>1639</v>
      </c>
      <c r="B1640" t="s">
        <v>1240</v>
      </c>
      <c r="C1640" t="s">
        <v>1241</v>
      </c>
      <c r="D1640" t="s">
        <v>9</v>
      </c>
      <c r="E1640">
        <v>30000</v>
      </c>
      <c r="F1640" t="s">
        <v>10</v>
      </c>
      <c r="G1640" t="s">
        <v>11</v>
      </c>
    </row>
    <row r="1641" spans="1:7" x14ac:dyDescent="0.3">
      <c r="A1641">
        <v>1640</v>
      </c>
      <c r="B1641" t="s">
        <v>1242</v>
      </c>
      <c r="C1641" t="s">
        <v>1243</v>
      </c>
      <c r="D1641" t="s">
        <v>9</v>
      </c>
      <c r="E1641">
        <v>75000</v>
      </c>
      <c r="F1641" t="s">
        <v>10</v>
      </c>
      <c r="G1641" t="s">
        <v>11</v>
      </c>
    </row>
    <row r="1642" spans="1:7" x14ac:dyDescent="0.3">
      <c r="A1642">
        <v>1641</v>
      </c>
      <c r="B1642" t="s">
        <v>1244</v>
      </c>
      <c r="C1642" t="s">
        <v>1245</v>
      </c>
      <c r="D1642" t="s">
        <v>9</v>
      </c>
      <c r="E1642">
        <v>180000</v>
      </c>
      <c r="F1642" t="s">
        <v>10</v>
      </c>
      <c r="G1642" t="s">
        <v>11</v>
      </c>
    </row>
    <row r="1643" spans="1:7" x14ac:dyDescent="0.3">
      <c r="A1643">
        <v>1642</v>
      </c>
      <c r="B1643" t="s">
        <v>1246</v>
      </c>
      <c r="C1643" t="s">
        <v>1247</v>
      </c>
      <c r="D1643" t="s">
        <v>9</v>
      </c>
      <c r="E1643">
        <v>300000</v>
      </c>
      <c r="F1643" t="s">
        <v>10</v>
      </c>
      <c r="G1643" t="s">
        <v>11</v>
      </c>
    </row>
    <row r="1644" spans="1:7" x14ac:dyDescent="0.3">
      <c r="A1644">
        <v>1643</v>
      </c>
      <c r="B1644" t="s">
        <v>1248</v>
      </c>
      <c r="C1644" t="s">
        <v>1249</v>
      </c>
      <c r="D1644" t="s">
        <v>9</v>
      </c>
      <c r="E1644">
        <v>444000</v>
      </c>
      <c r="F1644" t="s">
        <v>10</v>
      </c>
      <c r="G1644" t="s">
        <v>11</v>
      </c>
    </row>
    <row r="1645" spans="1:7" x14ac:dyDescent="0.3">
      <c r="A1645">
        <v>1644</v>
      </c>
      <c r="B1645" t="s">
        <v>1250</v>
      </c>
      <c r="C1645" t="s">
        <v>1251</v>
      </c>
      <c r="D1645" t="s">
        <v>9</v>
      </c>
      <c r="E1645">
        <v>540000</v>
      </c>
      <c r="F1645" t="s">
        <v>10</v>
      </c>
      <c r="G1645" t="s">
        <v>11</v>
      </c>
    </row>
    <row r="1646" spans="1:7" x14ac:dyDescent="0.3">
      <c r="A1646">
        <v>1645</v>
      </c>
      <c r="B1646" t="s">
        <v>1252</v>
      </c>
      <c r="C1646" t="s">
        <v>1253</v>
      </c>
      <c r="D1646" t="s">
        <v>9</v>
      </c>
      <c r="E1646">
        <v>960000</v>
      </c>
      <c r="F1646" t="s">
        <v>10</v>
      </c>
      <c r="G1646" t="s">
        <v>11</v>
      </c>
    </row>
    <row r="1647" spans="1:7" x14ac:dyDescent="0.3">
      <c r="A1647">
        <v>1646</v>
      </c>
      <c r="B1647" t="s">
        <v>1254</v>
      </c>
      <c r="C1647" t="s">
        <v>1255</v>
      </c>
      <c r="D1647" t="s">
        <v>9</v>
      </c>
      <c r="E1647">
        <v>1200000</v>
      </c>
      <c r="F1647" t="s">
        <v>10</v>
      </c>
      <c r="G1647" t="s">
        <v>11</v>
      </c>
    </row>
    <row r="1648" spans="1:7" x14ac:dyDescent="0.3">
      <c r="A1648">
        <v>1647</v>
      </c>
      <c r="B1648" t="s">
        <v>1256</v>
      </c>
      <c r="C1648" t="s">
        <v>1257</v>
      </c>
      <c r="D1648" t="s">
        <v>9</v>
      </c>
      <c r="E1648">
        <v>1440000</v>
      </c>
      <c r="F1648" t="s">
        <v>10</v>
      </c>
      <c r="G1648" t="s">
        <v>11</v>
      </c>
    </row>
    <row r="1649" spans="1:7" x14ac:dyDescent="0.3">
      <c r="A1649">
        <v>1648</v>
      </c>
      <c r="B1649" t="s">
        <v>1731</v>
      </c>
      <c r="C1649" t="s">
        <v>1920</v>
      </c>
      <c r="D1649" t="s">
        <v>11</v>
      </c>
      <c r="E1649">
        <v>0</v>
      </c>
      <c r="F1649" t="s">
        <v>10</v>
      </c>
      <c r="G1649" t="s">
        <v>11</v>
      </c>
    </row>
    <row r="1650" spans="1:7" x14ac:dyDescent="0.3">
      <c r="A1650">
        <v>1649</v>
      </c>
      <c r="B1650" t="s">
        <v>1258</v>
      </c>
      <c r="C1650" t="s">
        <v>1259</v>
      </c>
      <c r="D1650" t="s">
        <v>9</v>
      </c>
      <c r="E1650">
        <v>15000</v>
      </c>
      <c r="F1650" t="s">
        <v>10</v>
      </c>
      <c r="G1650" t="s">
        <v>11</v>
      </c>
    </row>
    <row r="1651" spans="1:7" x14ac:dyDescent="0.3">
      <c r="A1651">
        <v>1650</v>
      </c>
      <c r="B1651" t="s">
        <v>1260</v>
      </c>
      <c r="C1651" t="s">
        <v>1261</v>
      </c>
      <c r="D1651" t="s">
        <v>9</v>
      </c>
      <c r="E1651">
        <v>55000</v>
      </c>
      <c r="F1651" t="s">
        <v>10</v>
      </c>
      <c r="G1651" t="s">
        <v>11</v>
      </c>
    </row>
    <row r="1652" spans="1:7" x14ac:dyDescent="0.3">
      <c r="A1652">
        <v>1651</v>
      </c>
      <c r="B1652" t="s">
        <v>1262</v>
      </c>
      <c r="C1652" t="s">
        <v>1263</v>
      </c>
      <c r="D1652" t="s">
        <v>9</v>
      </c>
      <c r="E1652">
        <v>150000</v>
      </c>
      <c r="F1652" t="s">
        <v>10</v>
      </c>
      <c r="G1652" t="s">
        <v>11</v>
      </c>
    </row>
    <row r="1653" spans="1:7" x14ac:dyDescent="0.3">
      <c r="A1653">
        <v>1652</v>
      </c>
      <c r="B1653" t="s">
        <v>1264</v>
      </c>
      <c r="C1653" t="s">
        <v>1265</v>
      </c>
      <c r="D1653" t="s">
        <v>9</v>
      </c>
      <c r="E1653">
        <v>350000</v>
      </c>
      <c r="F1653" t="s">
        <v>10</v>
      </c>
      <c r="G1653" t="s">
        <v>11</v>
      </c>
    </row>
    <row r="1654" spans="1:7" x14ac:dyDescent="0.3">
      <c r="A1654">
        <v>1653</v>
      </c>
      <c r="B1654" t="s">
        <v>1266</v>
      </c>
      <c r="C1654" t="s">
        <v>1267</v>
      </c>
      <c r="D1654" t="s">
        <v>9</v>
      </c>
      <c r="E1654">
        <v>400000</v>
      </c>
      <c r="F1654" t="s">
        <v>10</v>
      </c>
      <c r="G1654" t="s">
        <v>11</v>
      </c>
    </row>
    <row r="1655" spans="1:7" x14ac:dyDescent="0.3">
      <c r="A1655">
        <v>1654</v>
      </c>
      <c r="B1655" t="s">
        <v>1268</v>
      </c>
      <c r="C1655" t="s">
        <v>1269</v>
      </c>
      <c r="D1655" t="s">
        <v>9</v>
      </c>
      <c r="E1655">
        <v>500000</v>
      </c>
      <c r="F1655" t="s">
        <v>10</v>
      </c>
      <c r="G1655" t="s">
        <v>11</v>
      </c>
    </row>
    <row r="1656" spans="1:7" x14ac:dyDescent="0.3">
      <c r="A1656">
        <v>1655</v>
      </c>
      <c r="B1656" t="s">
        <v>1737</v>
      </c>
      <c r="C1656" t="s">
        <v>1921</v>
      </c>
      <c r="D1656" t="s">
        <v>11</v>
      </c>
      <c r="E1656">
        <v>0</v>
      </c>
      <c r="F1656" t="s">
        <v>10</v>
      </c>
      <c r="G1656" t="s">
        <v>11</v>
      </c>
    </row>
    <row r="1657" spans="1:7" x14ac:dyDescent="0.3">
      <c r="A1657">
        <v>1656</v>
      </c>
      <c r="B1657" t="s">
        <v>1270</v>
      </c>
      <c r="C1657" t="s">
        <v>1271</v>
      </c>
      <c r="D1657" t="s">
        <v>9</v>
      </c>
      <c r="E1657">
        <v>7000</v>
      </c>
      <c r="F1657" t="s">
        <v>10</v>
      </c>
      <c r="G1657" t="s">
        <v>11</v>
      </c>
    </row>
    <row r="1658" spans="1:7" x14ac:dyDescent="0.3">
      <c r="A1658">
        <v>1657</v>
      </c>
      <c r="B1658" t="s">
        <v>1272</v>
      </c>
      <c r="C1658" t="s">
        <v>1273</v>
      </c>
      <c r="D1658" t="s">
        <v>9</v>
      </c>
      <c r="E1658">
        <v>15000</v>
      </c>
      <c r="F1658" t="s">
        <v>10</v>
      </c>
      <c r="G1658" t="s">
        <v>11</v>
      </c>
    </row>
    <row r="1659" spans="1:7" x14ac:dyDescent="0.3">
      <c r="A1659">
        <v>1658</v>
      </c>
      <c r="B1659" t="s">
        <v>1274</v>
      </c>
      <c r="C1659" t="s">
        <v>1275</v>
      </c>
      <c r="D1659" t="s">
        <v>9</v>
      </c>
      <c r="E1659">
        <v>30000</v>
      </c>
      <c r="F1659" t="s">
        <v>10</v>
      </c>
      <c r="G1659" t="s">
        <v>11</v>
      </c>
    </row>
    <row r="1660" spans="1:7" x14ac:dyDescent="0.3">
      <c r="A1660">
        <v>1659</v>
      </c>
      <c r="B1660" t="s">
        <v>1276</v>
      </c>
      <c r="C1660" t="s">
        <v>1277</v>
      </c>
      <c r="D1660" t="s">
        <v>9</v>
      </c>
      <c r="E1660">
        <v>50000</v>
      </c>
      <c r="F1660" t="s">
        <v>10</v>
      </c>
      <c r="G1660" t="s">
        <v>11</v>
      </c>
    </row>
    <row r="1661" spans="1:7" x14ac:dyDescent="0.3">
      <c r="A1661">
        <v>1660</v>
      </c>
      <c r="B1661" t="s">
        <v>1278</v>
      </c>
      <c r="C1661" t="s">
        <v>1279</v>
      </c>
      <c r="D1661" t="s">
        <v>9</v>
      </c>
      <c r="E1661">
        <v>72000</v>
      </c>
      <c r="F1661" t="s">
        <v>10</v>
      </c>
      <c r="G1661" t="s">
        <v>11</v>
      </c>
    </row>
    <row r="1662" spans="1:7" x14ac:dyDescent="0.3">
      <c r="A1662">
        <v>1661</v>
      </c>
      <c r="B1662" t="s">
        <v>1280</v>
      </c>
      <c r="C1662" t="s">
        <v>1281</v>
      </c>
      <c r="D1662" t="s">
        <v>9</v>
      </c>
      <c r="E1662">
        <v>110000</v>
      </c>
      <c r="F1662" t="s">
        <v>10</v>
      </c>
      <c r="G1662" t="s">
        <v>11</v>
      </c>
    </row>
    <row r="1663" spans="1:7" x14ac:dyDescent="0.3">
      <c r="A1663">
        <v>1662</v>
      </c>
      <c r="B1663" t="s">
        <v>1282</v>
      </c>
      <c r="C1663" t="s">
        <v>1283</v>
      </c>
      <c r="D1663" t="s">
        <v>9</v>
      </c>
      <c r="E1663">
        <v>144000</v>
      </c>
      <c r="F1663" t="s">
        <v>10</v>
      </c>
      <c r="G1663" t="s">
        <v>11</v>
      </c>
    </row>
    <row r="1664" spans="1:7" x14ac:dyDescent="0.3">
      <c r="A1664">
        <v>1663</v>
      </c>
      <c r="B1664" t="s">
        <v>1284</v>
      </c>
      <c r="C1664" t="s">
        <v>1285</v>
      </c>
      <c r="D1664" t="s">
        <v>9</v>
      </c>
      <c r="E1664">
        <v>180000</v>
      </c>
      <c r="F1664" t="s">
        <v>10</v>
      </c>
      <c r="G1664" t="s">
        <v>11</v>
      </c>
    </row>
    <row r="1665" spans="1:7" x14ac:dyDescent="0.3">
      <c r="A1665">
        <v>1664</v>
      </c>
      <c r="B1665" t="s">
        <v>1286</v>
      </c>
      <c r="C1665" t="s">
        <v>1287</v>
      </c>
      <c r="D1665" t="s">
        <v>9</v>
      </c>
      <c r="E1665">
        <v>480000</v>
      </c>
      <c r="F1665" t="s">
        <v>10</v>
      </c>
      <c r="G1665" t="s">
        <v>11</v>
      </c>
    </row>
    <row r="1666" spans="1:7" x14ac:dyDescent="0.3">
      <c r="A1666">
        <v>1665</v>
      </c>
      <c r="B1666" t="s">
        <v>1922</v>
      </c>
      <c r="C1666" t="s">
        <v>1923</v>
      </c>
      <c r="D1666" t="s">
        <v>11</v>
      </c>
      <c r="E1666">
        <v>0</v>
      </c>
      <c r="F1666" t="s">
        <v>10</v>
      </c>
      <c r="G1666" t="s">
        <v>11</v>
      </c>
    </row>
    <row r="1667" spans="1:7" x14ac:dyDescent="0.3">
      <c r="A1667">
        <v>1666</v>
      </c>
      <c r="B1667" t="s">
        <v>1288</v>
      </c>
      <c r="C1667" t="s">
        <v>1289</v>
      </c>
      <c r="D1667" t="s">
        <v>9</v>
      </c>
      <c r="E1667">
        <v>15000</v>
      </c>
      <c r="F1667" t="s">
        <v>10</v>
      </c>
      <c r="G1667" t="s">
        <v>11</v>
      </c>
    </row>
    <row r="1668" spans="1:7" x14ac:dyDescent="0.3">
      <c r="A1668">
        <v>1667</v>
      </c>
      <c r="B1668" t="s">
        <v>1290</v>
      </c>
      <c r="C1668" t="s">
        <v>1291</v>
      </c>
      <c r="D1668" t="s">
        <v>9</v>
      </c>
      <c r="E1668">
        <v>60000</v>
      </c>
      <c r="F1668" t="s">
        <v>10</v>
      </c>
      <c r="G1668" t="s">
        <v>11</v>
      </c>
    </row>
    <row r="1669" spans="1:7" x14ac:dyDescent="0.3">
      <c r="A1669">
        <v>1668</v>
      </c>
      <c r="B1669" t="s">
        <v>1292</v>
      </c>
      <c r="C1669" t="s">
        <v>1293</v>
      </c>
      <c r="D1669" t="s">
        <v>9</v>
      </c>
      <c r="E1669">
        <v>120000</v>
      </c>
      <c r="F1669" t="s">
        <v>10</v>
      </c>
      <c r="G1669" t="s">
        <v>11</v>
      </c>
    </row>
    <row r="1670" spans="1:7" x14ac:dyDescent="0.3">
      <c r="A1670">
        <v>1669</v>
      </c>
      <c r="B1670" t="s">
        <v>1294</v>
      </c>
      <c r="C1670" t="s">
        <v>1295</v>
      </c>
      <c r="D1670" t="s">
        <v>9</v>
      </c>
      <c r="E1670">
        <v>240000</v>
      </c>
      <c r="F1670" t="s">
        <v>10</v>
      </c>
      <c r="G1670" t="s">
        <v>11</v>
      </c>
    </row>
    <row r="1671" spans="1:7" x14ac:dyDescent="0.3">
      <c r="A1671">
        <v>1670</v>
      </c>
      <c r="B1671" t="s">
        <v>1296</v>
      </c>
      <c r="C1671" t="s">
        <v>1297</v>
      </c>
      <c r="D1671" t="s">
        <v>9</v>
      </c>
      <c r="E1671">
        <v>360000</v>
      </c>
      <c r="F1671" t="s">
        <v>10</v>
      </c>
      <c r="G1671" t="s">
        <v>11</v>
      </c>
    </row>
    <row r="1672" spans="1:7" x14ac:dyDescent="0.3">
      <c r="A1672">
        <v>1671</v>
      </c>
      <c r="B1672" t="s">
        <v>1298</v>
      </c>
      <c r="C1672" t="s">
        <v>1299</v>
      </c>
      <c r="D1672" t="s">
        <v>9</v>
      </c>
      <c r="E1672">
        <v>600000</v>
      </c>
      <c r="F1672" t="s">
        <v>10</v>
      </c>
      <c r="G1672" t="s">
        <v>11</v>
      </c>
    </row>
    <row r="1673" spans="1:7" x14ac:dyDescent="0.3">
      <c r="A1673">
        <v>1672</v>
      </c>
      <c r="B1673" t="s">
        <v>1300</v>
      </c>
      <c r="C1673" t="s">
        <v>1301</v>
      </c>
      <c r="D1673" t="s">
        <v>9</v>
      </c>
      <c r="E1673">
        <v>1200000</v>
      </c>
      <c r="F1673" t="s">
        <v>10</v>
      </c>
      <c r="G1673" t="s">
        <v>11</v>
      </c>
    </row>
    <row r="1674" spans="1:7" x14ac:dyDescent="0.3">
      <c r="A1674">
        <v>1673</v>
      </c>
      <c r="B1674" t="s">
        <v>1302</v>
      </c>
      <c r="C1674" t="s">
        <v>1303</v>
      </c>
      <c r="D1674" t="s">
        <v>9</v>
      </c>
      <c r="E1674">
        <v>2400000</v>
      </c>
      <c r="F1674" t="s">
        <v>10</v>
      </c>
      <c r="G1674" t="s">
        <v>11</v>
      </c>
    </row>
    <row r="1675" spans="1:7" x14ac:dyDescent="0.3">
      <c r="A1675">
        <v>1674</v>
      </c>
      <c r="B1675" t="s">
        <v>1304</v>
      </c>
      <c r="C1675" t="s">
        <v>1305</v>
      </c>
      <c r="D1675" t="s">
        <v>9</v>
      </c>
      <c r="E1675">
        <v>3600000</v>
      </c>
      <c r="F1675" t="s">
        <v>10</v>
      </c>
      <c r="G1675" t="s">
        <v>11</v>
      </c>
    </row>
    <row r="1676" spans="1:7" x14ac:dyDescent="0.3">
      <c r="A1676">
        <v>1675</v>
      </c>
      <c r="B1676" t="s">
        <v>1755</v>
      </c>
      <c r="C1676" t="s">
        <v>1924</v>
      </c>
      <c r="D1676" t="s">
        <v>11</v>
      </c>
      <c r="E1676">
        <v>0</v>
      </c>
      <c r="F1676" t="s">
        <v>10</v>
      </c>
      <c r="G1676" t="s">
        <v>11</v>
      </c>
    </row>
    <row r="1677" spans="1:7" x14ac:dyDescent="0.3">
      <c r="A1677">
        <v>1676</v>
      </c>
      <c r="B1677" t="s">
        <v>1306</v>
      </c>
      <c r="C1677" t="s">
        <v>1307</v>
      </c>
      <c r="D1677" t="s">
        <v>9</v>
      </c>
      <c r="E1677">
        <v>20000</v>
      </c>
      <c r="F1677" t="s">
        <v>10</v>
      </c>
      <c r="G1677" t="s">
        <v>11</v>
      </c>
    </row>
    <row r="1678" spans="1:7" x14ac:dyDescent="0.3">
      <c r="A1678">
        <v>1677</v>
      </c>
      <c r="B1678" t="s">
        <v>1308</v>
      </c>
      <c r="C1678" t="s">
        <v>1309</v>
      </c>
      <c r="D1678" t="s">
        <v>9</v>
      </c>
      <c r="E1678">
        <v>30000</v>
      </c>
      <c r="F1678" t="s">
        <v>10</v>
      </c>
      <c r="G1678" t="s">
        <v>11</v>
      </c>
    </row>
    <row r="1679" spans="1:7" x14ac:dyDescent="0.3">
      <c r="A1679">
        <v>1678</v>
      </c>
      <c r="B1679" t="s">
        <v>1310</v>
      </c>
      <c r="C1679" t="s">
        <v>1311</v>
      </c>
      <c r="D1679" t="s">
        <v>9</v>
      </c>
      <c r="E1679">
        <v>72000</v>
      </c>
      <c r="F1679" t="s">
        <v>10</v>
      </c>
      <c r="G1679" t="s">
        <v>11</v>
      </c>
    </row>
    <row r="1680" spans="1:7" x14ac:dyDescent="0.3">
      <c r="A1680">
        <v>1679</v>
      </c>
      <c r="B1680" t="s">
        <v>1312</v>
      </c>
      <c r="C1680" t="s">
        <v>1313</v>
      </c>
      <c r="D1680" t="s">
        <v>9</v>
      </c>
      <c r="E1680">
        <v>126000</v>
      </c>
      <c r="F1680" t="s">
        <v>10</v>
      </c>
      <c r="G1680" t="s">
        <v>11</v>
      </c>
    </row>
    <row r="1681" spans="1:7" x14ac:dyDescent="0.3">
      <c r="A1681">
        <v>1680</v>
      </c>
      <c r="B1681" t="s">
        <v>1314</v>
      </c>
      <c r="C1681" t="s">
        <v>1315</v>
      </c>
      <c r="D1681" t="s">
        <v>9</v>
      </c>
      <c r="E1681">
        <v>180000</v>
      </c>
      <c r="F1681" t="s">
        <v>10</v>
      </c>
      <c r="G1681" t="s">
        <v>11</v>
      </c>
    </row>
    <row r="1682" spans="1:7" x14ac:dyDescent="0.3">
      <c r="A1682">
        <v>1681</v>
      </c>
      <c r="B1682" t="s">
        <v>1316</v>
      </c>
      <c r="C1682" t="s">
        <v>1317</v>
      </c>
      <c r="D1682" t="s">
        <v>9</v>
      </c>
      <c r="E1682">
        <v>234000</v>
      </c>
      <c r="F1682" t="s">
        <v>10</v>
      </c>
      <c r="G1682" t="s">
        <v>11</v>
      </c>
    </row>
    <row r="1683" spans="1:7" x14ac:dyDescent="0.3">
      <c r="A1683">
        <v>1682</v>
      </c>
      <c r="B1683" t="s">
        <v>1318</v>
      </c>
      <c r="C1683" t="s">
        <v>1319</v>
      </c>
      <c r="D1683" t="s">
        <v>9</v>
      </c>
      <c r="E1683">
        <v>300000</v>
      </c>
      <c r="F1683" t="s">
        <v>10</v>
      </c>
      <c r="G1683" t="s">
        <v>11</v>
      </c>
    </row>
    <row r="1684" spans="1:7" x14ac:dyDescent="0.3">
      <c r="A1684">
        <v>1683</v>
      </c>
      <c r="B1684" t="s">
        <v>1320</v>
      </c>
      <c r="C1684" t="s">
        <v>1321</v>
      </c>
      <c r="D1684" t="s">
        <v>9</v>
      </c>
      <c r="E1684">
        <v>420000</v>
      </c>
      <c r="F1684" t="s">
        <v>10</v>
      </c>
      <c r="G1684" t="s">
        <v>11</v>
      </c>
    </row>
    <row r="1685" spans="1:7" x14ac:dyDescent="0.3">
      <c r="A1685">
        <v>1684</v>
      </c>
      <c r="B1685" t="s">
        <v>1322</v>
      </c>
      <c r="C1685" t="s">
        <v>1323</v>
      </c>
      <c r="D1685" t="s">
        <v>9</v>
      </c>
      <c r="E1685">
        <v>504000</v>
      </c>
      <c r="F1685" t="s">
        <v>10</v>
      </c>
      <c r="G1685" t="s">
        <v>11</v>
      </c>
    </row>
    <row r="1686" spans="1:7" x14ac:dyDescent="0.3">
      <c r="A1686">
        <v>1685</v>
      </c>
      <c r="B1686" t="s">
        <v>1324</v>
      </c>
      <c r="C1686" t="s">
        <v>1325</v>
      </c>
      <c r="D1686" t="s">
        <v>9</v>
      </c>
      <c r="E1686">
        <v>576000</v>
      </c>
      <c r="F1686" t="s">
        <v>10</v>
      </c>
      <c r="G1686" t="s">
        <v>11</v>
      </c>
    </row>
    <row r="1687" spans="1:7" x14ac:dyDescent="0.3">
      <c r="A1687">
        <v>1686</v>
      </c>
      <c r="B1687" t="s">
        <v>1326</v>
      </c>
      <c r="C1687" t="s">
        <v>1327</v>
      </c>
      <c r="D1687" t="s">
        <v>9</v>
      </c>
      <c r="E1687">
        <v>696000</v>
      </c>
      <c r="F1687" t="s">
        <v>10</v>
      </c>
      <c r="G1687" t="s">
        <v>11</v>
      </c>
    </row>
    <row r="1688" spans="1:7" x14ac:dyDescent="0.3">
      <c r="A1688">
        <v>1687</v>
      </c>
      <c r="B1688" t="s">
        <v>1328</v>
      </c>
      <c r="C1688" t="s">
        <v>1329</v>
      </c>
      <c r="D1688" t="s">
        <v>9</v>
      </c>
      <c r="E1688">
        <v>820000</v>
      </c>
      <c r="F1688" t="s">
        <v>10</v>
      </c>
      <c r="G1688" t="s">
        <v>11</v>
      </c>
    </row>
    <row r="1689" spans="1:7" x14ac:dyDescent="0.3">
      <c r="A1689">
        <v>1688</v>
      </c>
      <c r="B1689" t="s">
        <v>1330</v>
      </c>
      <c r="C1689" t="s">
        <v>1331</v>
      </c>
      <c r="D1689" t="s">
        <v>9</v>
      </c>
      <c r="E1689">
        <v>900000</v>
      </c>
      <c r="F1689" t="s">
        <v>10</v>
      </c>
      <c r="G1689" t="s">
        <v>11</v>
      </c>
    </row>
    <row r="1690" spans="1:7" x14ac:dyDescent="0.3">
      <c r="A1690">
        <v>1689</v>
      </c>
      <c r="B1690" t="s">
        <v>1656</v>
      </c>
      <c r="C1690" t="s">
        <v>1925</v>
      </c>
      <c r="D1690" t="s">
        <v>11</v>
      </c>
      <c r="E1690">
        <v>0</v>
      </c>
      <c r="F1690" t="s">
        <v>10</v>
      </c>
      <c r="G1690" t="s">
        <v>11</v>
      </c>
    </row>
    <row r="1691" spans="1:7" x14ac:dyDescent="0.3">
      <c r="A1691">
        <v>1690</v>
      </c>
      <c r="B1691" t="s">
        <v>1332</v>
      </c>
      <c r="C1691" t="s">
        <v>1333</v>
      </c>
      <c r="D1691" t="s">
        <v>9</v>
      </c>
      <c r="E1691">
        <v>20000</v>
      </c>
      <c r="F1691" t="s">
        <v>10</v>
      </c>
      <c r="G1691" t="s">
        <v>11</v>
      </c>
    </row>
    <row r="1692" spans="1:7" x14ac:dyDescent="0.3">
      <c r="A1692">
        <v>1691</v>
      </c>
      <c r="B1692" t="s">
        <v>1334</v>
      </c>
      <c r="C1692" t="s">
        <v>1335</v>
      </c>
      <c r="D1692" t="s">
        <v>9</v>
      </c>
      <c r="E1692">
        <v>50000</v>
      </c>
      <c r="F1692" t="s">
        <v>10</v>
      </c>
      <c r="G1692" t="s">
        <v>11</v>
      </c>
    </row>
    <row r="1693" spans="1:7" x14ac:dyDescent="0.3">
      <c r="A1693">
        <v>1692</v>
      </c>
      <c r="B1693" t="s">
        <v>1336</v>
      </c>
      <c r="C1693" t="s">
        <v>1337</v>
      </c>
      <c r="D1693" t="s">
        <v>9</v>
      </c>
      <c r="E1693">
        <v>155000</v>
      </c>
      <c r="F1693" t="s">
        <v>10</v>
      </c>
      <c r="G1693" t="s">
        <v>11</v>
      </c>
    </row>
    <row r="1694" spans="1:7" x14ac:dyDescent="0.3">
      <c r="A1694">
        <v>1693</v>
      </c>
      <c r="B1694" t="s">
        <v>1338</v>
      </c>
      <c r="C1694" t="s">
        <v>1339</v>
      </c>
      <c r="D1694" t="s">
        <v>9</v>
      </c>
      <c r="E1694">
        <v>243600</v>
      </c>
      <c r="F1694" t="s">
        <v>10</v>
      </c>
      <c r="G1694" t="s">
        <v>11</v>
      </c>
    </row>
    <row r="1695" spans="1:7" x14ac:dyDescent="0.3">
      <c r="A1695">
        <v>1694</v>
      </c>
      <c r="B1695" t="s">
        <v>1340</v>
      </c>
      <c r="C1695" t="s">
        <v>1341</v>
      </c>
      <c r="D1695" t="s">
        <v>9</v>
      </c>
      <c r="E1695">
        <v>692400</v>
      </c>
      <c r="F1695" t="s">
        <v>10</v>
      </c>
      <c r="G1695" t="s">
        <v>11</v>
      </c>
    </row>
    <row r="1696" spans="1:7" x14ac:dyDescent="0.3">
      <c r="A1696">
        <v>1695</v>
      </c>
      <c r="B1696" t="s">
        <v>1342</v>
      </c>
      <c r="C1696" t="s">
        <v>1343</v>
      </c>
      <c r="D1696" t="s">
        <v>9</v>
      </c>
      <c r="E1696">
        <v>1040400</v>
      </c>
      <c r="F1696" t="s">
        <v>10</v>
      </c>
      <c r="G1696" t="s">
        <v>11</v>
      </c>
    </row>
    <row r="1697" spans="1:7" x14ac:dyDescent="0.3">
      <c r="A1697">
        <v>1696</v>
      </c>
      <c r="B1697" t="s">
        <v>1344</v>
      </c>
      <c r="C1697" t="s">
        <v>1345</v>
      </c>
      <c r="D1697" t="s">
        <v>9</v>
      </c>
      <c r="E1697">
        <v>1382400</v>
      </c>
      <c r="F1697" t="s">
        <v>10</v>
      </c>
      <c r="G1697" t="s">
        <v>11</v>
      </c>
    </row>
    <row r="1698" spans="1:7" x14ac:dyDescent="0.3">
      <c r="A1698">
        <v>1697</v>
      </c>
      <c r="B1698" t="s">
        <v>1926</v>
      </c>
      <c r="C1698" t="s">
        <v>1927</v>
      </c>
      <c r="D1698" t="s">
        <v>11</v>
      </c>
      <c r="E1698">
        <v>0</v>
      </c>
      <c r="F1698" t="s">
        <v>10</v>
      </c>
      <c r="G1698" t="s">
        <v>11</v>
      </c>
    </row>
    <row r="1699" spans="1:7" x14ac:dyDescent="0.3">
      <c r="A1699">
        <v>1698</v>
      </c>
      <c r="B1699" t="s">
        <v>1346</v>
      </c>
      <c r="C1699" t="s">
        <v>1347</v>
      </c>
      <c r="D1699" t="s">
        <v>9</v>
      </c>
      <c r="E1699">
        <v>15000</v>
      </c>
      <c r="F1699" t="s">
        <v>10</v>
      </c>
      <c r="G1699" t="s">
        <v>11</v>
      </c>
    </row>
    <row r="1700" spans="1:7" x14ac:dyDescent="0.3">
      <c r="A1700">
        <v>1699</v>
      </c>
      <c r="B1700" t="s">
        <v>1348</v>
      </c>
      <c r="C1700" t="s">
        <v>1349</v>
      </c>
      <c r="D1700" t="s">
        <v>9</v>
      </c>
      <c r="E1700">
        <v>75000</v>
      </c>
      <c r="F1700" t="s">
        <v>10</v>
      </c>
      <c r="G1700" t="s">
        <v>11</v>
      </c>
    </row>
    <row r="1701" spans="1:7" x14ac:dyDescent="0.3">
      <c r="A1701">
        <v>1700</v>
      </c>
      <c r="B1701" t="s">
        <v>1350</v>
      </c>
      <c r="C1701" t="s">
        <v>1351</v>
      </c>
      <c r="D1701" t="s">
        <v>9</v>
      </c>
      <c r="E1701">
        <v>150000</v>
      </c>
      <c r="F1701" t="s">
        <v>10</v>
      </c>
      <c r="G1701" t="s">
        <v>11</v>
      </c>
    </row>
    <row r="1702" spans="1:7" x14ac:dyDescent="0.3">
      <c r="A1702">
        <v>1701</v>
      </c>
      <c r="B1702" t="s">
        <v>1352</v>
      </c>
      <c r="C1702" t="s">
        <v>1353</v>
      </c>
      <c r="D1702" t="s">
        <v>9</v>
      </c>
      <c r="E1702">
        <v>360000</v>
      </c>
      <c r="F1702" t="s">
        <v>10</v>
      </c>
      <c r="G1702" t="s">
        <v>11</v>
      </c>
    </row>
    <row r="1703" spans="1:7" x14ac:dyDescent="0.3">
      <c r="A1703">
        <v>1702</v>
      </c>
      <c r="B1703" t="s">
        <v>1354</v>
      </c>
      <c r="C1703" t="s">
        <v>1355</v>
      </c>
      <c r="D1703" t="s">
        <v>9</v>
      </c>
      <c r="E1703">
        <v>600000</v>
      </c>
      <c r="F1703" t="s">
        <v>10</v>
      </c>
      <c r="G1703" t="s">
        <v>11</v>
      </c>
    </row>
    <row r="1704" spans="1:7" x14ac:dyDescent="0.3">
      <c r="A1704">
        <v>1703</v>
      </c>
      <c r="B1704" t="s">
        <v>1356</v>
      </c>
      <c r="C1704" t="s">
        <v>1357</v>
      </c>
      <c r="D1704" t="s">
        <v>9</v>
      </c>
      <c r="E1704">
        <v>960000</v>
      </c>
      <c r="F1704" t="s">
        <v>10</v>
      </c>
      <c r="G1704" t="s">
        <v>11</v>
      </c>
    </row>
    <row r="1705" spans="1:7" x14ac:dyDescent="0.3">
      <c r="A1705">
        <v>1704</v>
      </c>
      <c r="B1705" t="s">
        <v>1358</v>
      </c>
      <c r="C1705" t="s">
        <v>1359</v>
      </c>
      <c r="D1705" t="s">
        <v>9</v>
      </c>
      <c r="E1705">
        <v>1200000</v>
      </c>
      <c r="F1705" t="s">
        <v>10</v>
      </c>
      <c r="G1705" t="s">
        <v>11</v>
      </c>
    </row>
    <row r="1706" spans="1:7" x14ac:dyDescent="0.3">
      <c r="A1706">
        <v>1705</v>
      </c>
      <c r="B1706" t="s">
        <v>1360</v>
      </c>
      <c r="C1706" t="s">
        <v>1361</v>
      </c>
      <c r="D1706" t="s">
        <v>9</v>
      </c>
      <c r="E1706">
        <v>1500000</v>
      </c>
      <c r="F1706" t="s">
        <v>10</v>
      </c>
      <c r="G1706" t="s">
        <v>11</v>
      </c>
    </row>
    <row r="1707" spans="1:7" x14ac:dyDescent="0.3">
      <c r="A1707">
        <v>1706</v>
      </c>
      <c r="B1707" t="s">
        <v>1362</v>
      </c>
      <c r="C1707" t="s">
        <v>1363</v>
      </c>
      <c r="D1707" t="s">
        <v>9</v>
      </c>
      <c r="E1707">
        <v>1800000</v>
      </c>
      <c r="F1707" t="s">
        <v>10</v>
      </c>
      <c r="G1707" t="s">
        <v>11</v>
      </c>
    </row>
    <row r="1708" spans="1:7" x14ac:dyDescent="0.3">
      <c r="A1708">
        <v>1707</v>
      </c>
      <c r="B1708" t="s">
        <v>1928</v>
      </c>
      <c r="C1708" t="s">
        <v>1929</v>
      </c>
      <c r="D1708" t="s">
        <v>11</v>
      </c>
      <c r="E1708">
        <v>0</v>
      </c>
      <c r="F1708" t="s">
        <v>10</v>
      </c>
      <c r="G1708" t="s">
        <v>11</v>
      </c>
    </row>
    <row r="1709" spans="1:7" x14ac:dyDescent="0.3">
      <c r="A1709">
        <v>1708</v>
      </c>
      <c r="B1709" t="s">
        <v>1364</v>
      </c>
      <c r="C1709" t="s">
        <v>1365</v>
      </c>
      <c r="D1709" t="s">
        <v>9</v>
      </c>
      <c r="E1709">
        <v>25000</v>
      </c>
      <c r="F1709" t="s">
        <v>10</v>
      </c>
      <c r="G1709" t="s">
        <v>11</v>
      </c>
    </row>
    <row r="1710" spans="1:7" x14ac:dyDescent="0.3">
      <c r="A1710">
        <v>1709</v>
      </c>
      <c r="B1710" t="s">
        <v>1366</v>
      </c>
      <c r="C1710" t="s">
        <v>1367</v>
      </c>
      <c r="D1710" t="s">
        <v>9</v>
      </c>
      <c r="E1710">
        <v>40000</v>
      </c>
      <c r="F1710" t="s">
        <v>10</v>
      </c>
      <c r="G1710" t="s">
        <v>11</v>
      </c>
    </row>
    <row r="1711" spans="1:7" x14ac:dyDescent="0.3">
      <c r="A1711">
        <v>1710</v>
      </c>
      <c r="B1711" t="s">
        <v>1368</v>
      </c>
      <c r="C1711" t="s">
        <v>1369</v>
      </c>
      <c r="D1711" t="s">
        <v>9</v>
      </c>
      <c r="E1711">
        <v>65000</v>
      </c>
      <c r="F1711" t="s">
        <v>10</v>
      </c>
      <c r="G1711" t="s">
        <v>11</v>
      </c>
    </row>
    <row r="1712" spans="1:7" x14ac:dyDescent="0.3">
      <c r="A1712">
        <v>1711</v>
      </c>
      <c r="B1712" t="s">
        <v>1370</v>
      </c>
      <c r="C1712" t="s">
        <v>1371</v>
      </c>
      <c r="D1712" t="s">
        <v>9</v>
      </c>
      <c r="E1712">
        <v>216000</v>
      </c>
      <c r="F1712" t="s">
        <v>10</v>
      </c>
      <c r="G1712" t="s">
        <v>11</v>
      </c>
    </row>
    <row r="1713" spans="1:7" x14ac:dyDescent="0.3">
      <c r="A1713">
        <v>1712</v>
      </c>
      <c r="B1713" t="s">
        <v>1372</v>
      </c>
      <c r="C1713" t="s">
        <v>1373</v>
      </c>
      <c r="D1713" t="s">
        <v>9</v>
      </c>
      <c r="E1713">
        <v>540000</v>
      </c>
      <c r="F1713" t="s">
        <v>10</v>
      </c>
      <c r="G1713" t="s">
        <v>11</v>
      </c>
    </row>
    <row r="1714" spans="1:7" x14ac:dyDescent="0.3">
      <c r="A1714">
        <v>1713</v>
      </c>
      <c r="B1714" t="s">
        <v>1374</v>
      </c>
      <c r="C1714" t="s">
        <v>1375</v>
      </c>
      <c r="D1714" t="s">
        <v>9</v>
      </c>
      <c r="E1714">
        <v>720000</v>
      </c>
      <c r="F1714" t="s">
        <v>10</v>
      </c>
      <c r="G1714" t="s">
        <v>11</v>
      </c>
    </row>
    <row r="1715" spans="1:7" x14ac:dyDescent="0.3">
      <c r="A1715">
        <v>1714</v>
      </c>
      <c r="B1715" t="s">
        <v>1930</v>
      </c>
      <c r="C1715" t="s">
        <v>1931</v>
      </c>
      <c r="D1715" t="s">
        <v>11</v>
      </c>
      <c r="E1715">
        <v>0</v>
      </c>
      <c r="F1715" t="s">
        <v>10</v>
      </c>
      <c r="G1715" t="s">
        <v>11</v>
      </c>
    </row>
    <row r="1716" spans="1:7" x14ac:dyDescent="0.3">
      <c r="A1716">
        <v>1715</v>
      </c>
      <c r="B1716" t="s">
        <v>1376</v>
      </c>
      <c r="C1716" t="s">
        <v>1377</v>
      </c>
      <c r="D1716" t="s">
        <v>9</v>
      </c>
      <c r="E1716">
        <v>30000</v>
      </c>
      <c r="F1716" t="s">
        <v>10</v>
      </c>
      <c r="G1716" t="s">
        <v>11</v>
      </c>
    </row>
    <row r="1717" spans="1:7" x14ac:dyDescent="0.3">
      <c r="A1717">
        <v>1716</v>
      </c>
      <c r="B1717" t="s">
        <v>1378</v>
      </c>
      <c r="C1717" t="s">
        <v>1379</v>
      </c>
      <c r="D1717" t="s">
        <v>9</v>
      </c>
      <c r="E1717">
        <v>70000</v>
      </c>
      <c r="F1717" t="s">
        <v>10</v>
      </c>
      <c r="G1717" t="s">
        <v>11</v>
      </c>
    </row>
    <row r="1718" spans="1:7" x14ac:dyDescent="0.3">
      <c r="A1718">
        <v>1717</v>
      </c>
      <c r="B1718" t="s">
        <v>1380</v>
      </c>
      <c r="C1718" t="s">
        <v>1381</v>
      </c>
      <c r="D1718" t="s">
        <v>9</v>
      </c>
      <c r="E1718">
        <v>192000</v>
      </c>
      <c r="F1718" t="s">
        <v>10</v>
      </c>
      <c r="G1718" t="s">
        <v>11</v>
      </c>
    </row>
    <row r="1719" spans="1:7" x14ac:dyDescent="0.3">
      <c r="A1719">
        <v>1718</v>
      </c>
      <c r="B1719" t="s">
        <v>1382</v>
      </c>
      <c r="C1719" t="s">
        <v>1383</v>
      </c>
      <c r="D1719" t="s">
        <v>9</v>
      </c>
      <c r="E1719">
        <v>540000</v>
      </c>
      <c r="F1719" t="s">
        <v>10</v>
      </c>
      <c r="G1719" t="s">
        <v>11</v>
      </c>
    </row>
    <row r="1720" spans="1:7" x14ac:dyDescent="0.3">
      <c r="A1720">
        <v>1719</v>
      </c>
      <c r="B1720" t="s">
        <v>1384</v>
      </c>
      <c r="C1720" t="s">
        <v>1385</v>
      </c>
      <c r="D1720" t="s">
        <v>9</v>
      </c>
      <c r="E1720">
        <v>924000</v>
      </c>
      <c r="F1720" t="s">
        <v>10</v>
      </c>
      <c r="G1720" t="s">
        <v>11</v>
      </c>
    </row>
    <row r="1721" spans="1:7" x14ac:dyDescent="0.3">
      <c r="A1721">
        <v>1720</v>
      </c>
      <c r="B1721" t="s">
        <v>664</v>
      </c>
      <c r="C1721" t="s">
        <v>1386</v>
      </c>
      <c r="D1721" t="s">
        <v>9</v>
      </c>
      <c r="E1721">
        <v>1584000</v>
      </c>
      <c r="F1721" t="s">
        <v>10</v>
      </c>
      <c r="G1721" t="s">
        <v>11</v>
      </c>
    </row>
    <row r="1722" spans="1:7" x14ac:dyDescent="0.3">
      <c r="A1722">
        <v>1721</v>
      </c>
      <c r="B1722" t="s">
        <v>666</v>
      </c>
      <c r="C1722" t="s">
        <v>1932</v>
      </c>
      <c r="D1722" t="s">
        <v>11</v>
      </c>
      <c r="E1722">
        <v>0</v>
      </c>
      <c r="F1722" t="s">
        <v>10</v>
      </c>
      <c r="G1722" t="s">
        <v>11</v>
      </c>
    </row>
    <row r="1723" spans="1:7" x14ac:dyDescent="0.3">
      <c r="A1723">
        <v>1722</v>
      </c>
      <c r="B1723" t="s">
        <v>668</v>
      </c>
      <c r="C1723" t="s">
        <v>1387</v>
      </c>
      <c r="D1723" t="s">
        <v>9</v>
      </c>
      <c r="E1723">
        <v>20000</v>
      </c>
      <c r="F1723" t="s">
        <v>10</v>
      </c>
      <c r="G1723" t="s">
        <v>11</v>
      </c>
    </row>
    <row r="1724" spans="1:7" x14ac:dyDescent="0.3">
      <c r="A1724">
        <v>1723</v>
      </c>
      <c r="B1724" t="s">
        <v>670</v>
      </c>
      <c r="C1724" t="s">
        <v>1388</v>
      </c>
      <c r="D1724" t="s">
        <v>9</v>
      </c>
      <c r="E1724">
        <v>50000</v>
      </c>
      <c r="F1724" t="s">
        <v>10</v>
      </c>
      <c r="G1724" t="s">
        <v>11</v>
      </c>
    </row>
    <row r="1725" spans="1:7" x14ac:dyDescent="0.3">
      <c r="A1725">
        <v>1724</v>
      </c>
      <c r="B1725" t="s">
        <v>1389</v>
      </c>
      <c r="C1725" t="s">
        <v>1390</v>
      </c>
      <c r="D1725" t="s">
        <v>9</v>
      </c>
      <c r="E1725">
        <v>132000</v>
      </c>
      <c r="F1725" t="s">
        <v>10</v>
      </c>
      <c r="G1725" t="s">
        <v>11</v>
      </c>
    </row>
    <row r="1726" spans="1:7" x14ac:dyDescent="0.3">
      <c r="A1726">
        <v>1725</v>
      </c>
      <c r="B1726" t="s">
        <v>672</v>
      </c>
      <c r="C1726" t="s">
        <v>1391</v>
      </c>
      <c r="D1726" t="s">
        <v>9</v>
      </c>
      <c r="E1726">
        <v>330000</v>
      </c>
      <c r="F1726" t="s">
        <v>10</v>
      </c>
      <c r="G1726" t="s">
        <v>11</v>
      </c>
    </row>
    <row r="1727" spans="1:7" x14ac:dyDescent="0.3">
      <c r="A1727">
        <v>1726</v>
      </c>
      <c r="B1727" t="s">
        <v>674</v>
      </c>
      <c r="C1727" t="s">
        <v>1392</v>
      </c>
      <c r="D1727" t="s">
        <v>9</v>
      </c>
      <c r="E1727">
        <v>462000</v>
      </c>
      <c r="F1727" t="s">
        <v>10</v>
      </c>
      <c r="G1727" t="s">
        <v>11</v>
      </c>
    </row>
    <row r="1728" spans="1:7" x14ac:dyDescent="0.3">
      <c r="A1728">
        <v>1727</v>
      </c>
      <c r="B1728" t="s">
        <v>676</v>
      </c>
      <c r="C1728" t="s">
        <v>1393</v>
      </c>
      <c r="D1728" t="s">
        <v>9</v>
      </c>
      <c r="E1728">
        <v>660000</v>
      </c>
      <c r="F1728" t="s">
        <v>10</v>
      </c>
      <c r="G1728" t="s">
        <v>11</v>
      </c>
    </row>
    <row r="1729" spans="1:7" x14ac:dyDescent="0.3">
      <c r="A1729">
        <v>1728</v>
      </c>
      <c r="B1729" t="s">
        <v>678</v>
      </c>
      <c r="C1729" t="s">
        <v>1933</v>
      </c>
      <c r="D1729" t="s">
        <v>11</v>
      </c>
      <c r="E1729">
        <v>0</v>
      </c>
      <c r="F1729" t="s">
        <v>10</v>
      </c>
      <c r="G1729" t="s">
        <v>11</v>
      </c>
    </row>
    <row r="1730" spans="1:7" x14ac:dyDescent="0.3">
      <c r="A1730">
        <v>1729</v>
      </c>
      <c r="B1730" t="s">
        <v>680</v>
      </c>
      <c r="C1730" t="s">
        <v>1394</v>
      </c>
      <c r="D1730" t="s">
        <v>9</v>
      </c>
      <c r="E1730">
        <v>25000</v>
      </c>
      <c r="F1730" t="s">
        <v>10</v>
      </c>
      <c r="G1730" t="s">
        <v>11</v>
      </c>
    </row>
    <row r="1731" spans="1:7" x14ac:dyDescent="0.3">
      <c r="A1731">
        <v>1730</v>
      </c>
      <c r="B1731" t="s">
        <v>682</v>
      </c>
      <c r="C1731" t="s">
        <v>1395</v>
      </c>
      <c r="D1731" t="s">
        <v>9</v>
      </c>
      <c r="E1731">
        <v>30000</v>
      </c>
      <c r="F1731" t="s">
        <v>10</v>
      </c>
      <c r="G1731" t="s">
        <v>11</v>
      </c>
    </row>
    <row r="1732" spans="1:7" x14ac:dyDescent="0.3">
      <c r="A1732">
        <v>1731</v>
      </c>
      <c r="B1732" t="s">
        <v>684</v>
      </c>
      <c r="C1732" t="s">
        <v>1396</v>
      </c>
      <c r="D1732" t="s">
        <v>9</v>
      </c>
      <c r="E1732">
        <v>50000</v>
      </c>
      <c r="F1732" t="s">
        <v>10</v>
      </c>
      <c r="G1732" t="s">
        <v>11</v>
      </c>
    </row>
    <row r="1733" spans="1:7" x14ac:dyDescent="0.3">
      <c r="A1733">
        <v>1732</v>
      </c>
      <c r="B1733" t="s">
        <v>686</v>
      </c>
      <c r="C1733" t="s">
        <v>1397</v>
      </c>
      <c r="D1733" t="s">
        <v>9</v>
      </c>
      <c r="E1733">
        <v>84000</v>
      </c>
      <c r="F1733" t="s">
        <v>10</v>
      </c>
      <c r="G1733" t="s">
        <v>11</v>
      </c>
    </row>
    <row r="1734" spans="1:7" x14ac:dyDescent="0.3">
      <c r="A1734">
        <v>1733</v>
      </c>
      <c r="B1734" t="s">
        <v>1398</v>
      </c>
      <c r="C1734" t="s">
        <v>1399</v>
      </c>
      <c r="D1734" t="s">
        <v>9</v>
      </c>
      <c r="E1734">
        <v>120000</v>
      </c>
      <c r="F1734" t="s">
        <v>10</v>
      </c>
      <c r="G1734" t="s">
        <v>11</v>
      </c>
    </row>
    <row r="1735" spans="1:7" x14ac:dyDescent="0.3">
      <c r="A1735">
        <v>1734</v>
      </c>
      <c r="B1735" t="s">
        <v>688</v>
      </c>
      <c r="C1735" t="s">
        <v>1400</v>
      </c>
      <c r="D1735" t="s">
        <v>9</v>
      </c>
      <c r="E1735">
        <v>156000</v>
      </c>
      <c r="F1735" t="s">
        <v>10</v>
      </c>
      <c r="G1735" t="s">
        <v>11</v>
      </c>
    </row>
    <row r="1736" spans="1:7" x14ac:dyDescent="0.3">
      <c r="A1736">
        <v>1735</v>
      </c>
      <c r="B1736" t="s">
        <v>690</v>
      </c>
      <c r="C1736" t="s">
        <v>1401</v>
      </c>
      <c r="D1736" t="s">
        <v>9</v>
      </c>
      <c r="E1736">
        <v>204000</v>
      </c>
      <c r="F1736" t="s">
        <v>10</v>
      </c>
      <c r="G1736" t="s">
        <v>11</v>
      </c>
    </row>
    <row r="1737" spans="1:7" x14ac:dyDescent="0.3">
      <c r="A1737">
        <v>1736</v>
      </c>
      <c r="B1737" t="s">
        <v>692</v>
      </c>
      <c r="C1737" t="s">
        <v>1402</v>
      </c>
      <c r="D1737" t="s">
        <v>9</v>
      </c>
      <c r="E1737">
        <v>300000</v>
      </c>
      <c r="F1737" t="s">
        <v>10</v>
      </c>
      <c r="G1737" t="s">
        <v>11</v>
      </c>
    </row>
    <row r="1738" spans="1:7" x14ac:dyDescent="0.3">
      <c r="A1738">
        <v>1737</v>
      </c>
      <c r="B1738" t="s">
        <v>694</v>
      </c>
      <c r="C1738" t="s">
        <v>1403</v>
      </c>
      <c r="D1738" t="s">
        <v>9</v>
      </c>
      <c r="E1738">
        <v>420000</v>
      </c>
      <c r="F1738" t="s">
        <v>10</v>
      </c>
      <c r="G1738" t="s">
        <v>11</v>
      </c>
    </row>
    <row r="1739" spans="1:7" x14ac:dyDescent="0.3">
      <c r="A1739">
        <v>1738</v>
      </c>
      <c r="B1739" t="s">
        <v>696</v>
      </c>
      <c r="C1739" t="s">
        <v>1934</v>
      </c>
      <c r="D1739" t="s">
        <v>11</v>
      </c>
      <c r="E1739">
        <v>0</v>
      </c>
      <c r="F1739" t="s">
        <v>10</v>
      </c>
      <c r="G1739" t="s">
        <v>11</v>
      </c>
    </row>
    <row r="1740" spans="1:7" x14ac:dyDescent="0.3">
      <c r="A1740">
        <v>1739</v>
      </c>
      <c r="B1740" t="s">
        <v>698</v>
      </c>
      <c r="C1740" t="s">
        <v>1404</v>
      </c>
      <c r="D1740" t="s">
        <v>9</v>
      </c>
      <c r="E1740">
        <v>20000</v>
      </c>
      <c r="F1740" t="s">
        <v>10</v>
      </c>
      <c r="G1740" t="s">
        <v>11</v>
      </c>
    </row>
    <row r="1741" spans="1:7" x14ac:dyDescent="0.3">
      <c r="A1741">
        <v>1740</v>
      </c>
      <c r="B1741" t="s">
        <v>700</v>
      </c>
      <c r="C1741" t="s">
        <v>1405</v>
      </c>
      <c r="D1741" t="s">
        <v>9</v>
      </c>
      <c r="E1741">
        <v>40000</v>
      </c>
      <c r="F1741" t="s">
        <v>10</v>
      </c>
      <c r="G1741" t="s">
        <v>11</v>
      </c>
    </row>
    <row r="1742" spans="1:7" x14ac:dyDescent="0.3">
      <c r="A1742">
        <v>1741</v>
      </c>
      <c r="B1742" t="s">
        <v>702</v>
      </c>
      <c r="C1742" t="s">
        <v>1406</v>
      </c>
      <c r="D1742" t="s">
        <v>9</v>
      </c>
      <c r="E1742">
        <v>50000</v>
      </c>
      <c r="F1742" t="s">
        <v>10</v>
      </c>
      <c r="G1742" t="s">
        <v>11</v>
      </c>
    </row>
    <row r="1743" spans="1:7" x14ac:dyDescent="0.3">
      <c r="A1743">
        <v>1742</v>
      </c>
      <c r="B1743" t="s">
        <v>1407</v>
      </c>
      <c r="C1743" t="s">
        <v>1408</v>
      </c>
      <c r="D1743" t="s">
        <v>9</v>
      </c>
      <c r="E1743">
        <v>70000</v>
      </c>
      <c r="F1743" t="s">
        <v>10</v>
      </c>
      <c r="G1743" t="s">
        <v>11</v>
      </c>
    </row>
    <row r="1744" spans="1:7" x14ac:dyDescent="0.3">
      <c r="A1744">
        <v>1743</v>
      </c>
      <c r="B1744" t="s">
        <v>704</v>
      </c>
      <c r="C1744" t="s">
        <v>1409</v>
      </c>
      <c r="D1744" t="s">
        <v>9</v>
      </c>
      <c r="E1744">
        <v>80000</v>
      </c>
      <c r="F1744" t="s">
        <v>10</v>
      </c>
      <c r="G1744" t="s">
        <v>11</v>
      </c>
    </row>
    <row r="1745" spans="1:7" x14ac:dyDescent="0.3">
      <c r="A1745">
        <v>1744</v>
      </c>
      <c r="B1745" t="s">
        <v>706</v>
      </c>
      <c r="C1745" t="s">
        <v>1410</v>
      </c>
      <c r="D1745" t="s">
        <v>9</v>
      </c>
      <c r="E1745">
        <v>360000</v>
      </c>
      <c r="F1745" t="s">
        <v>10</v>
      </c>
      <c r="G1745" t="s">
        <v>11</v>
      </c>
    </row>
    <row r="1746" spans="1:7" x14ac:dyDescent="0.3">
      <c r="A1746">
        <v>1745</v>
      </c>
      <c r="B1746" t="s">
        <v>708</v>
      </c>
      <c r="C1746" t="s">
        <v>1411</v>
      </c>
      <c r="D1746" t="s">
        <v>9</v>
      </c>
      <c r="E1746">
        <v>900000</v>
      </c>
      <c r="F1746" t="s">
        <v>10</v>
      </c>
      <c r="G1746" t="s">
        <v>11</v>
      </c>
    </row>
    <row r="1747" spans="1:7" x14ac:dyDescent="0.3">
      <c r="A1747">
        <v>1746</v>
      </c>
      <c r="B1747" t="s">
        <v>710</v>
      </c>
      <c r="C1747" t="s">
        <v>1935</v>
      </c>
      <c r="D1747" t="s">
        <v>11</v>
      </c>
      <c r="E1747">
        <v>0</v>
      </c>
      <c r="F1747" t="s">
        <v>10</v>
      </c>
      <c r="G1747" t="s">
        <v>11</v>
      </c>
    </row>
    <row r="1748" spans="1:7" x14ac:dyDescent="0.3">
      <c r="A1748">
        <v>1747</v>
      </c>
      <c r="B1748" t="s">
        <v>712</v>
      </c>
      <c r="C1748" t="s">
        <v>1412</v>
      </c>
      <c r="D1748" t="s">
        <v>9</v>
      </c>
      <c r="E1748">
        <v>80000</v>
      </c>
      <c r="F1748" t="s">
        <v>10</v>
      </c>
      <c r="G1748" t="s">
        <v>11</v>
      </c>
    </row>
    <row r="1749" spans="1:7" x14ac:dyDescent="0.3">
      <c r="A1749">
        <v>1748</v>
      </c>
      <c r="B1749" t="s">
        <v>714</v>
      </c>
      <c r="C1749" t="s">
        <v>1413</v>
      </c>
      <c r="D1749" t="s">
        <v>9</v>
      </c>
      <c r="E1749">
        <v>150000</v>
      </c>
      <c r="F1749" t="s">
        <v>10</v>
      </c>
      <c r="G1749" t="s">
        <v>11</v>
      </c>
    </row>
    <row r="1750" spans="1:7" x14ac:dyDescent="0.3">
      <c r="A1750">
        <v>1749</v>
      </c>
      <c r="B1750" t="s">
        <v>716</v>
      </c>
      <c r="C1750" t="s">
        <v>1414</v>
      </c>
      <c r="D1750" t="s">
        <v>9</v>
      </c>
      <c r="E1750">
        <v>400000</v>
      </c>
      <c r="F1750" t="s">
        <v>10</v>
      </c>
      <c r="G1750" t="s">
        <v>11</v>
      </c>
    </row>
    <row r="1751" spans="1:7" x14ac:dyDescent="0.3">
      <c r="A1751">
        <v>1750</v>
      </c>
      <c r="B1751" t="s">
        <v>718</v>
      </c>
      <c r="C1751" t="s">
        <v>1415</v>
      </c>
      <c r="D1751" t="s">
        <v>9</v>
      </c>
      <c r="E1751">
        <v>700000</v>
      </c>
      <c r="F1751" t="s">
        <v>10</v>
      </c>
      <c r="G1751" t="s">
        <v>11</v>
      </c>
    </row>
    <row r="1752" spans="1:7" x14ac:dyDescent="0.3">
      <c r="A1752">
        <v>1751</v>
      </c>
      <c r="B1752" t="s">
        <v>1416</v>
      </c>
      <c r="C1752" t="s">
        <v>1417</v>
      </c>
      <c r="D1752" t="s">
        <v>9</v>
      </c>
      <c r="E1752">
        <v>1000000</v>
      </c>
      <c r="F1752" t="s">
        <v>10</v>
      </c>
      <c r="G1752" t="s">
        <v>11</v>
      </c>
    </row>
    <row r="1753" spans="1:7" x14ac:dyDescent="0.3">
      <c r="A1753">
        <v>1752</v>
      </c>
      <c r="B1753" t="s">
        <v>720</v>
      </c>
      <c r="C1753" t="s">
        <v>1418</v>
      </c>
      <c r="D1753" t="s">
        <v>9</v>
      </c>
      <c r="E1753">
        <v>1500000</v>
      </c>
      <c r="F1753" t="s">
        <v>10</v>
      </c>
      <c r="G1753" t="s">
        <v>11</v>
      </c>
    </row>
    <row r="1754" spans="1:7" x14ac:dyDescent="0.3">
      <c r="A1754">
        <v>1753</v>
      </c>
      <c r="B1754" t="s">
        <v>722</v>
      </c>
      <c r="C1754" t="s">
        <v>1936</v>
      </c>
      <c r="D1754" t="s">
        <v>11</v>
      </c>
      <c r="E1754">
        <v>0</v>
      </c>
      <c r="F1754" t="s">
        <v>10</v>
      </c>
      <c r="G1754" t="s">
        <v>11</v>
      </c>
    </row>
    <row r="1755" spans="1:7" x14ac:dyDescent="0.3">
      <c r="A1755">
        <v>1754</v>
      </c>
      <c r="B1755" t="s">
        <v>724</v>
      </c>
      <c r="C1755" t="s">
        <v>1419</v>
      </c>
      <c r="D1755" t="s">
        <v>9</v>
      </c>
      <c r="E1755">
        <v>8000</v>
      </c>
      <c r="F1755" t="s">
        <v>10</v>
      </c>
      <c r="G1755" t="s">
        <v>11</v>
      </c>
    </row>
    <row r="1756" spans="1:7" x14ac:dyDescent="0.3">
      <c r="A1756">
        <v>1755</v>
      </c>
      <c r="B1756" t="s">
        <v>726</v>
      </c>
      <c r="C1756" t="s">
        <v>1420</v>
      </c>
      <c r="D1756" t="s">
        <v>9</v>
      </c>
      <c r="E1756">
        <v>20000</v>
      </c>
      <c r="F1756" t="s">
        <v>10</v>
      </c>
      <c r="G1756" t="s">
        <v>11</v>
      </c>
    </row>
    <row r="1757" spans="1:7" x14ac:dyDescent="0.3">
      <c r="A1757">
        <v>1756</v>
      </c>
      <c r="B1757" t="s">
        <v>728</v>
      </c>
      <c r="C1757" t="s">
        <v>1421</v>
      </c>
      <c r="D1757" t="s">
        <v>9</v>
      </c>
      <c r="E1757">
        <v>45000</v>
      </c>
      <c r="F1757" t="s">
        <v>10</v>
      </c>
      <c r="G1757" t="s">
        <v>11</v>
      </c>
    </row>
    <row r="1758" spans="1:7" x14ac:dyDescent="0.3">
      <c r="A1758">
        <v>1757</v>
      </c>
      <c r="B1758" t="s">
        <v>730</v>
      </c>
      <c r="C1758" t="s">
        <v>1422</v>
      </c>
      <c r="D1758" t="s">
        <v>9</v>
      </c>
      <c r="E1758">
        <v>150000</v>
      </c>
      <c r="F1758" t="s">
        <v>10</v>
      </c>
      <c r="G1758" t="s">
        <v>11</v>
      </c>
    </row>
    <row r="1759" spans="1:7" x14ac:dyDescent="0.3">
      <c r="A1759">
        <v>1758</v>
      </c>
      <c r="B1759" t="s">
        <v>732</v>
      </c>
      <c r="C1759" t="s">
        <v>1423</v>
      </c>
      <c r="D1759" t="s">
        <v>9</v>
      </c>
      <c r="E1759">
        <v>350000</v>
      </c>
      <c r="F1759" t="s">
        <v>10</v>
      </c>
      <c r="G1759" t="s">
        <v>11</v>
      </c>
    </row>
    <row r="1760" spans="1:7" x14ac:dyDescent="0.3">
      <c r="A1760">
        <v>1759</v>
      </c>
      <c r="B1760" t="s">
        <v>734</v>
      </c>
      <c r="C1760" t="s">
        <v>1424</v>
      </c>
      <c r="D1760" t="s">
        <v>9</v>
      </c>
      <c r="E1760">
        <v>450000</v>
      </c>
      <c r="F1760" t="s">
        <v>10</v>
      </c>
      <c r="G1760" t="s">
        <v>11</v>
      </c>
    </row>
    <row r="1761" spans="1:7" x14ac:dyDescent="0.3">
      <c r="A1761">
        <v>1760</v>
      </c>
      <c r="B1761" t="s">
        <v>736</v>
      </c>
      <c r="C1761" t="s">
        <v>1425</v>
      </c>
      <c r="D1761" t="s">
        <v>9</v>
      </c>
      <c r="E1761">
        <v>550000</v>
      </c>
      <c r="F1761" t="s">
        <v>10</v>
      </c>
      <c r="G1761" t="s">
        <v>11</v>
      </c>
    </row>
    <row r="1762" spans="1:7" x14ac:dyDescent="0.3">
      <c r="A1762">
        <v>1761</v>
      </c>
      <c r="B1762" t="s">
        <v>1874</v>
      </c>
      <c r="C1762" t="s">
        <v>1937</v>
      </c>
      <c r="D1762" t="s">
        <v>11</v>
      </c>
      <c r="E1762">
        <v>0</v>
      </c>
      <c r="F1762" t="s">
        <v>10</v>
      </c>
      <c r="G1762" t="s">
        <v>11</v>
      </c>
    </row>
    <row r="1763" spans="1:7" x14ac:dyDescent="0.3">
      <c r="A1763">
        <v>1762</v>
      </c>
      <c r="B1763" t="s">
        <v>738</v>
      </c>
      <c r="C1763" t="s">
        <v>1426</v>
      </c>
      <c r="D1763" t="s">
        <v>9</v>
      </c>
      <c r="E1763">
        <v>30000</v>
      </c>
      <c r="F1763" t="s">
        <v>10</v>
      </c>
      <c r="G1763" t="s">
        <v>11</v>
      </c>
    </row>
    <row r="1764" spans="1:7" x14ac:dyDescent="0.3">
      <c r="A1764">
        <v>1763</v>
      </c>
      <c r="B1764" t="s">
        <v>740</v>
      </c>
      <c r="C1764" t="s">
        <v>1427</v>
      </c>
      <c r="D1764" t="s">
        <v>9</v>
      </c>
      <c r="E1764">
        <v>90000</v>
      </c>
      <c r="F1764" t="s">
        <v>10</v>
      </c>
      <c r="G1764" t="s">
        <v>11</v>
      </c>
    </row>
    <row r="1765" spans="1:7" x14ac:dyDescent="0.3">
      <c r="A1765">
        <v>1764</v>
      </c>
      <c r="B1765" t="s">
        <v>742</v>
      </c>
      <c r="C1765" t="s">
        <v>1428</v>
      </c>
      <c r="D1765" t="s">
        <v>9</v>
      </c>
      <c r="E1765">
        <v>170000</v>
      </c>
      <c r="F1765" t="s">
        <v>10</v>
      </c>
      <c r="G1765" t="s">
        <v>11</v>
      </c>
    </row>
    <row r="1766" spans="1:7" x14ac:dyDescent="0.3">
      <c r="A1766">
        <v>1765</v>
      </c>
      <c r="B1766" t="s">
        <v>744</v>
      </c>
      <c r="C1766" t="s">
        <v>1429</v>
      </c>
      <c r="D1766" t="s">
        <v>9</v>
      </c>
      <c r="E1766">
        <v>250000</v>
      </c>
      <c r="F1766" t="s">
        <v>10</v>
      </c>
      <c r="G1766" t="s">
        <v>11</v>
      </c>
    </row>
    <row r="1767" spans="1:7" x14ac:dyDescent="0.3">
      <c r="A1767">
        <v>1766</v>
      </c>
      <c r="B1767" t="s">
        <v>746</v>
      </c>
      <c r="C1767" t="s">
        <v>1430</v>
      </c>
      <c r="D1767" t="s">
        <v>9</v>
      </c>
      <c r="E1767">
        <v>330000</v>
      </c>
      <c r="F1767" t="s">
        <v>10</v>
      </c>
      <c r="G1767" t="s">
        <v>11</v>
      </c>
    </row>
    <row r="1768" spans="1:7" x14ac:dyDescent="0.3">
      <c r="A1768">
        <v>1767</v>
      </c>
      <c r="B1768" t="s">
        <v>1431</v>
      </c>
      <c r="C1768" t="s">
        <v>1432</v>
      </c>
      <c r="D1768" t="s">
        <v>9</v>
      </c>
      <c r="E1768">
        <v>410000</v>
      </c>
      <c r="F1768" t="s">
        <v>10</v>
      </c>
      <c r="G1768" t="s">
        <v>11</v>
      </c>
    </row>
    <row r="1769" spans="1:7" x14ac:dyDescent="0.3">
      <c r="A1769">
        <v>1768</v>
      </c>
      <c r="B1769" t="s">
        <v>748</v>
      </c>
      <c r="C1769" t="s">
        <v>1433</v>
      </c>
      <c r="D1769" t="s">
        <v>9</v>
      </c>
      <c r="E1769">
        <v>490000</v>
      </c>
      <c r="F1769" t="s">
        <v>10</v>
      </c>
      <c r="G1769" t="s">
        <v>11</v>
      </c>
    </row>
    <row r="1770" spans="1:7" x14ac:dyDescent="0.3">
      <c r="A1770">
        <v>1769</v>
      </c>
      <c r="B1770" t="s">
        <v>750</v>
      </c>
      <c r="C1770" t="s">
        <v>1434</v>
      </c>
      <c r="D1770" t="s">
        <v>9</v>
      </c>
      <c r="E1770">
        <v>570000</v>
      </c>
      <c r="F1770" t="s">
        <v>10</v>
      </c>
      <c r="G1770" t="s">
        <v>11</v>
      </c>
    </row>
    <row r="1771" spans="1:7" x14ac:dyDescent="0.3">
      <c r="A1771">
        <v>1770</v>
      </c>
      <c r="B1771" t="s">
        <v>752</v>
      </c>
      <c r="C1771" t="s">
        <v>1435</v>
      </c>
      <c r="D1771" t="s">
        <v>9</v>
      </c>
      <c r="E1771">
        <v>650000</v>
      </c>
      <c r="F1771" t="s">
        <v>10</v>
      </c>
      <c r="G1771" t="s">
        <v>11</v>
      </c>
    </row>
    <row r="1772" spans="1:7" x14ac:dyDescent="0.3">
      <c r="A1772">
        <v>1771</v>
      </c>
      <c r="B1772" t="s">
        <v>754</v>
      </c>
      <c r="C1772" t="s">
        <v>1938</v>
      </c>
      <c r="D1772" t="s">
        <v>11</v>
      </c>
      <c r="E1772">
        <v>0</v>
      </c>
      <c r="F1772" t="s">
        <v>10</v>
      </c>
      <c r="G1772" t="s">
        <v>11</v>
      </c>
    </row>
    <row r="1773" spans="1:7" x14ac:dyDescent="0.3">
      <c r="A1773">
        <v>1772</v>
      </c>
      <c r="B1773" t="s">
        <v>756</v>
      </c>
      <c r="C1773" t="s">
        <v>1939</v>
      </c>
      <c r="D1773" t="s">
        <v>11</v>
      </c>
      <c r="E1773">
        <v>0</v>
      </c>
      <c r="F1773" t="s">
        <v>10</v>
      </c>
      <c r="G1773" t="s">
        <v>11</v>
      </c>
    </row>
    <row r="1774" spans="1:7" x14ac:dyDescent="0.3">
      <c r="A1774">
        <v>1773</v>
      </c>
      <c r="B1774" t="s">
        <v>758</v>
      </c>
      <c r="C1774" t="s">
        <v>1436</v>
      </c>
      <c r="D1774" t="s">
        <v>9</v>
      </c>
      <c r="E1774">
        <v>25000</v>
      </c>
      <c r="F1774" t="s">
        <v>10</v>
      </c>
      <c r="G1774" t="s">
        <v>11</v>
      </c>
    </row>
    <row r="1775" spans="1:7" x14ac:dyDescent="0.3">
      <c r="A1775">
        <v>1774</v>
      </c>
      <c r="B1775" t="s">
        <v>1437</v>
      </c>
      <c r="C1775" t="s">
        <v>1438</v>
      </c>
      <c r="D1775" t="s">
        <v>9</v>
      </c>
      <c r="E1775">
        <v>45000</v>
      </c>
      <c r="F1775" t="s">
        <v>10</v>
      </c>
      <c r="G1775" t="s">
        <v>11</v>
      </c>
    </row>
    <row r="1776" spans="1:7" x14ac:dyDescent="0.3">
      <c r="A1776">
        <v>1775</v>
      </c>
      <c r="B1776" t="s">
        <v>760</v>
      </c>
      <c r="C1776" t="s">
        <v>1439</v>
      </c>
      <c r="D1776" t="s">
        <v>9</v>
      </c>
      <c r="E1776">
        <v>75000</v>
      </c>
      <c r="F1776" t="s">
        <v>10</v>
      </c>
      <c r="G1776" t="s">
        <v>11</v>
      </c>
    </row>
    <row r="1777" spans="1:7" x14ac:dyDescent="0.3">
      <c r="A1777">
        <v>1776</v>
      </c>
      <c r="B1777" t="s">
        <v>762</v>
      </c>
      <c r="C1777" t="s">
        <v>1440</v>
      </c>
      <c r="D1777" t="s">
        <v>9</v>
      </c>
      <c r="E1777">
        <v>187000</v>
      </c>
      <c r="F1777" t="s">
        <v>10</v>
      </c>
      <c r="G1777" t="s">
        <v>11</v>
      </c>
    </row>
    <row r="1778" spans="1:7" x14ac:dyDescent="0.3">
      <c r="A1778">
        <v>1777</v>
      </c>
      <c r="B1778" t="s">
        <v>764</v>
      </c>
      <c r="C1778" t="s">
        <v>1441</v>
      </c>
      <c r="D1778" t="s">
        <v>9</v>
      </c>
      <c r="E1778">
        <v>311000</v>
      </c>
      <c r="F1778" t="s">
        <v>10</v>
      </c>
      <c r="G1778" t="s">
        <v>11</v>
      </c>
    </row>
    <row r="1779" spans="1:7" x14ac:dyDescent="0.3">
      <c r="A1779">
        <v>1778</v>
      </c>
      <c r="B1779" t="s">
        <v>766</v>
      </c>
      <c r="C1779" t="s">
        <v>1442</v>
      </c>
      <c r="D1779" t="s">
        <v>9</v>
      </c>
      <c r="E1779">
        <v>435000</v>
      </c>
      <c r="F1779" t="s">
        <v>10</v>
      </c>
      <c r="G1779" t="s">
        <v>11</v>
      </c>
    </row>
    <row r="1780" spans="1:7" x14ac:dyDescent="0.3">
      <c r="A1780">
        <v>1779</v>
      </c>
      <c r="B1780" t="s">
        <v>768</v>
      </c>
      <c r="C1780" t="s">
        <v>1443</v>
      </c>
      <c r="D1780" t="s">
        <v>9</v>
      </c>
      <c r="E1780">
        <v>560000</v>
      </c>
      <c r="F1780" t="s">
        <v>10</v>
      </c>
      <c r="G1780" t="s">
        <v>11</v>
      </c>
    </row>
    <row r="1781" spans="1:7" x14ac:dyDescent="0.3">
      <c r="A1781">
        <v>1780</v>
      </c>
      <c r="B1781" t="s">
        <v>770</v>
      </c>
      <c r="C1781" t="s">
        <v>1444</v>
      </c>
      <c r="D1781" t="s">
        <v>9</v>
      </c>
      <c r="E1781">
        <v>747000</v>
      </c>
      <c r="F1781" t="s">
        <v>10</v>
      </c>
      <c r="G1781" t="s">
        <v>11</v>
      </c>
    </row>
    <row r="1782" spans="1:7" x14ac:dyDescent="0.3">
      <c r="A1782">
        <v>1781</v>
      </c>
      <c r="B1782" t="s">
        <v>772</v>
      </c>
      <c r="C1782" t="s">
        <v>1445</v>
      </c>
      <c r="D1782" t="s">
        <v>9</v>
      </c>
      <c r="E1782">
        <v>995000</v>
      </c>
      <c r="F1782" t="s">
        <v>10</v>
      </c>
      <c r="G1782" t="s">
        <v>11</v>
      </c>
    </row>
    <row r="1783" spans="1:7" x14ac:dyDescent="0.3">
      <c r="A1783">
        <v>1782</v>
      </c>
      <c r="B1783" t="s">
        <v>774</v>
      </c>
      <c r="C1783" t="s">
        <v>1446</v>
      </c>
      <c r="D1783" t="s">
        <v>9</v>
      </c>
      <c r="E1783">
        <v>1369000</v>
      </c>
      <c r="F1783" t="s">
        <v>10</v>
      </c>
      <c r="G1783" t="s">
        <v>11</v>
      </c>
    </row>
    <row r="1784" spans="1:7" x14ac:dyDescent="0.3">
      <c r="A1784">
        <v>1783</v>
      </c>
      <c r="B1784" t="s">
        <v>776</v>
      </c>
      <c r="C1784" t="s">
        <v>1940</v>
      </c>
      <c r="D1784" t="s">
        <v>11</v>
      </c>
      <c r="E1784">
        <v>0</v>
      </c>
      <c r="F1784" t="s">
        <v>10</v>
      </c>
      <c r="G1784" t="s">
        <v>11</v>
      </c>
    </row>
    <row r="1785" spans="1:7" x14ac:dyDescent="0.3">
      <c r="A1785">
        <v>1784</v>
      </c>
      <c r="B1785" t="s">
        <v>1447</v>
      </c>
      <c r="C1785" t="s">
        <v>1448</v>
      </c>
      <c r="D1785" t="s">
        <v>9</v>
      </c>
      <c r="E1785">
        <v>25000</v>
      </c>
      <c r="F1785" t="s">
        <v>10</v>
      </c>
      <c r="G1785" t="s">
        <v>11</v>
      </c>
    </row>
    <row r="1786" spans="1:7" x14ac:dyDescent="0.3">
      <c r="A1786">
        <v>1785</v>
      </c>
      <c r="B1786" t="s">
        <v>778</v>
      </c>
      <c r="C1786" t="s">
        <v>1449</v>
      </c>
      <c r="D1786" t="s">
        <v>9</v>
      </c>
      <c r="E1786">
        <v>35000</v>
      </c>
      <c r="F1786" t="s">
        <v>10</v>
      </c>
      <c r="G1786" t="s">
        <v>11</v>
      </c>
    </row>
    <row r="1787" spans="1:7" x14ac:dyDescent="0.3">
      <c r="A1787">
        <v>1786</v>
      </c>
      <c r="B1787" t="s">
        <v>780</v>
      </c>
      <c r="C1787" t="s">
        <v>1450</v>
      </c>
      <c r="D1787" t="s">
        <v>9</v>
      </c>
      <c r="E1787">
        <v>66000</v>
      </c>
      <c r="F1787" t="s">
        <v>10</v>
      </c>
      <c r="G1787" t="s">
        <v>11</v>
      </c>
    </row>
    <row r="1788" spans="1:7" x14ac:dyDescent="0.3">
      <c r="A1788">
        <v>1787</v>
      </c>
      <c r="B1788" t="s">
        <v>782</v>
      </c>
      <c r="C1788" t="s">
        <v>1451</v>
      </c>
      <c r="D1788" t="s">
        <v>9</v>
      </c>
      <c r="E1788">
        <v>108000</v>
      </c>
      <c r="F1788" t="s">
        <v>10</v>
      </c>
      <c r="G1788" t="s">
        <v>11</v>
      </c>
    </row>
    <row r="1789" spans="1:7" x14ac:dyDescent="0.3">
      <c r="A1789">
        <v>1788</v>
      </c>
      <c r="B1789" t="s">
        <v>784</v>
      </c>
      <c r="C1789" t="s">
        <v>1452</v>
      </c>
      <c r="D1789" t="s">
        <v>9</v>
      </c>
      <c r="E1789">
        <v>168000</v>
      </c>
      <c r="F1789" t="s">
        <v>10</v>
      </c>
      <c r="G1789" t="s">
        <v>11</v>
      </c>
    </row>
    <row r="1790" spans="1:7" x14ac:dyDescent="0.3">
      <c r="A1790">
        <v>1789</v>
      </c>
      <c r="B1790" t="s">
        <v>786</v>
      </c>
      <c r="C1790" t="s">
        <v>1453</v>
      </c>
      <c r="D1790" t="s">
        <v>9</v>
      </c>
      <c r="E1790">
        <v>264000</v>
      </c>
      <c r="F1790" t="s">
        <v>10</v>
      </c>
      <c r="G1790" t="s">
        <v>11</v>
      </c>
    </row>
    <row r="1791" spans="1:7" x14ac:dyDescent="0.3">
      <c r="A1791">
        <v>1790</v>
      </c>
      <c r="B1791" t="s">
        <v>788</v>
      </c>
      <c r="C1791" t="s">
        <v>1454</v>
      </c>
      <c r="D1791" t="s">
        <v>9</v>
      </c>
      <c r="E1791">
        <v>372000</v>
      </c>
      <c r="F1791" t="s">
        <v>10</v>
      </c>
      <c r="G1791" t="s">
        <v>11</v>
      </c>
    </row>
    <row r="1792" spans="1:7" x14ac:dyDescent="0.3">
      <c r="A1792">
        <v>1791</v>
      </c>
      <c r="B1792" t="s">
        <v>790</v>
      </c>
      <c r="C1792" t="s">
        <v>1455</v>
      </c>
      <c r="D1792" t="s">
        <v>9</v>
      </c>
      <c r="E1792">
        <v>480000</v>
      </c>
      <c r="F1792" t="s">
        <v>10</v>
      </c>
      <c r="G1792" t="s">
        <v>11</v>
      </c>
    </row>
    <row r="1793" spans="1:7" x14ac:dyDescent="0.3">
      <c r="A1793">
        <v>1792</v>
      </c>
      <c r="B1793" t="s">
        <v>792</v>
      </c>
      <c r="C1793" t="s">
        <v>1456</v>
      </c>
      <c r="D1793" t="s">
        <v>9</v>
      </c>
      <c r="E1793">
        <v>588000</v>
      </c>
      <c r="F1793" t="s">
        <v>10</v>
      </c>
      <c r="G1793" t="s">
        <v>11</v>
      </c>
    </row>
    <row r="1794" spans="1:7" x14ac:dyDescent="0.3">
      <c r="A1794">
        <v>1793</v>
      </c>
      <c r="B1794" t="s">
        <v>794</v>
      </c>
      <c r="C1794" t="s">
        <v>1457</v>
      </c>
      <c r="D1794" t="s">
        <v>9</v>
      </c>
      <c r="E1794">
        <v>720000</v>
      </c>
      <c r="F1794" t="s">
        <v>10</v>
      </c>
      <c r="G1794" t="s">
        <v>11</v>
      </c>
    </row>
    <row r="1795" spans="1:7" x14ac:dyDescent="0.3">
      <c r="A1795">
        <v>1794</v>
      </c>
      <c r="B1795" t="s">
        <v>796</v>
      </c>
      <c r="C1795" t="s">
        <v>1458</v>
      </c>
      <c r="D1795" t="s">
        <v>9</v>
      </c>
      <c r="E1795">
        <v>864000</v>
      </c>
      <c r="F1795" t="s">
        <v>10</v>
      </c>
      <c r="G1795" t="s">
        <v>11</v>
      </c>
    </row>
    <row r="1796" spans="1:7" x14ac:dyDescent="0.3">
      <c r="A1796">
        <v>1795</v>
      </c>
      <c r="B1796" t="s">
        <v>1459</v>
      </c>
      <c r="C1796" t="s">
        <v>1460</v>
      </c>
      <c r="D1796" t="s">
        <v>9</v>
      </c>
      <c r="E1796">
        <v>1020000</v>
      </c>
      <c r="F1796" t="s">
        <v>10</v>
      </c>
      <c r="G1796" t="s">
        <v>11</v>
      </c>
    </row>
    <row r="1797" spans="1:7" x14ac:dyDescent="0.3">
      <c r="A1797">
        <v>1796</v>
      </c>
      <c r="B1797" t="s">
        <v>798</v>
      </c>
      <c r="C1797" t="s">
        <v>1461</v>
      </c>
      <c r="D1797" t="s">
        <v>9</v>
      </c>
      <c r="E1797">
        <v>1140000</v>
      </c>
      <c r="F1797" t="s">
        <v>10</v>
      </c>
      <c r="G1797" t="s">
        <v>11</v>
      </c>
    </row>
    <row r="1798" spans="1:7" x14ac:dyDescent="0.3">
      <c r="A1798">
        <v>1797</v>
      </c>
      <c r="B1798" t="s">
        <v>800</v>
      </c>
      <c r="C1798" t="s">
        <v>1941</v>
      </c>
      <c r="D1798" t="s">
        <v>11</v>
      </c>
      <c r="E1798">
        <v>0</v>
      </c>
      <c r="F1798" t="s">
        <v>10</v>
      </c>
      <c r="G1798" t="s">
        <v>11</v>
      </c>
    </row>
    <row r="1799" spans="1:7" x14ac:dyDescent="0.3">
      <c r="A1799">
        <v>1798</v>
      </c>
      <c r="B1799" t="s">
        <v>802</v>
      </c>
      <c r="C1799" t="s">
        <v>1462</v>
      </c>
      <c r="D1799" t="s">
        <v>9</v>
      </c>
      <c r="E1799">
        <v>20000</v>
      </c>
      <c r="F1799" t="s">
        <v>10</v>
      </c>
      <c r="G1799" t="s">
        <v>11</v>
      </c>
    </row>
    <row r="1800" spans="1:7" x14ac:dyDescent="0.3">
      <c r="A1800">
        <v>1799</v>
      </c>
      <c r="B1800" t="s">
        <v>804</v>
      </c>
      <c r="C1800" t="s">
        <v>1463</v>
      </c>
      <c r="D1800" t="s">
        <v>9</v>
      </c>
      <c r="E1800">
        <v>45000</v>
      </c>
      <c r="F1800" t="s">
        <v>10</v>
      </c>
      <c r="G1800" t="s">
        <v>11</v>
      </c>
    </row>
    <row r="1801" spans="1:7" x14ac:dyDescent="0.3">
      <c r="A1801">
        <v>1800</v>
      </c>
      <c r="B1801" t="s">
        <v>806</v>
      </c>
      <c r="C1801" t="s">
        <v>1464</v>
      </c>
      <c r="D1801" t="s">
        <v>9</v>
      </c>
      <c r="E1801">
        <v>75000</v>
      </c>
      <c r="F1801" t="s">
        <v>10</v>
      </c>
      <c r="G1801" t="s">
        <v>11</v>
      </c>
    </row>
    <row r="1802" spans="1:7" x14ac:dyDescent="0.3">
      <c r="A1802">
        <v>1801</v>
      </c>
      <c r="B1802" t="s">
        <v>808</v>
      </c>
      <c r="C1802" t="s">
        <v>1465</v>
      </c>
      <c r="D1802" t="s">
        <v>9</v>
      </c>
      <c r="E1802">
        <v>187000</v>
      </c>
      <c r="F1802" t="s">
        <v>10</v>
      </c>
      <c r="G1802" t="s">
        <v>11</v>
      </c>
    </row>
    <row r="1803" spans="1:7" x14ac:dyDescent="0.3">
      <c r="A1803">
        <v>1802</v>
      </c>
      <c r="B1803" t="s">
        <v>810</v>
      </c>
      <c r="C1803" t="s">
        <v>1466</v>
      </c>
      <c r="D1803" t="s">
        <v>9</v>
      </c>
      <c r="E1803">
        <v>311000</v>
      </c>
      <c r="F1803" t="s">
        <v>10</v>
      </c>
      <c r="G1803" t="s">
        <v>11</v>
      </c>
    </row>
    <row r="1804" spans="1:7" x14ac:dyDescent="0.3">
      <c r="A1804">
        <v>1803</v>
      </c>
      <c r="B1804" t="s">
        <v>812</v>
      </c>
      <c r="C1804" t="s">
        <v>1467</v>
      </c>
      <c r="D1804" t="s">
        <v>9</v>
      </c>
      <c r="E1804">
        <v>435000</v>
      </c>
      <c r="F1804" t="s">
        <v>10</v>
      </c>
      <c r="G1804" t="s">
        <v>11</v>
      </c>
    </row>
    <row r="1805" spans="1:7" x14ac:dyDescent="0.3">
      <c r="A1805">
        <v>1804</v>
      </c>
      <c r="B1805" t="s">
        <v>1468</v>
      </c>
      <c r="C1805" t="s">
        <v>1469</v>
      </c>
      <c r="D1805" t="s">
        <v>9</v>
      </c>
      <c r="E1805">
        <v>560000</v>
      </c>
      <c r="F1805" t="s">
        <v>10</v>
      </c>
      <c r="G1805" t="s">
        <v>11</v>
      </c>
    </row>
    <row r="1806" spans="1:7" x14ac:dyDescent="0.3">
      <c r="A1806">
        <v>1805</v>
      </c>
      <c r="B1806" t="s">
        <v>814</v>
      </c>
      <c r="C1806" t="s">
        <v>1470</v>
      </c>
      <c r="D1806" t="s">
        <v>9</v>
      </c>
      <c r="E1806">
        <v>747000</v>
      </c>
      <c r="F1806" t="s">
        <v>10</v>
      </c>
      <c r="G1806" t="s">
        <v>11</v>
      </c>
    </row>
    <row r="1807" spans="1:7" x14ac:dyDescent="0.3">
      <c r="A1807">
        <v>1806</v>
      </c>
      <c r="B1807" t="s">
        <v>816</v>
      </c>
      <c r="C1807" t="s">
        <v>1471</v>
      </c>
      <c r="D1807" t="s">
        <v>9</v>
      </c>
      <c r="E1807">
        <v>995000</v>
      </c>
      <c r="F1807" t="s">
        <v>10</v>
      </c>
      <c r="G1807" t="s">
        <v>11</v>
      </c>
    </row>
    <row r="1808" spans="1:7" x14ac:dyDescent="0.3">
      <c r="A1808">
        <v>1807</v>
      </c>
      <c r="B1808" t="s">
        <v>818</v>
      </c>
      <c r="C1808" t="s">
        <v>1472</v>
      </c>
      <c r="D1808" t="s">
        <v>9</v>
      </c>
      <c r="E1808">
        <v>1369000</v>
      </c>
      <c r="F1808" t="s">
        <v>10</v>
      </c>
      <c r="G1808" t="s">
        <v>11</v>
      </c>
    </row>
    <row r="1809" spans="1:7" x14ac:dyDescent="0.3">
      <c r="A1809">
        <v>1808</v>
      </c>
      <c r="B1809" t="s">
        <v>820</v>
      </c>
      <c r="C1809" t="s">
        <v>1942</v>
      </c>
      <c r="D1809" t="s">
        <v>11</v>
      </c>
      <c r="E1809">
        <v>0</v>
      </c>
      <c r="F1809" t="s">
        <v>10</v>
      </c>
      <c r="G1809" t="s">
        <v>11</v>
      </c>
    </row>
    <row r="1810" spans="1:7" x14ac:dyDescent="0.3">
      <c r="A1810">
        <v>1809</v>
      </c>
      <c r="B1810" t="s">
        <v>822</v>
      </c>
      <c r="C1810" t="s">
        <v>1473</v>
      </c>
      <c r="D1810" t="s">
        <v>9</v>
      </c>
      <c r="E1810">
        <v>25000</v>
      </c>
      <c r="F1810" t="s">
        <v>10</v>
      </c>
      <c r="G1810" t="s">
        <v>11</v>
      </c>
    </row>
    <row r="1811" spans="1:7" x14ac:dyDescent="0.3">
      <c r="A1811">
        <v>1810</v>
      </c>
      <c r="B1811" t="s">
        <v>824</v>
      </c>
      <c r="C1811" t="s">
        <v>1474</v>
      </c>
      <c r="D1811" t="s">
        <v>9</v>
      </c>
      <c r="E1811">
        <v>62000</v>
      </c>
      <c r="F1811" t="s">
        <v>10</v>
      </c>
      <c r="G1811" t="s">
        <v>11</v>
      </c>
    </row>
    <row r="1812" spans="1:7" x14ac:dyDescent="0.3">
      <c r="A1812">
        <v>1811</v>
      </c>
      <c r="B1812" t="s">
        <v>826</v>
      </c>
      <c r="C1812" t="s">
        <v>1475</v>
      </c>
      <c r="D1812" t="s">
        <v>9</v>
      </c>
      <c r="E1812">
        <v>124000</v>
      </c>
      <c r="F1812" t="s">
        <v>10</v>
      </c>
      <c r="G1812" t="s">
        <v>11</v>
      </c>
    </row>
    <row r="1813" spans="1:7" x14ac:dyDescent="0.3">
      <c r="A1813">
        <v>1812</v>
      </c>
      <c r="B1813" t="s">
        <v>828</v>
      </c>
      <c r="C1813" t="s">
        <v>1476</v>
      </c>
      <c r="D1813" t="s">
        <v>9</v>
      </c>
      <c r="E1813">
        <v>249000</v>
      </c>
      <c r="F1813" t="s">
        <v>10</v>
      </c>
      <c r="G1813" t="s">
        <v>11</v>
      </c>
    </row>
    <row r="1814" spans="1:7" x14ac:dyDescent="0.3">
      <c r="A1814">
        <v>1813</v>
      </c>
      <c r="B1814" t="s">
        <v>830</v>
      </c>
      <c r="C1814" t="s">
        <v>1477</v>
      </c>
      <c r="D1814" t="s">
        <v>9</v>
      </c>
      <c r="E1814">
        <v>373000</v>
      </c>
      <c r="F1814" t="s">
        <v>10</v>
      </c>
      <c r="G1814" t="s">
        <v>11</v>
      </c>
    </row>
    <row r="1815" spans="1:7" x14ac:dyDescent="0.3">
      <c r="A1815">
        <v>1814</v>
      </c>
      <c r="B1815" t="s">
        <v>1478</v>
      </c>
      <c r="C1815" t="s">
        <v>1479</v>
      </c>
      <c r="D1815" t="s">
        <v>9</v>
      </c>
      <c r="E1815">
        <v>560000</v>
      </c>
      <c r="F1815" t="s">
        <v>10</v>
      </c>
      <c r="G1815" t="s">
        <v>11</v>
      </c>
    </row>
    <row r="1816" spans="1:7" x14ac:dyDescent="0.3">
      <c r="A1816">
        <v>1815</v>
      </c>
      <c r="B1816" t="s">
        <v>832</v>
      </c>
      <c r="C1816" t="s">
        <v>1480</v>
      </c>
      <c r="D1816" t="s">
        <v>9</v>
      </c>
      <c r="E1816">
        <v>747000</v>
      </c>
      <c r="F1816" t="s">
        <v>10</v>
      </c>
      <c r="G1816" t="s">
        <v>11</v>
      </c>
    </row>
    <row r="1817" spans="1:7" x14ac:dyDescent="0.3">
      <c r="A1817">
        <v>1816</v>
      </c>
      <c r="B1817" t="s">
        <v>834</v>
      </c>
      <c r="C1817" t="s">
        <v>1943</v>
      </c>
      <c r="D1817" t="s">
        <v>11</v>
      </c>
      <c r="E1817">
        <v>0</v>
      </c>
      <c r="F1817" t="s">
        <v>10</v>
      </c>
      <c r="G1817" t="s">
        <v>11</v>
      </c>
    </row>
    <row r="1818" spans="1:7" x14ac:dyDescent="0.3">
      <c r="A1818">
        <v>1817</v>
      </c>
      <c r="B1818" t="s">
        <v>836</v>
      </c>
      <c r="C1818" t="s">
        <v>1481</v>
      </c>
      <c r="D1818" t="s">
        <v>9</v>
      </c>
      <c r="E1818">
        <v>20000</v>
      </c>
      <c r="F1818" t="s">
        <v>10</v>
      </c>
      <c r="G1818" t="s">
        <v>11</v>
      </c>
    </row>
    <row r="1819" spans="1:7" x14ac:dyDescent="0.3">
      <c r="A1819">
        <v>1818</v>
      </c>
      <c r="B1819" t="s">
        <v>838</v>
      </c>
      <c r="C1819" t="s">
        <v>1482</v>
      </c>
      <c r="D1819" t="s">
        <v>9</v>
      </c>
      <c r="E1819">
        <v>35000</v>
      </c>
      <c r="F1819" t="s">
        <v>10</v>
      </c>
      <c r="G1819" t="s">
        <v>11</v>
      </c>
    </row>
    <row r="1820" spans="1:7" x14ac:dyDescent="0.3">
      <c r="A1820">
        <v>1819</v>
      </c>
      <c r="B1820" t="s">
        <v>840</v>
      </c>
      <c r="C1820" t="s">
        <v>1483</v>
      </c>
      <c r="D1820" t="s">
        <v>9</v>
      </c>
      <c r="E1820">
        <v>87000</v>
      </c>
      <c r="F1820" t="s">
        <v>10</v>
      </c>
      <c r="G1820" t="s">
        <v>11</v>
      </c>
    </row>
    <row r="1821" spans="1:7" x14ac:dyDescent="0.3">
      <c r="A1821">
        <v>1820</v>
      </c>
      <c r="B1821" t="s">
        <v>842</v>
      </c>
      <c r="C1821" t="s">
        <v>1484</v>
      </c>
      <c r="D1821" t="s">
        <v>9</v>
      </c>
      <c r="E1821">
        <v>149000</v>
      </c>
      <c r="F1821" t="s">
        <v>10</v>
      </c>
      <c r="G1821" t="s">
        <v>11</v>
      </c>
    </row>
    <row r="1822" spans="1:7" x14ac:dyDescent="0.3">
      <c r="A1822">
        <v>1821</v>
      </c>
      <c r="B1822" t="s">
        <v>844</v>
      </c>
      <c r="C1822" t="s">
        <v>1485</v>
      </c>
      <c r="D1822" t="s">
        <v>9</v>
      </c>
      <c r="E1822">
        <v>249000</v>
      </c>
      <c r="F1822" t="s">
        <v>10</v>
      </c>
      <c r="G1822" t="s">
        <v>11</v>
      </c>
    </row>
    <row r="1823" spans="1:7" x14ac:dyDescent="0.3">
      <c r="A1823">
        <v>1822</v>
      </c>
      <c r="B1823" t="s">
        <v>846</v>
      </c>
      <c r="C1823" t="s">
        <v>1486</v>
      </c>
      <c r="D1823" t="s">
        <v>9</v>
      </c>
      <c r="E1823">
        <v>560000</v>
      </c>
      <c r="F1823" t="s">
        <v>10</v>
      </c>
      <c r="G1823" t="s">
        <v>11</v>
      </c>
    </row>
    <row r="1824" spans="1:7" x14ac:dyDescent="0.3">
      <c r="A1824">
        <v>1823</v>
      </c>
      <c r="B1824" t="s">
        <v>1487</v>
      </c>
      <c r="C1824" t="s">
        <v>1488</v>
      </c>
      <c r="D1824" t="s">
        <v>9</v>
      </c>
      <c r="E1824">
        <v>809000</v>
      </c>
      <c r="F1824" t="s">
        <v>10</v>
      </c>
      <c r="G1824" t="s">
        <v>11</v>
      </c>
    </row>
    <row r="1825" spans="1:7" x14ac:dyDescent="0.3">
      <c r="A1825">
        <v>1824</v>
      </c>
      <c r="B1825" t="s">
        <v>848</v>
      </c>
      <c r="C1825" t="s">
        <v>1489</v>
      </c>
      <c r="D1825" t="s">
        <v>9</v>
      </c>
      <c r="E1825">
        <v>1058000</v>
      </c>
      <c r="F1825" t="s">
        <v>10</v>
      </c>
      <c r="G1825" t="s">
        <v>11</v>
      </c>
    </row>
    <row r="1826" spans="1:7" x14ac:dyDescent="0.3">
      <c r="A1826">
        <v>1825</v>
      </c>
      <c r="B1826" t="s">
        <v>850</v>
      </c>
      <c r="C1826" t="s">
        <v>1944</v>
      </c>
      <c r="D1826" t="s">
        <v>11</v>
      </c>
      <c r="E1826">
        <v>0</v>
      </c>
      <c r="F1826" t="s">
        <v>10</v>
      </c>
      <c r="G1826" t="s">
        <v>11</v>
      </c>
    </row>
    <row r="1827" spans="1:7" x14ac:dyDescent="0.3">
      <c r="A1827">
        <v>1826</v>
      </c>
      <c r="B1827" t="s">
        <v>852</v>
      </c>
      <c r="C1827" t="s">
        <v>1490</v>
      </c>
      <c r="D1827" t="s">
        <v>9</v>
      </c>
      <c r="E1827">
        <v>10000</v>
      </c>
      <c r="F1827" t="s">
        <v>10</v>
      </c>
      <c r="G1827" t="s">
        <v>11</v>
      </c>
    </row>
    <row r="1828" spans="1:7" x14ac:dyDescent="0.3">
      <c r="A1828">
        <v>1827</v>
      </c>
      <c r="B1828" t="s">
        <v>854</v>
      </c>
      <c r="C1828" t="s">
        <v>1491</v>
      </c>
      <c r="D1828" t="s">
        <v>9</v>
      </c>
      <c r="E1828">
        <v>35000</v>
      </c>
      <c r="F1828" t="s">
        <v>10</v>
      </c>
      <c r="G1828" t="s">
        <v>11</v>
      </c>
    </row>
    <row r="1829" spans="1:7" x14ac:dyDescent="0.3">
      <c r="A1829">
        <v>1828</v>
      </c>
      <c r="B1829" t="s">
        <v>856</v>
      </c>
      <c r="C1829" t="s">
        <v>1492</v>
      </c>
      <c r="D1829" t="s">
        <v>9</v>
      </c>
      <c r="E1829">
        <v>85000</v>
      </c>
      <c r="F1829" t="s">
        <v>10</v>
      </c>
      <c r="G1829" t="s">
        <v>11</v>
      </c>
    </row>
    <row r="1830" spans="1:7" x14ac:dyDescent="0.3">
      <c r="A1830">
        <v>1829</v>
      </c>
      <c r="B1830" t="s">
        <v>858</v>
      </c>
      <c r="C1830" t="s">
        <v>1493</v>
      </c>
      <c r="D1830" t="s">
        <v>9</v>
      </c>
      <c r="E1830">
        <v>149000</v>
      </c>
      <c r="F1830" t="s">
        <v>10</v>
      </c>
      <c r="G1830" t="s">
        <v>11</v>
      </c>
    </row>
    <row r="1831" spans="1:7" x14ac:dyDescent="0.3">
      <c r="A1831">
        <v>1830</v>
      </c>
      <c r="B1831" t="s">
        <v>860</v>
      </c>
      <c r="C1831" t="s">
        <v>1494</v>
      </c>
      <c r="D1831" t="s">
        <v>9</v>
      </c>
      <c r="E1831">
        <v>249000</v>
      </c>
      <c r="F1831" t="s">
        <v>10</v>
      </c>
      <c r="G1831" t="s">
        <v>11</v>
      </c>
    </row>
    <row r="1832" spans="1:7" x14ac:dyDescent="0.3">
      <c r="A1832">
        <v>1831</v>
      </c>
      <c r="B1832" t="s">
        <v>862</v>
      </c>
      <c r="C1832" t="s">
        <v>1495</v>
      </c>
      <c r="D1832" t="s">
        <v>9</v>
      </c>
      <c r="E1832">
        <v>560000</v>
      </c>
      <c r="F1832" t="s">
        <v>10</v>
      </c>
      <c r="G1832" t="s">
        <v>11</v>
      </c>
    </row>
    <row r="1833" spans="1:7" x14ac:dyDescent="0.3">
      <c r="A1833">
        <v>1832</v>
      </c>
      <c r="B1833" t="s">
        <v>1496</v>
      </c>
      <c r="C1833" t="s">
        <v>1497</v>
      </c>
      <c r="D1833" t="s">
        <v>9</v>
      </c>
      <c r="E1833">
        <v>809000</v>
      </c>
      <c r="F1833" t="s">
        <v>10</v>
      </c>
      <c r="G1833" t="s">
        <v>11</v>
      </c>
    </row>
    <row r="1834" spans="1:7" x14ac:dyDescent="0.3">
      <c r="A1834">
        <v>1833</v>
      </c>
      <c r="B1834" t="s">
        <v>864</v>
      </c>
      <c r="C1834" t="s">
        <v>1498</v>
      </c>
      <c r="D1834" t="s">
        <v>9</v>
      </c>
      <c r="E1834">
        <v>1058000</v>
      </c>
      <c r="F1834" t="s">
        <v>10</v>
      </c>
      <c r="G1834" t="s">
        <v>11</v>
      </c>
    </row>
    <row r="1835" spans="1:7" x14ac:dyDescent="0.3">
      <c r="A1835">
        <v>1834</v>
      </c>
      <c r="B1835" t="s">
        <v>866</v>
      </c>
      <c r="C1835" t="s">
        <v>1945</v>
      </c>
      <c r="D1835" t="s">
        <v>11</v>
      </c>
      <c r="E1835">
        <v>0</v>
      </c>
      <c r="F1835" t="s">
        <v>10</v>
      </c>
      <c r="G1835" t="s">
        <v>11</v>
      </c>
    </row>
    <row r="1836" spans="1:7" x14ac:dyDescent="0.3">
      <c r="A1836">
        <v>1835</v>
      </c>
      <c r="B1836" t="s">
        <v>868</v>
      </c>
      <c r="C1836" t="s">
        <v>1499</v>
      </c>
      <c r="D1836" t="s">
        <v>9</v>
      </c>
      <c r="E1836">
        <v>10000</v>
      </c>
      <c r="F1836" t="s">
        <v>10</v>
      </c>
      <c r="G1836" t="s">
        <v>11</v>
      </c>
    </row>
    <row r="1837" spans="1:7" x14ac:dyDescent="0.3">
      <c r="A1837">
        <v>1836</v>
      </c>
      <c r="B1837" t="s">
        <v>870</v>
      </c>
      <c r="C1837" t="s">
        <v>1500</v>
      </c>
      <c r="D1837" t="s">
        <v>9</v>
      </c>
      <c r="E1837">
        <v>35000</v>
      </c>
      <c r="F1837" t="s">
        <v>10</v>
      </c>
      <c r="G1837" t="s">
        <v>11</v>
      </c>
    </row>
    <row r="1838" spans="1:7" x14ac:dyDescent="0.3">
      <c r="A1838">
        <v>1837</v>
      </c>
      <c r="B1838" t="s">
        <v>872</v>
      </c>
      <c r="C1838" t="s">
        <v>1501</v>
      </c>
      <c r="D1838" t="s">
        <v>9</v>
      </c>
      <c r="E1838">
        <v>85000</v>
      </c>
      <c r="F1838" t="s">
        <v>10</v>
      </c>
      <c r="G1838" t="s">
        <v>11</v>
      </c>
    </row>
    <row r="1839" spans="1:7" x14ac:dyDescent="0.3">
      <c r="A1839">
        <v>1838</v>
      </c>
      <c r="B1839" t="s">
        <v>874</v>
      </c>
      <c r="C1839" t="s">
        <v>1502</v>
      </c>
      <c r="D1839" t="s">
        <v>9</v>
      </c>
      <c r="E1839">
        <v>149000</v>
      </c>
      <c r="F1839" t="s">
        <v>10</v>
      </c>
      <c r="G1839" t="s">
        <v>11</v>
      </c>
    </row>
    <row r="1840" spans="1:7" x14ac:dyDescent="0.3">
      <c r="A1840">
        <v>1839</v>
      </c>
      <c r="B1840" t="s">
        <v>876</v>
      </c>
      <c r="C1840" t="s">
        <v>1503</v>
      </c>
      <c r="D1840" t="s">
        <v>9</v>
      </c>
      <c r="E1840">
        <v>311000</v>
      </c>
      <c r="F1840" t="s">
        <v>10</v>
      </c>
      <c r="G1840" t="s">
        <v>11</v>
      </c>
    </row>
    <row r="1841" spans="1:7" x14ac:dyDescent="0.3">
      <c r="A1841">
        <v>1840</v>
      </c>
      <c r="B1841" t="s">
        <v>878</v>
      </c>
      <c r="C1841" t="s">
        <v>1504</v>
      </c>
      <c r="D1841" t="s">
        <v>9</v>
      </c>
      <c r="E1841">
        <v>547000</v>
      </c>
      <c r="F1841" t="s">
        <v>10</v>
      </c>
      <c r="G1841" t="s">
        <v>11</v>
      </c>
    </row>
    <row r="1842" spans="1:7" x14ac:dyDescent="0.3">
      <c r="A1842">
        <v>1841</v>
      </c>
      <c r="B1842" t="s">
        <v>1884</v>
      </c>
      <c r="C1842" t="s">
        <v>1946</v>
      </c>
      <c r="D1842" t="s">
        <v>11</v>
      </c>
      <c r="E1842">
        <v>0</v>
      </c>
      <c r="F1842" t="s">
        <v>10</v>
      </c>
      <c r="G1842" t="s">
        <v>11</v>
      </c>
    </row>
    <row r="1843" spans="1:7" x14ac:dyDescent="0.3">
      <c r="A1843">
        <v>1842</v>
      </c>
      <c r="B1843" t="s">
        <v>880</v>
      </c>
      <c r="C1843" t="s">
        <v>1505</v>
      </c>
      <c r="D1843" t="s">
        <v>9</v>
      </c>
      <c r="E1843">
        <v>10000</v>
      </c>
      <c r="F1843" t="s">
        <v>10</v>
      </c>
      <c r="G1843" t="s">
        <v>11</v>
      </c>
    </row>
    <row r="1844" spans="1:7" x14ac:dyDescent="0.3">
      <c r="A1844">
        <v>1843</v>
      </c>
      <c r="B1844" t="s">
        <v>882</v>
      </c>
      <c r="C1844" t="s">
        <v>1506</v>
      </c>
      <c r="D1844" t="s">
        <v>9</v>
      </c>
      <c r="E1844">
        <v>45000</v>
      </c>
      <c r="F1844" t="s">
        <v>10</v>
      </c>
      <c r="G1844" t="s">
        <v>11</v>
      </c>
    </row>
    <row r="1845" spans="1:7" x14ac:dyDescent="0.3">
      <c r="A1845">
        <v>1844</v>
      </c>
      <c r="B1845" t="s">
        <v>884</v>
      </c>
      <c r="C1845" t="s">
        <v>1507</v>
      </c>
      <c r="D1845" t="s">
        <v>9</v>
      </c>
      <c r="E1845">
        <v>81000</v>
      </c>
      <c r="F1845" t="s">
        <v>10</v>
      </c>
      <c r="G1845" t="s">
        <v>11</v>
      </c>
    </row>
    <row r="1846" spans="1:7" x14ac:dyDescent="0.3">
      <c r="A1846">
        <v>1845</v>
      </c>
      <c r="B1846" t="s">
        <v>886</v>
      </c>
      <c r="C1846" t="s">
        <v>1508</v>
      </c>
      <c r="D1846" t="s">
        <v>9</v>
      </c>
      <c r="E1846">
        <v>149000</v>
      </c>
      <c r="F1846" t="s">
        <v>10</v>
      </c>
      <c r="G1846" t="s">
        <v>11</v>
      </c>
    </row>
    <row r="1847" spans="1:7" x14ac:dyDescent="0.3">
      <c r="A1847">
        <v>1846</v>
      </c>
      <c r="B1847" t="s">
        <v>888</v>
      </c>
      <c r="C1847" t="s">
        <v>1509</v>
      </c>
      <c r="D1847" t="s">
        <v>9</v>
      </c>
      <c r="E1847">
        <v>187000</v>
      </c>
      <c r="F1847" t="s">
        <v>10</v>
      </c>
      <c r="G1847" t="s">
        <v>11</v>
      </c>
    </row>
    <row r="1848" spans="1:7" x14ac:dyDescent="0.3">
      <c r="A1848">
        <v>1847</v>
      </c>
      <c r="B1848" t="s">
        <v>890</v>
      </c>
      <c r="C1848" t="s">
        <v>1510</v>
      </c>
      <c r="D1848" t="s">
        <v>9</v>
      </c>
      <c r="E1848">
        <v>224000</v>
      </c>
      <c r="F1848" t="s">
        <v>10</v>
      </c>
      <c r="G1848" t="s">
        <v>11</v>
      </c>
    </row>
    <row r="1849" spans="1:7" x14ac:dyDescent="0.3">
      <c r="A1849">
        <v>1848</v>
      </c>
      <c r="B1849" t="s">
        <v>892</v>
      </c>
      <c r="C1849" t="s">
        <v>1511</v>
      </c>
      <c r="D1849" t="s">
        <v>9</v>
      </c>
      <c r="E1849">
        <v>435000</v>
      </c>
      <c r="F1849" t="s">
        <v>10</v>
      </c>
      <c r="G1849" t="s">
        <v>11</v>
      </c>
    </row>
    <row r="1850" spans="1:7" x14ac:dyDescent="0.3">
      <c r="A1850">
        <v>1849</v>
      </c>
      <c r="B1850" t="s">
        <v>894</v>
      </c>
      <c r="C1850" t="s">
        <v>1512</v>
      </c>
      <c r="D1850" t="s">
        <v>9</v>
      </c>
      <c r="E1850">
        <v>796000</v>
      </c>
      <c r="F1850" t="s">
        <v>10</v>
      </c>
      <c r="G1850" t="s">
        <v>11</v>
      </c>
    </row>
    <row r="1851" spans="1:7" x14ac:dyDescent="0.3">
      <c r="A1851">
        <v>1850</v>
      </c>
      <c r="B1851" t="s">
        <v>1886</v>
      </c>
      <c r="C1851" t="s">
        <v>1947</v>
      </c>
      <c r="D1851" t="s">
        <v>11</v>
      </c>
      <c r="E1851">
        <v>0</v>
      </c>
      <c r="F1851" t="s">
        <v>10</v>
      </c>
      <c r="G1851" t="s">
        <v>11</v>
      </c>
    </row>
    <row r="1852" spans="1:7" x14ac:dyDescent="0.3">
      <c r="A1852">
        <v>1851</v>
      </c>
      <c r="B1852" t="s">
        <v>896</v>
      </c>
      <c r="C1852" t="s">
        <v>1513</v>
      </c>
      <c r="D1852" t="s">
        <v>9</v>
      </c>
      <c r="E1852">
        <v>25000</v>
      </c>
      <c r="F1852" t="s">
        <v>10</v>
      </c>
      <c r="G1852" t="s">
        <v>11</v>
      </c>
    </row>
    <row r="1853" spans="1:7" x14ac:dyDescent="0.3">
      <c r="A1853">
        <v>1852</v>
      </c>
      <c r="B1853" t="s">
        <v>898</v>
      </c>
      <c r="C1853" t="s">
        <v>1514</v>
      </c>
      <c r="D1853" t="s">
        <v>9</v>
      </c>
      <c r="E1853">
        <v>65000</v>
      </c>
      <c r="F1853" t="s">
        <v>10</v>
      </c>
      <c r="G1853" t="s">
        <v>11</v>
      </c>
    </row>
    <row r="1854" spans="1:7" x14ac:dyDescent="0.3">
      <c r="A1854">
        <v>1853</v>
      </c>
      <c r="B1854" t="s">
        <v>900</v>
      </c>
      <c r="C1854" t="s">
        <v>1515</v>
      </c>
      <c r="D1854" t="s">
        <v>9</v>
      </c>
      <c r="E1854">
        <v>120000</v>
      </c>
      <c r="F1854" t="s">
        <v>10</v>
      </c>
      <c r="G1854" t="s">
        <v>11</v>
      </c>
    </row>
    <row r="1855" spans="1:7" x14ac:dyDescent="0.3">
      <c r="A1855">
        <v>1854</v>
      </c>
      <c r="B1855" t="s">
        <v>902</v>
      </c>
      <c r="C1855" t="s">
        <v>1516</v>
      </c>
      <c r="D1855" t="s">
        <v>9</v>
      </c>
      <c r="E1855">
        <v>150000</v>
      </c>
      <c r="F1855" t="s">
        <v>10</v>
      </c>
      <c r="G1855" t="s">
        <v>11</v>
      </c>
    </row>
    <row r="1856" spans="1:7" x14ac:dyDescent="0.3">
      <c r="A1856">
        <v>1855</v>
      </c>
      <c r="B1856" t="s">
        <v>904</v>
      </c>
      <c r="C1856" t="s">
        <v>1517</v>
      </c>
      <c r="D1856" t="s">
        <v>9</v>
      </c>
      <c r="E1856">
        <v>180000</v>
      </c>
      <c r="F1856" t="s">
        <v>10</v>
      </c>
      <c r="G1856" t="s">
        <v>11</v>
      </c>
    </row>
    <row r="1857" spans="1:7" x14ac:dyDescent="0.3">
      <c r="A1857">
        <v>1856</v>
      </c>
      <c r="B1857" t="s">
        <v>906</v>
      </c>
      <c r="C1857" t="s">
        <v>1518</v>
      </c>
      <c r="D1857" t="s">
        <v>9</v>
      </c>
      <c r="E1857">
        <v>350000</v>
      </c>
      <c r="F1857" t="s">
        <v>10</v>
      </c>
      <c r="G1857" t="s">
        <v>11</v>
      </c>
    </row>
    <row r="1858" spans="1:7" x14ac:dyDescent="0.3">
      <c r="A1858">
        <v>1857</v>
      </c>
      <c r="B1858" t="s">
        <v>908</v>
      </c>
      <c r="C1858" t="s">
        <v>1519</v>
      </c>
      <c r="D1858" t="s">
        <v>9</v>
      </c>
      <c r="E1858">
        <v>640000</v>
      </c>
      <c r="F1858" t="s">
        <v>10</v>
      </c>
      <c r="G1858" t="s">
        <v>11</v>
      </c>
    </row>
    <row r="1859" spans="1:7" x14ac:dyDescent="0.3">
      <c r="A1859">
        <v>1858</v>
      </c>
      <c r="B1859" t="s">
        <v>1888</v>
      </c>
      <c r="C1859" t="s">
        <v>1948</v>
      </c>
      <c r="D1859" t="s">
        <v>11</v>
      </c>
      <c r="E1859">
        <v>0</v>
      </c>
      <c r="F1859" t="s">
        <v>10</v>
      </c>
      <c r="G1859" t="s">
        <v>11</v>
      </c>
    </row>
    <row r="1860" spans="1:7" x14ac:dyDescent="0.3">
      <c r="A1860">
        <v>1859</v>
      </c>
      <c r="B1860" t="s">
        <v>910</v>
      </c>
      <c r="C1860" t="s">
        <v>1520</v>
      </c>
      <c r="D1860" t="s">
        <v>9</v>
      </c>
      <c r="E1860">
        <v>20000</v>
      </c>
      <c r="F1860" t="s">
        <v>10</v>
      </c>
      <c r="G1860" t="s">
        <v>11</v>
      </c>
    </row>
    <row r="1861" spans="1:7" x14ac:dyDescent="0.3">
      <c r="A1861">
        <v>1860</v>
      </c>
      <c r="B1861" t="s">
        <v>912</v>
      </c>
      <c r="C1861" t="s">
        <v>1521</v>
      </c>
      <c r="D1861" t="s">
        <v>9</v>
      </c>
      <c r="E1861">
        <v>45000</v>
      </c>
      <c r="F1861" t="s">
        <v>10</v>
      </c>
      <c r="G1861" t="s">
        <v>11</v>
      </c>
    </row>
    <row r="1862" spans="1:7" x14ac:dyDescent="0.3">
      <c r="A1862">
        <v>1861</v>
      </c>
      <c r="B1862" t="s">
        <v>914</v>
      </c>
      <c r="C1862" t="s">
        <v>1522</v>
      </c>
      <c r="D1862" t="s">
        <v>9</v>
      </c>
      <c r="E1862">
        <v>75000</v>
      </c>
      <c r="F1862" t="s">
        <v>10</v>
      </c>
      <c r="G1862" t="s">
        <v>11</v>
      </c>
    </row>
    <row r="1863" spans="1:7" x14ac:dyDescent="0.3">
      <c r="A1863">
        <v>1862</v>
      </c>
      <c r="B1863" t="s">
        <v>916</v>
      </c>
      <c r="C1863" t="s">
        <v>1523</v>
      </c>
      <c r="D1863" t="s">
        <v>9</v>
      </c>
      <c r="E1863">
        <v>124000</v>
      </c>
      <c r="F1863" t="s">
        <v>10</v>
      </c>
      <c r="G1863" t="s">
        <v>11</v>
      </c>
    </row>
    <row r="1864" spans="1:7" x14ac:dyDescent="0.3">
      <c r="A1864">
        <v>1863</v>
      </c>
      <c r="B1864" t="s">
        <v>918</v>
      </c>
      <c r="C1864" t="s">
        <v>1524</v>
      </c>
      <c r="D1864" t="s">
        <v>9</v>
      </c>
      <c r="E1864">
        <v>187000</v>
      </c>
      <c r="F1864" t="s">
        <v>10</v>
      </c>
      <c r="G1864" t="s">
        <v>11</v>
      </c>
    </row>
    <row r="1865" spans="1:7" x14ac:dyDescent="0.3">
      <c r="A1865">
        <v>1864</v>
      </c>
      <c r="B1865" t="s">
        <v>920</v>
      </c>
      <c r="C1865" t="s">
        <v>1525</v>
      </c>
      <c r="D1865" t="s">
        <v>9</v>
      </c>
      <c r="E1865">
        <v>398000</v>
      </c>
      <c r="F1865" t="s">
        <v>10</v>
      </c>
      <c r="G1865" t="s">
        <v>11</v>
      </c>
    </row>
    <row r="1866" spans="1:7" x14ac:dyDescent="0.3">
      <c r="A1866">
        <v>1865</v>
      </c>
      <c r="B1866" t="s">
        <v>922</v>
      </c>
      <c r="C1866" t="s">
        <v>1526</v>
      </c>
      <c r="D1866" t="s">
        <v>9</v>
      </c>
      <c r="E1866">
        <v>622000</v>
      </c>
      <c r="F1866" t="s">
        <v>10</v>
      </c>
      <c r="G1866" t="s">
        <v>11</v>
      </c>
    </row>
    <row r="1867" spans="1:7" x14ac:dyDescent="0.3">
      <c r="A1867">
        <v>1866</v>
      </c>
      <c r="B1867" t="s">
        <v>924</v>
      </c>
      <c r="C1867" t="s">
        <v>1949</v>
      </c>
      <c r="D1867" t="s">
        <v>11</v>
      </c>
      <c r="E1867">
        <v>0</v>
      </c>
      <c r="F1867" t="s">
        <v>10</v>
      </c>
      <c r="G1867" t="s">
        <v>11</v>
      </c>
    </row>
    <row r="1868" spans="1:7" x14ac:dyDescent="0.3">
      <c r="A1868">
        <v>1867</v>
      </c>
      <c r="B1868" t="s">
        <v>926</v>
      </c>
      <c r="C1868" t="s">
        <v>1527</v>
      </c>
      <c r="D1868" t="s">
        <v>9</v>
      </c>
      <c r="E1868">
        <v>12000</v>
      </c>
      <c r="F1868" t="s">
        <v>10</v>
      </c>
      <c r="G1868" t="s">
        <v>11</v>
      </c>
    </row>
    <row r="1869" spans="1:7" x14ac:dyDescent="0.3">
      <c r="A1869">
        <v>1868</v>
      </c>
      <c r="B1869" t="s">
        <v>1672</v>
      </c>
      <c r="C1869" t="s">
        <v>1673</v>
      </c>
      <c r="D1869" t="s">
        <v>1674</v>
      </c>
      <c r="E1869">
        <v>84000</v>
      </c>
      <c r="F1869" t="s">
        <v>10</v>
      </c>
      <c r="G1869" t="s">
        <v>11</v>
      </c>
    </row>
    <row r="1870" spans="1:7" x14ac:dyDescent="0.3">
      <c r="A1870">
        <v>1869</v>
      </c>
      <c r="B1870" t="s">
        <v>928</v>
      </c>
      <c r="C1870" t="s">
        <v>1675</v>
      </c>
      <c r="D1870" t="s">
        <v>1674</v>
      </c>
      <c r="E1870">
        <v>150000</v>
      </c>
      <c r="F1870" t="s">
        <v>10</v>
      </c>
      <c r="G1870" t="s">
        <v>11</v>
      </c>
    </row>
    <row r="1871" spans="1:7" x14ac:dyDescent="0.3">
      <c r="A1871">
        <v>1870</v>
      </c>
      <c r="B1871" t="s">
        <v>930</v>
      </c>
      <c r="C1871" t="s">
        <v>1676</v>
      </c>
      <c r="D1871" t="s">
        <v>1674</v>
      </c>
      <c r="E1871">
        <v>250000</v>
      </c>
      <c r="F1871" t="s">
        <v>10</v>
      </c>
      <c r="G1871" t="s">
        <v>11</v>
      </c>
    </row>
    <row r="1872" spans="1:7" x14ac:dyDescent="0.3">
      <c r="A1872">
        <v>1871</v>
      </c>
      <c r="B1872" t="s">
        <v>932</v>
      </c>
      <c r="C1872" t="s">
        <v>1677</v>
      </c>
      <c r="D1872" t="s">
        <v>1674</v>
      </c>
      <c r="E1872">
        <v>300000</v>
      </c>
      <c r="F1872" t="s">
        <v>10</v>
      </c>
      <c r="G1872" t="s">
        <v>11</v>
      </c>
    </row>
    <row r="1873" spans="1:7" x14ac:dyDescent="0.3">
      <c r="A1873">
        <v>1872</v>
      </c>
      <c r="B1873" t="s">
        <v>934</v>
      </c>
      <c r="C1873" t="s">
        <v>1678</v>
      </c>
      <c r="D1873" t="s">
        <v>1674</v>
      </c>
      <c r="E1873">
        <v>350000</v>
      </c>
      <c r="F1873" t="s">
        <v>10</v>
      </c>
      <c r="G1873" t="s">
        <v>11</v>
      </c>
    </row>
    <row r="1874" spans="1:7" x14ac:dyDescent="0.3">
      <c r="A1874">
        <v>1873</v>
      </c>
      <c r="B1874" t="s">
        <v>936</v>
      </c>
      <c r="C1874" t="s">
        <v>1950</v>
      </c>
      <c r="D1874" t="s">
        <v>11</v>
      </c>
      <c r="E1874">
        <v>0</v>
      </c>
      <c r="F1874" t="s">
        <v>10</v>
      </c>
      <c r="G1874" t="s">
        <v>11</v>
      </c>
    </row>
    <row r="1875" spans="1:7" x14ac:dyDescent="0.3">
      <c r="A1875">
        <v>1874</v>
      </c>
      <c r="B1875" t="s">
        <v>938</v>
      </c>
      <c r="C1875" t="s">
        <v>1528</v>
      </c>
      <c r="D1875" t="s">
        <v>9</v>
      </c>
      <c r="E1875">
        <v>7000</v>
      </c>
      <c r="F1875" t="s">
        <v>10</v>
      </c>
      <c r="G1875" t="s">
        <v>11</v>
      </c>
    </row>
    <row r="1876" spans="1:7" x14ac:dyDescent="0.3">
      <c r="A1876">
        <v>1875</v>
      </c>
      <c r="B1876" t="s">
        <v>940</v>
      </c>
      <c r="C1876" t="s">
        <v>1529</v>
      </c>
      <c r="D1876" t="s">
        <v>9</v>
      </c>
      <c r="E1876">
        <v>25000</v>
      </c>
      <c r="F1876" t="s">
        <v>10</v>
      </c>
      <c r="G1876" t="s">
        <v>11</v>
      </c>
    </row>
    <row r="1877" spans="1:7" x14ac:dyDescent="0.3">
      <c r="A1877">
        <v>1876</v>
      </c>
      <c r="B1877" t="s">
        <v>1530</v>
      </c>
      <c r="C1877" t="s">
        <v>1531</v>
      </c>
      <c r="D1877" t="s">
        <v>9</v>
      </c>
      <c r="E1877">
        <v>87000</v>
      </c>
      <c r="F1877" t="s">
        <v>10</v>
      </c>
      <c r="G1877" t="s">
        <v>11</v>
      </c>
    </row>
    <row r="1878" spans="1:7" x14ac:dyDescent="0.3">
      <c r="A1878">
        <v>1877</v>
      </c>
      <c r="B1878" t="s">
        <v>942</v>
      </c>
      <c r="C1878" t="s">
        <v>1532</v>
      </c>
      <c r="D1878" t="s">
        <v>9</v>
      </c>
      <c r="E1878">
        <v>187000</v>
      </c>
      <c r="F1878" t="s">
        <v>10</v>
      </c>
      <c r="G1878" t="s">
        <v>11</v>
      </c>
    </row>
    <row r="1879" spans="1:7" x14ac:dyDescent="0.3">
      <c r="A1879">
        <v>1878</v>
      </c>
      <c r="B1879" t="s">
        <v>944</v>
      </c>
      <c r="C1879" t="s">
        <v>1533</v>
      </c>
      <c r="D1879" t="s">
        <v>9</v>
      </c>
      <c r="E1879">
        <v>373000</v>
      </c>
      <c r="F1879" t="s">
        <v>10</v>
      </c>
      <c r="G1879" t="s">
        <v>11</v>
      </c>
    </row>
    <row r="1880" spans="1:7" x14ac:dyDescent="0.3">
      <c r="A1880">
        <v>1879</v>
      </c>
      <c r="B1880" t="s">
        <v>946</v>
      </c>
      <c r="C1880" t="s">
        <v>1951</v>
      </c>
      <c r="D1880" t="s">
        <v>11</v>
      </c>
      <c r="E1880">
        <v>0</v>
      </c>
      <c r="F1880" t="s">
        <v>10</v>
      </c>
      <c r="G1880" t="s">
        <v>11</v>
      </c>
    </row>
    <row r="1881" spans="1:7" x14ac:dyDescent="0.3">
      <c r="A1881">
        <v>1880</v>
      </c>
      <c r="B1881" t="s">
        <v>948</v>
      </c>
      <c r="C1881" t="s">
        <v>1534</v>
      </c>
      <c r="D1881" t="s">
        <v>9</v>
      </c>
      <c r="E1881">
        <v>12000</v>
      </c>
      <c r="F1881" t="s">
        <v>10</v>
      </c>
      <c r="G1881" t="s">
        <v>11</v>
      </c>
    </row>
    <row r="1882" spans="1:7" x14ac:dyDescent="0.3">
      <c r="A1882">
        <v>1881</v>
      </c>
      <c r="B1882" t="s">
        <v>950</v>
      </c>
      <c r="C1882" t="s">
        <v>1535</v>
      </c>
      <c r="D1882" t="s">
        <v>9</v>
      </c>
      <c r="E1882">
        <v>50000</v>
      </c>
      <c r="F1882" t="s">
        <v>10</v>
      </c>
      <c r="G1882" t="s">
        <v>11</v>
      </c>
    </row>
    <row r="1883" spans="1:7" x14ac:dyDescent="0.3">
      <c r="A1883">
        <v>1882</v>
      </c>
      <c r="B1883" t="s">
        <v>952</v>
      </c>
      <c r="C1883" t="s">
        <v>1536</v>
      </c>
      <c r="D1883" t="s">
        <v>9</v>
      </c>
      <c r="E1883">
        <v>150000</v>
      </c>
      <c r="F1883" t="s">
        <v>10</v>
      </c>
      <c r="G1883" t="s">
        <v>11</v>
      </c>
    </row>
    <row r="1884" spans="1:7" x14ac:dyDescent="0.3">
      <c r="A1884">
        <v>1883</v>
      </c>
      <c r="B1884" t="s">
        <v>954</v>
      </c>
      <c r="C1884" t="s">
        <v>1537</v>
      </c>
      <c r="D1884" t="s">
        <v>9</v>
      </c>
      <c r="E1884">
        <v>250000</v>
      </c>
      <c r="F1884" t="s">
        <v>10</v>
      </c>
      <c r="G1884" t="s">
        <v>11</v>
      </c>
    </row>
    <row r="1885" spans="1:7" x14ac:dyDescent="0.3">
      <c r="A1885">
        <v>1884</v>
      </c>
      <c r="B1885" t="s">
        <v>956</v>
      </c>
      <c r="C1885" t="s">
        <v>1538</v>
      </c>
      <c r="D1885" t="s">
        <v>9</v>
      </c>
      <c r="E1885">
        <v>500000</v>
      </c>
      <c r="F1885" t="s">
        <v>10</v>
      </c>
      <c r="G1885" t="s">
        <v>11</v>
      </c>
    </row>
    <row r="1886" spans="1:7" x14ac:dyDescent="0.3">
      <c r="A1886">
        <v>1885</v>
      </c>
      <c r="B1886" t="s">
        <v>958</v>
      </c>
      <c r="C1886" t="s">
        <v>1539</v>
      </c>
      <c r="D1886" t="s">
        <v>9</v>
      </c>
      <c r="E1886">
        <v>800000</v>
      </c>
      <c r="F1886" t="s">
        <v>10</v>
      </c>
      <c r="G1886" t="s">
        <v>11</v>
      </c>
    </row>
    <row r="1887" spans="1:7" x14ac:dyDescent="0.3">
      <c r="A1887">
        <v>1886</v>
      </c>
      <c r="B1887" t="s">
        <v>1892</v>
      </c>
      <c r="C1887" t="s">
        <v>1952</v>
      </c>
      <c r="D1887" t="s">
        <v>11</v>
      </c>
      <c r="E1887">
        <v>0</v>
      </c>
      <c r="F1887" t="s">
        <v>10</v>
      </c>
      <c r="G1887" t="s">
        <v>11</v>
      </c>
    </row>
    <row r="1888" spans="1:7" x14ac:dyDescent="0.3">
      <c r="A1888">
        <v>1887</v>
      </c>
      <c r="B1888" t="s">
        <v>960</v>
      </c>
      <c r="C1888" t="s">
        <v>1540</v>
      </c>
      <c r="D1888" t="s">
        <v>9</v>
      </c>
      <c r="E1888">
        <v>15000</v>
      </c>
      <c r="F1888" t="s">
        <v>10</v>
      </c>
      <c r="G1888" t="s">
        <v>11</v>
      </c>
    </row>
    <row r="1889" spans="1:7" x14ac:dyDescent="0.3">
      <c r="A1889">
        <v>1888</v>
      </c>
      <c r="B1889" t="s">
        <v>962</v>
      </c>
      <c r="C1889" t="s">
        <v>1541</v>
      </c>
      <c r="D1889" t="s">
        <v>9</v>
      </c>
      <c r="E1889">
        <v>50000</v>
      </c>
      <c r="F1889" t="s">
        <v>10</v>
      </c>
      <c r="G1889" t="s">
        <v>11</v>
      </c>
    </row>
    <row r="1890" spans="1:7" x14ac:dyDescent="0.3">
      <c r="A1890">
        <v>1889</v>
      </c>
      <c r="B1890" t="s">
        <v>964</v>
      </c>
      <c r="C1890" t="s">
        <v>1542</v>
      </c>
      <c r="D1890" t="s">
        <v>9</v>
      </c>
      <c r="E1890">
        <v>120000</v>
      </c>
      <c r="F1890" t="s">
        <v>10</v>
      </c>
      <c r="G1890" t="s">
        <v>11</v>
      </c>
    </row>
    <row r="1891" spans="1:7" x14ac:dyDescent="0.3">
      <c r="A1891">
        <v>1890</v>
      </c>
      <c r="B1891" t="s">
        <v>966</v>
      </c>
      <c r="C1891" t="s">
        <v>1543</v>
      </c>
      <c r="D1891" t="s">
        <v>9</v>
      </c>
      <c r="E1891">
        <v>250000</v>
      </c>
      <c r="F1891" t="s">
        <v>10</v>
      </c>
      <c r="G1891" t="s">
        <v>11</v>
      </c>
    </row>
    <row r="1892" spans="1:7" x14ac:dyDescent="0.3">
      <c r="A1892">
        <v>1891</v>
      </c>
      <c r="B1892" t="s">
        <v>968</v>
      </c>
      <c r="C1892" t="s">
        <v>1544</v>
      </c>
      <c r="D1892" t="s">
        <v>9</v>
      </c>
      <c r="E1892">
        <v>500000</v>
      </c>
      <c r="F1892" t="s">
        <v>10</v>
      </c>
      <c r="G1892" t="s">
        <v>11</v>
      </c>
    </row>
    <row r="1893" spans="1:7" x14ac:dyDescent="0.3">
      <c r="A1893">
        <v>1892</v>
      </c>
      <c r="B1893" t="s">
        <v>970</v>
      </c>
      <c r="C1893" t="s">
        <v>1953</v>
      </c>
      <c r="D1893" t="s">
        <v>11</v>
      </c>
      <c r="E1893">
        <v>0</v>
      </c>
      <c r="F1893" t="s">
        <v>10</v>
      </c>
      <c r="G1893" t="s">
        <v>11</v>
      </c>
    </row>
    <row r="1894" spans="1:7" x14ac:dyDescent="0.3">
      <c r="A1894">
        <v>1893</v>
      </c>
      <c r="B1894" t="s">
        <v>972</v>
      </c>
      <c r="C1894" t="s">
        <v>1545</v>
      </c>
      <c r="D1894" t="s">
        <v>9</v>
      </c>
      <c r="E1894">
        <v>15000</v>
      </c>
      <c r="F1894" t="s">
        <v>10</v>
      </c>
      <c r="G1894" t="s">
        <v>11</v>
      </c>
    </row>
    <row r="1895" spans="1:7" x14ac:dyDescent="0.3">
      <c r="A1895">
        <v>1894</v>
      </c>
      <c r="B1895" t="s">
        <v>974</v>
      </c>
      <c r="C1895" t="s">
        <v>1546</v>
      </c>
      <c r="D1895" t="s">
        <v>9</v>
      </c>
      <c r="E1895">
        <v>75000</v>
      </c>
      <c r="F1895" t="s">
        <v>10</v>
      </c>
      <c r="G1895" t="s">
        <v>11</v>
      </c>
    </row>
    <row r="1896" spans="1:7" x14ac:dyDescent="0.3">
      <c r="A1896">
        <v>1895</v>
      </c>
      <c r="B1896" t="s">
        <v>1547</v>
      </c>
      <c r="C1896" t="s">
        <v>1548</v>
      </c>
      <c r="D1896" t="s">
        <v>9</v>
      </c>
      <c r="E1896">
        <v>150000</v>
      </c>
      <c r="F1896" t="s">
        <v>10</v>
      </c>
      <c r="G1896" t="s">
        <v>11</v>
      </c>
    </row>
    <row r="1897" spans="1:7" x14ac:dyDescent="0.3">
      <c r="A1897">
        <v>1896</v>
      </c>
      <c r="B1897" t="s">
        <v>976</v>
      </c>
      <c r="C1897" t="s">
        <v>1549</v>
      </c>
      <c r="D1897" t="s">
        <v>9</v>
      </c>
      <c r="E1897">
        <v>300000</v>
      </c>
      <c r="F1897" t="s">
        <v>10</v>
      </c>
      <c r="G1897" t="s">
        <v>11</v>
      </c>
    </row>
    <row r="1898" spans="1:7" x14ac:dyDescent="0.3">
      <c r="A1898">
        <v>1897</v>
      </c>
      <c r="B1898" t="s">
        <v>978</v>
      </c>
      <c r="C1898" t="s">
        <v>1550</v>
      </c>
      <c r="D1898" t="s">
        <v>9</v>
      </c>
      <c r="E1898">
        <v>450000</v>
      </c>
      <c r="F1898" t="s">
        <v>10</v>
      </c>
      <c r="G1898" t="s">
        <v>11</v>
      </c>
    </row>
    <row r="1899" spans="1:7" x14ac:dyDescent="0.3">
      <c r="A1899">
        <v>1898</v>
      </c>
      <c r="B1899" t="s">
        <v>980</v>
      </c>
      <c r="C1899" t="s">
        <v>1954</v>
      </c>
      <c r="D1899" t="s">
        <v>11</v>
      </c>
      <c r="E1899">
        <v>0</v>
      </c>
      <c r="F1899" t="s">
        <v>10</v>
      </c>
      <c r="G1899" t="s">
        <v>11</v>
      </c>
    </row>
    <row r="1900" spans="1:7" x14ac:dyDescent="0.3">
      <c r="A1900">
        <v>1899</v>
      </c>
      <c r="B1900" t="s">
        <v>982</v>
      </c>
      <c r="C1900" t="s">
        <v>1551</v>
      </c>
      <c r="D1900" t="s">
        <v>9</v>
      </c>
      <c r="E1900">
        <v>12000</v>
      </c>
      <c r="F1900" t="s">
        <v>10</v>
      </c>
      <c r="G1900" t="s">
        <v>11</v>
      </c>
    </row>
    <row r="1901" spans="1:7" x14ac:dyDescent="0.3">
      <c r="A1901">
        <v>1900</v>
      </c>
      <c r="B1901" t="s">
        <v>984</v>
      </c>
      <c r="C1901" t="s">
        <v>1552</v>
      </c>
      <c r="D1901" t="s">
        <v>9</v>
      </c>
      <c r="E1901">
        <v>40000</v>
      </c>
      <c r="F1901" t="s">
        <v>10</v>
      </c>
      <c r="G1901" t="s">
        <v>11</v>
      </c>
    </row>
    <row r="1902" spans="1:7" x14ac:dyDescent="0.3">
      <c r="A1902">
        <v>1901</v>
      </c>
      <c r="B1902" t="s">
        <v>986</v>
      </c>
      <c r="C1902" t="s">
        <v>1553</v>
      </c>
      <c r="D1902" t="s">
        <v>9</v>
      </c>
      <c r="E1902">
        <v>80000</v>
      </c>
      <c r="F1902" t="s">
        <v>10</v>
      </c>
      <c r="G1902" t="s">
        <v>11</v>
      </c>
    </row>
    <row r="1903" spans="1:7" x14ac:dyDescent="0.3">
      <c r="A1903">
        <v>1902</v>
      </c>
      <c r="B1903" t="s">
        <v>988</v>
      </c>
      <c r="C1903" t="s">
        <v>1554</v>
      </c>
      <c r="D1903" t="s">
        <v>9</v>
      </c>
      <c r="E1903">
        <v>150000</v>
      </c>
      <c r="F1903" t="s">
        <v>10</v>
      </c>
      <c r="G1903" t="s">
        <v>11</v>
      </c>
    </row>
    <row r="1904" spans="1:7" x14ac:dyDescent="0.3">
      <c r="A1904">
        <v>1903</v>
      </c>
      <c r="B1904" t="s">
        <v>990</v>
      </c>
      <c r="C1904" t="s">
        <v>1555</v>
      </c>
      <c r="D1904" t="s">
        <v>9</v>
      </c>
      <c r="E1904">
        <v>250000</v>
      </c>
      <c r="F1904" t="s">
        <v>10</v>
      </c>
      <c r="G1904" t="s">
        <v>11</v>
      </c>
    </row>
    <row r="1905" spans="1:7" x14ac:dyDescent="0.3">
      <c r="A1905">
        <v>1904</v>
      </c>
      <c r="B1905" t="s">
        <v>992</v>
      </c>
      <c r="C1905" t="s">
        <v>1556</v>
      </c>
      <c r="D1905" t="s">
        <v>9</v>
      </c>
      <c r="E1905">
        <v>300000</v>
      </c>
      <c r="F1905" t="s">
        <v>10</v>
      </c>
      <c r="G1905" t="s">
        <v>11</v>
      </c>
    </row>
    <row r="1906" spans="1:7" x14ac:dyDescent="0.3">
      <c r="A1906">
        <v>1905</v>
      </c>
      <c r="B1906" t="s">
        <v>1895</v>
      </c>
      <c r="C1906" t="s">
        <v>1955</v>
      </c>
      <c r="D1906" t="s">
        <v>11</v>
      </c>
      <c r="E1906">
        <v>0</v>
      </c>
      <c r="F1906" t="s">
        <v>10</v>
      </c>
      <c r="G1906" t="s">
        <v>11</v>
      </c>
    </row>
    <row r="1907" spans="1:7" x14ac:dyDescent="0.3">
      <c r="A1907">
        <v>1906</v>
      </c>
      <c r="B1907" t="s">
        <v>994</v>
      </c>
      <c r="C1907" t="s">
        <v>1557</v>
      </c>
      <c r="D1907" t="s">
        <v>9</v>
      </c>
      <c r="E1907">
        <v>40000</v>
      </c>
      <c r="F1907" t="s">
        <v>10</v>
      </c>
      <c r="G1907" t="s">
        <v>11</v>
      </c>
    </row>
    <row r="1908" spans="1:7" x14ac:dyDescent="0.3">
      <c r="A1908">
        <v>1907</v>
      </c>
      <c r="B1908" t="s">
        <v>996</v>
      </c>
      <c r="C1908" t="s">
        <v>1558</v>
      </c>
      <c r="D1908" t="s">
        <v>9</v>
      </c>
      <c r="E1908">
        <v>80000</v>
      </c>
      <c r="F1908" t="s">
        <v>10</v>
      </c>
      <c r="G1908" t="s">
        <v>11</v>
      </c>
    </row>
    <row r="1909" spans="1:7" x14ac:dyDescent="0.3">
      <c r="A1909">
        <v>1908</v>
      </c>
      <c r="B1909" t="s">
        <v>998</v>
      </c>
      <c r="C1909" t="s">
        <v>1559</v>
      </c>
      <c r="D1909" t="s">
        <v>9</v>
      </c>
      <c r="E1909">
        <v>180000</v>
      </c>
      <c r="F1909" t="s">
        <v>10</v>
      </c>
      <c r="G1909" t="s">
        <v>11</v>
      </c>
    </row>
    <row r="1910" spans="1:7" x14ac:dyDescent="0.3">
      <c r="A1910">
        <v>1909</v>
      </c>
      <c r="B1910" t="s">
        <v>1000</v>
      </c>
      <c r="C1910" t="s">
        <v>1560</v>
      </c>
      <c r="D1910" t="s">
        <v>9</v>
      </c>
      <c r="E1910">
        <v>250000</v>
      </c>
      <c r="F1910" t="s">
        <v>10</v>
      </c>
      <c r="G1910" t="s">
        <v>11</v>
      </c>
    </row>
    <row r="1911" spans="1:7" x14ac:dyDescent="0.3">
      <c r="A1911">
        <v>1910</v>
      </c>
      <c r="B1911" t="s">
        <v>1002</v>
      </c>
      <c r="C1911" t="s">
        <v>1561</v>
      </c>
      <c r="D1911" t="s">
        <v>9</v>
      </c>
      <c r="E1911">
        <v>350000</v>
      </c>
      <c r="F1911" t="s">
        <v>10</v>
      </c>
      <c r="G1911" t="s">
        <v>11</v>
      </c>
    </row>
    <row r="1912" spans="1:7" x14ac:dyDescent="0.3">
      <c r="A1912">
        <v>1911</v>
      </c>
      <c r="B1912" t="s">
        <v>1004</v>
      </c>
      <c r="C1912" t="s">
        <v>1562</v>
      </c>
      <c r="D1912" t="s">
        <v>9</v>
      </c>
      <c r="E1912">
        <v>500000</v>
      </c>
      <c r="F1912" t="s">
        <v>10</v>
      </c>
      <c r="G1912" t="s">
        <v>11</v>
      </c>
    </row>
    <row r="1913" spans="1:7" x14ac:dyDescent="0.3">
      <c r="A1913">
        <v>1912</v>
      </c>
      <c r="B1913" t="s">
        <v>1006</v>
      </c>
      <c r="C1913" t="s">
        <v>1956</v>
      </c>
      <c r="D1913" t="s">
        <v>11</v>
      </c>
      <c r="E1913">
        <v>0</v>
      </c>
      <c r="F1913" t="s">
        <v>10</v>
      </c>
      <c r="G1913" t="s">
        <v>11</v>
      </c>
    </row>
    <row r="1914" spans="1:7" x14ac:dyDescent="0.3">
      <c r="A1914">
        <v>1913</v>
      </c>
      <c r="B1914" t="s">
        <v>1008</v>
      </c>
      <c r="C1914" t="s">
        <v>1563</v>
      </c>
      <c r="D1914" t="s">
        <v>9</v>
      </c>
      <c r="E1914">
        <v>30000</v>
      </c>
      <c r="F1914" t="s">
        <v>10</v>
      </c>
      <c r="G1914" t="s">
        <v>11</v>
      </c>
    </row>
    <row r="1915" spans="1:7" x14ac:dyDescent="0.3">
      <c r="A1915">
        <v>1914</v>
      </c>
      <c r="B1915" t="s">
        <v>1564</v>
      </c>
      <c r="C1915" t="s">
        <v>1565</v>
      </c>
      <c r="D1915" t="s">
        <v>9</v>
      </c>
      <c r="E1915">
        <v>70000</v>
      </c>
      <c r="F1915" t="s">
        <v>10</v>
      </c>
      <c r="G1915" t="s">
        <v>11</v>
      </c>
    </row>
    <row r="1916" spans="1:7" x14ac:dyDescent="0.3">
      <c r="A1916">
        <v>1915</v>
      </c>
      <c r="B1916" t="s">
        <v>1010</v>
      </c>
      <c r="C1916" t="s">
        <v>1566</v>
      </c>
      <c r="D1916" t="s">
        <v>9</v>
      </c>
      <c r="E1916">
        <v>170000</v>
      </c>
      <c r="F1916" t="s">
        <v>10</v>
      </c>
      <c r="G1916" t="s">
        <v>11</v>
      </c>
    </row>
    <row r="1917" spans="1:7" x14ac:dyDescent="0.3">
      <c r="A1917">
        <v>1916</v>
      </c>
      <c r="B1917" t="s">
        <v>1012</v>
      </c>
      <c r="C1917" t="s">
        <v>1567</v>
      </c>
      <c r="D1917" t="s">
        <v>9</v>
      </c>
      <c r="E1917">
        <v>220000</v>
      </c>
      <c r="F1917" t="s">
        <v>10</v>
      </c>
      <c r="G1917" t="s">
        <v>11</v>
      </c>
    </row>
    <row r="1918" spans="1:7" x14ac:dyDescent="0.3">
      <c r="A1918">
        <v>1917</v>
      </c>
      <c r="B1918" t="s">
        <v>1014</v>
      </c>
      <c r="C1918" t="s">
        <v>1568</v>
      </c>
      <c r="D1918" t="s">
        <v>9</v>
      </c>
      <c r="E1918">
        <v>320000</v>
      </c>
      <c r="F1918" t="s">
        <v>10</v>
      </c>
      <c r="G1918" t="s">
        <v>11</v>
      </c>
    </row>
    <row r="1919" spans="1:7" x14ac:dyDescent="0.3">
      <c r="A1919">
        <v>1918</v>
      </c>
      <c r="B1919" t="s">
        <v>1016</v>
      </c>
      <c r="C1919" t="s">
        <v>1569</v>
      </c>
      <c r="D1919" t="s">
        <v>9</v>
      </c>
      <c r="E1919">
        <v>420000</v>
      </c>
      <c r="F1919" t="s">
        <v>10</v>
      </c>
      <c r="G1919" t="s">
        <v>11</v>
      </c>
    </row>
    <row r="1920" spans="1:7" x14ac:dyDescent="0.3">
      <c r="A1920">
        <v>1919</v>
      </c>
      <c r="B1920" t="s">
        <v>1018</v>
      </c>
      <c r="C1920" t="s">
        <v>1570</v>
      </c>
      <c r="D1920" t="s">
        <v>9</v>
      </c>
      <c r="E1920">
        <v>550000</v>
      </c>
      <c r="F1920" t="s">
        <v>10</v>
      </c>
      <c r="G1920" t="s">
        <v>11</v>
      </c>
    </row>
    <row r="1921" spans="1:7" x14ac:dyDescent="0.3">
      <c r="A1921">
        <v>1920</v>
      </c>
      <c r="B1921" t="s">
        <v>1571</v>
      </c>
      <c r="C1921" t="s">
        <v>1572</v>
      </c>
      <c r="D1921" t="s">
        <v>9</v>
      </c>
      <c r="E1921">
        <v>700000</v>
      </c>
      <c r="F1921" t="s">
        <v>10</v>
      </c>
      <c r="G1921" t="s">
        <v>11</v>
      </c>
    </row>
    <row r="1922" spans="1:7" x14ac:dyDescent="0.3">
      <c r="A1922">
        <v>1921</v>
      </c>
      <c r="B1922" t="s">
        <v>1020</v>
      </c>
      <c r="C1922" t="s">
        <v>1573</v>
      </c>
      <c r="D1922" t="s">
        <v>9</v>
      </c>
      <c r="E1922">
        <v>1000000</v>
      </c>
      <c r="F1922" t="s">
        <v>10</v>
      </c>
      <c r="G1922" t="s">
        <v>11</v>
      </c>
    </row>
    <row r="1923" spans="1:7" x14ac:dyDescent="0.3">
      <c r="A1923">
        <v>1922</v>
      </c>
      <c r="B1923" t="s">
        <v>1022</v>
      </c>
      <c r="C1923" t="s">
        <v>1957</v>
      </c>
      <c r="D1923" t="s">
        <v>11</v>
      </c>
      <c r="E1923">
        <v>0</v>
      </c>
      <c r="F1923" t="s">
        <v>10</v>
      </c>
      <c r="G1923" t="s">
        <v>11</v>
      </c>
    </row>
    <row r="1924" spans="1:7" x14ac:dyDescent="0.3">
      <c r="A1924">
        <v>1923</v>
      </c>
      <c r="B1924" t="s">
        <v>1024</v>
      </c>
      <c r="C1924" t="s">
        <v>1574</v>
      </c>
      <c r="D1924" t="s">
        <v>9</v>
      </c>
      <c r="E1924">
        <v>8000</v>
      </c>
      <c r="F1924" t="s">
        <v>10</v>
      </c>
      <c r="G1924" t="s">
        <v>11</v>
      </c>
    </row>
    <row r="1925" spans="1:7" x14ac:dyDescent="0.3">
      <c r="A1925">
        <v>1924</v>
      </c>
      <c r="B1925" t="s">
        <v>1026</v>
      </c>
      <c r="C1925" t="s">
        <v>1575</v>
      </c>
      <c r="D1925" t="s">
        <v>9</v>
      </c>
      <c r="E1925">
        <v>20000</v>
      </c>
      <c r="F1925" t="s">
        <v>10</v>
      </c>
      <c r="G1925" t="s">
        <v>11</v>
      </c>
    </row>
    <row r="1926" spans="1:7" x14ac:dyDescent="0.3">
      <c r="A1926">
        <v>1925</v>
      </c>
      <c r="B1926" t="s">
        <v>1028</v>
      </c>
      <c r="C1926" t="s">
        <v>1576</v>
      </c>
      <c r="D1926" t="s">
        <v>9</v>
      </c>
      <c r="E1926">
        <v>45000</v>
      </c>
      <c r="F1926" t="s">
        <v>10</v>
      </c>
      <c r="G1926" t="s">
        <v>11</v>
      </c>
    </row>
    <row r="1927" spans="1:7" x14ac:dyDescent="0.3">
      <c r="A1927">
        <v>1926</v>
      </c>
      <c r="B1927" t="s">
        <v>1030</v>
      </c>
      <c r="C1927" t="s">
        <v>1577</v>
      </c>
      <c r="D1927" t="s">
        <v>9</v>
      </c>
      <c r="E1927">
        <v>100000</v>
      </c>
      <c r="F1927" t="s">
        <v>10</v>
      </c>
      <c r="G1927" t="s">
        <v>11</v>
      </c>
    </row>
    <row r="1928" spans="1:7" x14ac:dyDescent="0.3">
      <c r="A1928">
        <v>1927</v>
      </c>
      <c r="B1928" t="s">
        <v>1032</v>
      </c>
      <c r="C1928" t="s">
        <v>1958</v>
      </c>
      <c r="D1928" t="s">
        <v>11</v>
      </c>
      <c r="E1928">
        <v>0</v>
      </c>
      <c r="F1928" t="s">
        <v>10</v>
      </c>
      <c r="G1928" t="s">
        <v>11</v>
      </c>
    </row>
    <row r="1929" spans="1:7" x14ac:dyDescent="0.3">
      <c r="A1929">
        <v>1928</v>
      </c>
      <c r="B1929" t="s">
        <v>1578</v>
      </c>
      <c r="C1929" t="s">
        <v>1579</v>
      </c>
      <c r="D1929" t="s">
        <v>9</v>
      </c>
      <c r="E1929">
        <v>30000</v>
      </c>
      <c r="F1929" t="s">
        <v>10</v>
      </c>
      <c r="G1929" t="s">
        <v>11</v>
      </c>
    </row>
    <row r="1930" spans="1:7" x14ac:dyDescent="0.3">
      <c r="A1930">
        <v>1929</v>
      </c>
      <c r="B1930" t="s">
        <v>1034</v>
      </c>
      <c r="C1930" t="s">
        <v>1580</v>
      </c>
      <c r="D1930" t="s">
        <v>9</v>
      </c>
      <c r="E1930">
        <v>70000</v>
      </c>
      <c r="F1930" t="s">
        <v>10</v>
      </c>
      <c r="G1930" t="s">
        <v>11</v>
      </c>
    </row>
    <row r="1931" spans="1:7" x14ac:dyDescent="0.3">
      <c r="A1931">
        <v>1930</v>
      </c>
      <c r="B1931" t="s">
        <v>1036</v>
      </c>
      <c r="C1931" t="s">
        <v>1581</v>
      </c>
      <c r="D1931" t="s">
        <v>9</v>
      </c>
      <c r="E1931">
        <v>185000</v>
      </c>
      <c r="F1931" t="s">
        <v>10</v>
      </c>
      <c r="G1931" t="s">
        <v>11</v>
      </c>
    </row>
    <row r="1932" spans="1:7" x14ac:dyDescent="0.3">
      <c r="A1932">
        <v>1931</v>
      </c>
      <c r="B1932" t="s">
        <v>1038</v>
      </c>
      <c r="C1932" t="s">
        <v>1582</v>
      </c>
      <c r="D1932" t="s">
        <v>9</v>
      </c>
      <c r="E1932">
        <v>320000</v>
      </c>
      <c r="F1932" t="s">
        <v>10</v>
      </c>
      <c r="G1932" t="s">
        <v>11</v>
      </c>
    </row>
    <row r="1933" spans="1:7" x14ac:dyDescent="0.3">
      <c r="A1933">
        <v>1932</v>
      </c>
      <c r="B1933" t="s">
        <v>1040</v>
      </c>
      <c r="C1933" t="s">
        <v>1959</v>
      </c>
      <c r="D1933" t="s">
        <v>11</v>
      </c>
      <c r="E1933">
        <v>0</v>
      </c>
      <c r="F1933" t="s">
        <v>10</v>
      </c>
      <c r="G1933" t="s">
        <v>11</v>
      </c>
    </row>
    <row r="1934" spans="1:7" x14ac:dyDescent="0.3">
      <c r="A1934">
        <v>1933</v>
      </c>
      <c r="B1934" t="s">
        <v>1042</v>
      </c>
      <c r="C1934" t="s">
        <v>1583</v>
      </c>
      <c r="D1934" t="s">
        <v>9</v>
      </c>
      <c r="E1934">
        <v>20000</v>
      </c>
      <c r="F1934" t="s">
        <v>10</v>
      </c>
      <c r="G1934" t="s">
        <v>11</v>
      </c>
    </row>
    <row r="1935" spans="1:7" x14ac:dyDescent="0.3">
      <c r="A1935">
        <v>1934</v>
      </c>
      <c r="B1935" t="s">
        <v>1044</v>
      </c>
      <c r="C1935" t="s">
        <v>1584</v>
      </c>
      <c r="D1935" t="s">
        <v>9</v>
      </c>
      <c r="E1935">
        <v>55000</v>
      </c>
      <c r="F1935" t="s">
        <v>10</v>
      </c>
      <c r="G1935" t="s">
        <v>11</v>
      </c>
    </row>
    <row r="1936" spans="1:7" x14ac:dyDescent="0.3">
      <c r="A1936">
        <v>1935</v>
      </c>
      <c r="B1936" t="s">
        <v>1046</v>
      </c>
      <c r="C1936" t="s">
        <v>1585</v>
      </c>
      <c r="D1936" t="s">
        <v>9</v>
      </c>
      <c r="E1936">
        <v>120000</v>
      </c>
      <c r="F1936" t="s">
        <v>10</v>
      </c>
      <c r="G1936" t="s">
        <v>11</v>
      </c>
    </row>
    <row r="1937" spans="1:7" x14ac:dyDescent="0.3">
      <c r="A1937">
        <v>1936</v>
      </c>
      <c r="B1937" t="s">
        <v>1048</v>
      </c>
      <c r="C1937" t="s">
        <v>1586</v>
      </c>
      <c r="D1937" t="s">
        <v>9</v>
      </c>
      <c r="E1937">
        <v>250000</v>
      </c>
      <c r="F1937" t="s">
        <v>10</v>
      </c>
      <c r="G1937" t="s">
        <v>11</v>
      </c>
    </row>
    <row r="1938" spans="1:7" x14ac:dyDescent="0.3">
      <c r="A1938">
        <v>1937</v>
      </c>
      <c r="B1938" t="s">
        <v>1587</v>
      </c>
      <c r="C1938" t="s">
        <v>1588</v>
      </c>
      <c r="D1938" t="s">
        <v>9</v>
      </c>
      <c r="E1938">
        <v>440000</v>
      </c>
      <c r="F1938" t="s">
        <v>10</v>
      </c>
      <c r="G1938" t="s">
        <v>11</v>
      </c>
    </row>
    <row r="1939" spans="1:7" x14ac:dyDescent="0.3">
      <c r="A1939">
        <v>1938</v>
      </c>
      <c r="B1939" t="s">
        <v>1050</v>
      </c>
      <c r="C1939" t="s">
        <v>1960</v>
      </c>
      <c r="D1939" t="s">
        <v>11</v>
      </c>
      <c r="E1939">
        <v>0</v>
      </c>
      <c r="F1939" t="s">
        <v>10</v>
      </c>
      <c r="G1939" t="s">
        <v>11</v>
      </c>
    </row>
    <row r="1940" spans="1:7" x14ac:dyDescent="0.3">
      <c r="A1940">
        <v>1939</v>
      </c>
      <c r="B1940" t="s">
        <v>1052</v>
      </c>
      <c r="C1940" t="s">
        <v>1589</v>
      </c>
      <c r="D1940" t="s">
        <v>9</v>
      </c>
      <c r="E1940">
        <v>30000</v>
      </c>
      <c r="F1940" t="s">
        <v>10</v>
      </c>
      <c r="G1940" t="s">
        <v>11</v>
      </c>
    </row>
    <row r="1941" spans="1:7" x14ac:dyDescent="0.3">
      <c r="A1941">
        <v>1940</v>
      </c>
      <c r="B1941" t="s">
        <v>1054</v>
      </c>
      <c r="C1941" t="s">
        <v>1590</v>
      </c>
      <c r="D1941" t="s">
        <v>9</v>
      </c>
      <c r="E1941">
        <v>85000</v>
      </c>
      <c r="F1941" t="s">
        <v>10</v>
      </c>
      <c r="G1941" t="s">
        <v>11</v>
      </c>
    </row>
    <row r="1942" spans="1:7" x14ac:dyDescent="0.3">
      <c r="A1942">
        <v>1941</v>
      </c>
      <c r="B1942" t="s">
        <v>1056</v>
      </c>
      <c r="C1942" t="s">
        <v>1591</v>
      </c>
      <c r="D1942" t="s">
        <v>9</v>
      </c>
      <c r="E1942">
        <v>170000</v>
      </c>
      <c r="F1942" t="s">
        <v>10</v>
      </c>
      <c r="G1942" t="s">
        <v>11</v>
      </c>
    </row>
    <row r="1943" spans="1:7" x14ac:dyDescent="0.3">
      <c r="A1943">
        <v>1942</v>
      </c>
      <c r="B1943" t="s">
        <v>1058</v>
      </c>
      <c r="C1943" t="s">
        <v>1592</v>
      </c>
      <c r="D1943" t="s">
        <v>9</v>
      </c>
      <c r="E1943">
        <v>385000</v>
      </c>
      <c r="F1943" t="s">
        <v>10</v>
      </c>
      <c r="G1943" t="s">
        <v>11</v>
      </c>
    </row>
    <row r="1944" spans="1:7" x14ac:dyDescent="0.3">
      <c r="A1944">
        <v>1943</v>
      </c>
      <c r="B1944" t="s">
        <v>1060</v>
      </c>
      <c r="C1944" t="s">
        <v>1593</v>
      </c>
      <c r="D1944" t="s">
        <v>9</v>
      </c>
      <c r="E1944">
        <v>660000</v>
      </c>
      <c r="F1944" t="s">
        <v>10</v>
      </c>
      <c r="G1944" t="s">
        <v>11</v>
      </c>
    </row>
    <row r="1945" spans="1:7" x14ac:dyDescent="0.3">
      <c r="A1945">
        <v>1944</v>
      </c>
      <c r="B1945" t="s">
        <v>1594</v>
      </c>
      <c r="C1945" t="s">
        <v>1595</v>
      </c>
      <c r="D1945" t="s">
        <v>9</v>
      </c>
      <c r="E1945">
        <v>1080000</v>
      </c>
      <c r="F1945" t="s">
        <v>10</v>
      </c>
      <c r="G1945" t="s">
        <v>11</v>
      </c>
    </row>
    <row r="1946" spans="1:7" x14ac:dyDescent="0.3">
      <c r="A1946">
        <v>1945</v>
      </c>
      <c r="B1946" t="s">
        <v>1062</v>
      </c>
      <c r="C1946" t="s">
        <v>1596</v>
      </c>
      <c r="D1946" t="s">
        <v>9</v>
      </c>
      <c r="E1946">
        <v>1800000</v>
      </c>
      <c r="F1946" t="s">
        <v>10</v>
      </c>
      <c r="G1946" t="s">
        <v>11</v>
      </c>
    </row>
    <row r="1947" spans="1:7" x14ac:dyDescent="0.3">
      <c r="A1947">
        <v>1946</v>
      </c>
      <c r="B1947" t="s">
        <v>1064</v>
      </c>
      <c r="C1947" t="s">
        <v>1597</v>
      </c>
      <c r="D1947" t="s">
        <v>9</v>
      </c>
      <c r="E1947">
        <v>2400000</v>
      </c>
      <c r="F1947" t="s">
        <v>10</v>
      </c>
      <c r="G1947" t="s">
        <v>11</v>
      </c>
    </row>
    <row r="1948" spans="1:7" x14ac:dyDescent="0.3">
      <c r="A1948">
        <v>1947</v>
      </c>
      <c r="B1948" t="s">
        <v>1066</v>
      </c>
      <c r="C1948" t="s">
        <v>1598</v>
      </c>
      <c r="D1948" t="s">
        <v>9</v>
      </c>
      <c r="E1948">
        <v>3000000</v>
      </c>
      <c r="F1948" t="s">
        <v>10</v>
      </c>
      <c r="G1948" t="s">
        <v>11</v>
      </c>
    </row>
    <row r="1949" spans="1:7" x14ac:dyDescent="0.3">
      <c r="A1949">
        <v>1948</v>
      </c>
      <c r="B1949" t="s">
        <v>1068</v>
      </c>
      <c r="C1949" t="s">
        <v>1599</v>
      </c>
      <c r="D1949" t="s">
        <v>9</v>
      </c>
      <c r="E1949">
        <v>3600000</v>
      </c>
      <c r="F1949" t="s">
        <v>10</v>
      </c>
      <c r="G1949" t="s">
        <v>11</v>
      </c>
    </row>
    <row r="1950" spans="1:7" x14ac:dyDescent="0.3">
      <c r="A1950">
        <v>1949</v>
      </c>
      <c r="B1950" t="s">
        <v>1070</v>
      </c>
      <c r="C1950" t="s">
        <v>1600</v>
      </c>
      <c r="D1950" t="s">
        <v>9</v>
      </c>
      <c r="E1950">
        <v>4200000</v>
      </c>
      <c r="F1950" t="s">
        <v>10</v>
      </c>
      <c r="G1950" t="s">
        <v>11</v>
      </c>
    </row>
    <row r="1951" spans="1:7" x14ac:dyDescent="0.3">
      <c r="A1951">
        <v>1950</v>
      </c>
      <c r="B1951" t="s">
        <v>1072</v>
      </c>
      <c r="C1951" t="s">
        <v>1601</v>
      </c>
      <c r="D1951" t="s">
        <v>9</v>
      </c>
      <c r="E1951">
        <v>4800000</v>
      </c>
      <c r="F1951" t="s">
        <v>10</v>
      </c>
      <c r="G1951" t="s">
        <v>11</v>
      </c>
    </row>
    <row r="1952" spans="1:7" x14ac:dyDescent="0.3">
      <c r="A1952">
        <v>1951</v>
      </c>
      <c r="B1952" t="s">
        <v>1602</v>
      </c>
      <c r="C1952" t="s">
        <v>1603</v>
      </c>
      <c r="D1952" t="s">
        <v>9</v>
      </c>
      <c r="E1952">
        <v>5400000</v>
      </c>
      <c r="F1952" t="s">
        <v>10</v>
      </c>
      <c r="G1952" t="s">
        <v>11</v>
      </c>
    </row>
    <row r="1953" spans="1:7" x14ac:dyDescent="0.3">
      <c r="A1953">
        <v>1952</v>
      </c>
      <c r="B1953" t="s">
        <v>1074</v>
      </c>
      <c r="C1953" t="s">
        <v>1604</v>
      </c>
      <c r="D1953" t="s">
        <v>9</v>
      </c>
      <c r="E1953">
        <v>6000000</v>
      </c>
      <c r="F1953" t="s">
        <v>10</v>
      </c>
      <c r="G1953" t="s">
        <v>11</v>
      </c>
    </row>
    <row r="1954" spans="1:7" x14ac:dyDescent="0.3">
      <c r="A1954">
        <v>1953</v>
      </c>
      <c r="B1954" t="s">
        <v>1076</v>
      </c>
      <c r="C1954" t="s">
        <v>1961</v>
      </c>
      <c r="D1954" t="s">
        <v>11</v>
      </c>
      <c r="E1954">
        <v>0</v>
      </c>
      <c r="F1954" t="s">
        <v>10</v>
      </c>
      <c r="G1954" t="s">
        <v>11</v>
      </c>
    </row>
    <row r="1955" spans="1:7" x14ac:dyDescent="0.3">
      <c r="A1955">
        <v>1954</v>
      </c>
      <c r="B1955" t="s">
        <v>1078</v>
      </c>
      <c r="C1955" t="s">
        <v>1605</v>
      </c>
      <c r="D1955" t="s">
        <v>9</v>
      </c>
      <c r="E1955">
        <v>7000</v>
      </c>
      <c r="F1955" t="s">
        <v>10</v>
      </c>
      <c r="G1955" t="s">
        <v>11</v>
      </c>
    </row>
    <row r="1956" spans="1:7" x14ac:dyDescent="0.3">
      <c r="A1956">
        <v>1955</v>
      </c>
      <c r="B1956" t="s">
        <v>1080</v>
      </c>
      <c r="C1956" t="s">
        <v>1606</v>
      </c>
      <c r="D1956" t="s">
        <v>9</v>
      </c>
      <c r="E1956">
        <v>70000</v>
      </c>
      <c r="F1956" t="s">
        <v>10</v>
      </c>
      <c r="G1956" t="s">
        <v>11</v>
      </c>
    </row>
    <row r="1957" spans="1:7" x14ac:dyDescent="0.3">
      <c r="A1957">
        <v>1956</v>
      </c>
      <c r="B1957" t="s">
        <v>1082</v>
      </c>
      <c r="C1957" t="s">
        <v>1607</v>
      </c>
      <c r="D1957" t="s">
        <v>9</v>
      </c>
      <c r="E1957">
        <v>120000</v>
      </c>
      <c r="F1957" t="s">
        <v>10</v>
      </c>
      <c r="G1957" t="s">
        <v>11</v>
      </c>
    </row>
    <row r="1958" spans="1:7" x14ac:dyDescent="0.3">
      <c r="A1958">
        <v>1957</v>
      </c>
      <c r="B1958" t="s">
        <v>1084</v>
      </c>
      <c r="C1958" t="s">
        <v>1608</v>
      </c>
      <c r="D1958" t="s">
        <v>9</v>
      </c>
      <c r="E1958">
        <v>180000</v>
      </c>
      <c r="F1958" t="s">
        <v>10</v>
      </c>
      <c r="G1958" t="s">
        <v>11</v>
      </c>
    </row>
    <row r="1959" spans="1:7" x14ac:dyDescent="0.3">
      <c r="A1959">
        <v>1958</v>
      </c>
      <c r="B1959" t="s">
        <v>1609</v>
      </c>
      <c r="C1959" t="s">
        <v>1610</v>
      </c>
      <c r="D1959" t="s">
        <v>9</v>
      </c>
      <c r="E1959">
        <v>240000</v>
      </c>
      <c r="F1959" t="s">
        <v>10</v>
      </c>
      <c r="G1959" t="s">
        <v>11</v>
      </c>
    </row>
    <row r="1960" spans="1:7" x14ac:dyDescent="0.3">
      <c r="A1960">
        <v>1959</v>
      </c>
      <c r="B1960" t="s">
        <v>1086</v>
      </c>
      <c r="C1960" t="s">
        <v>1611</v>
      </c>
      <c r="D1960" t="s">
        <v>9</v>
      </c>
      <c r="E1960">
        <v>360000</v>
      </c>
      <c r="F1960" t="s">
        <v>10</v>
      </c>
      <c r="G1960" t="s">
        <v>11</v>
      </c>
    </row>
    <row r="1961" spans="1:7" x14ac:dyDescent="0.3">
      <c r="A1961">
        <v>1960</v>
      </c>
      <c r="B1961" t="s">
        <v>1088</v>
      </c>
      <c r="C1961" t="s">
        <v>1612</v>
      </c>
      <c r="D1961" t="s">
        <v>9</v>
      </c>
      <c r="E1961">
        <v>600000</v>
      </c>
      <c r="F1961" t="s">
        <v>10</v>
      </c>
      <c r="G1961" t="s">
        <v>11</v>
      </c>
    </row>
    <row r="1962" spans="1:7" x14ac:dyDescent="0.3">
      <c r="A1962">
        <v>1961</v>
      </c>
      <c r="B1962" t="s">
        <v>1090</v>
      </c>
      <c r="C1962" t="s">
        <v>1613</v>
      </c>
      <c r="D1962" t="s">
        <v>9</v>
      </c>
      <c r="E1962">
        <v>720000</v>
      </c>
      <c r="F1962" t="s">
        <v>10</v>
      </c>
      <c r="G1962" t="s">
        <v>11</v>
      </c>
    </row>
    <row r="1963" spans="1:7" x14ac:dyDescent="0.3">
      <c r="A1963">
        <v>1962</v>
      </c>
      <c r="B1963" t="s">
        <v>1092</v>
      </c>
      <c r="C1963" t="s">
        <v>1962</v>
      </c>
      <c r="D1963" t="s">
        <v>11</v>
      </c>
      <c r="E1963">
        <v>0</v>
      </c>
      <c r="F1963" t="s">
        <v>10</v>
      </c>
      <c r="G1963" t="s">
        <v>11</v>
      </c>
    </row>
    <row r="1964" spans="1:7" x14ac:dyDescent="0.3">
      <c r="A1964">
        <v>1963</v>
      </c>
      <c r="B1964" t="s">
        <v>1094</v>
      </c>
      <c r="C1964" t="s">
        <v>1679</v>
      </c>
      <c r="D1964" t="s">
        <v>1680</v>
      </c>
      <c r="E1964">
        <v>15000</v>
      </c>
      <c r="F1964" t="s">
        <v>10</v>
      </c>
      <c r="G1964" t="s">
        <v>11</v>
      </c>
    </row>
    <row r="1965" spans="1:7" x14ac:dyDescent="0.3">
      <c r="A1965">
        <v>1964</v>
      </c>
      <c r="B1965" t="s">
        <v>1681</v>
      </c>
      <c r="C1965" t="s">
        <v>1682</v>
      </c>
      <c r="D1965" t="s">
        <v>1680</v>
      </c>
      <c r="E1965">
        <v>45000</v>
      </c>
      <c r="F1965" t="s">
        <v>10</v>
      </c>
      <c r="G1965" t="s">
        <v>11</v>
      </c>
    </row>
    <row r="1966" spans="1:7" x14ac:dyDescent="0.3">
      <c r="A1966">
        <v>1965</v>
      </c>
      <c r="B1966" t="s">
        <v>1096</v>
      </c>
      <c r="C1966" t="s">
        <v>1683</v>
      </c>
      <c r="D1966" t="s">
        <v>1680</v>
      </c>
      <c r="E1966">
        <v>150000</v>
      </c>
      <c r="F1966" t="s">
        <v>10</v>
      </c>
      <c r="G1966" t="s">
        <v>11</v>
      </c>
    </row>
    <row r="1967" spans="1:7" x14ac:dyDescent="0.3">
      <c r="A1967">
        <v>1966</v>
      </c>
      <c r="B1967" t="s">
        <v>1098</v>
      </c>
      <c r="C1967" t="s">
        <v>1684</v>
      </c>
      <c r="D1967" t="s">
        <v>1680</v>
      </c>
      <c r="E1967">
        <v>250000</v>
      </c>
      <c r="F1967" t="s">
        <v>10</v>
      </c>
      <c r="G1967" t="s">
        <v>11</v>
      </c>
    </row>
    <row r="1968" spans="1:7" x14ac:dyDescent="0.3">
      <c r="A1968">
        <v>1967</v>
      </c>
      <c r="B1968" t="s">
        <v>1100</v>
      </c>
      <c r="C1968" t="s">
        <v>1685</v>
      </c>
      <c r="D1968" t="s">
        <v>1680</v>
      </c>
      <c r="E1968">
        <v>300000</v>
      </c>
      <c r="F1968" t="s">
        <v>10</v>
      </c>
      <c r="G1968" t="s">
        <v>11</v>
      </c>
    </row>
    <row r="1969" spans="1:7" x14ac:dyDescent="0.3">
      <c r="A1969">
        <v>1968</v>
      </c>
      <c r="B1969" t="s">
        <v>1102</v>
      </c>
      <c r="C1969" t="s">
        <v>1686</v>
      </c>
      <c r="D1969" t="s">
        <v>1680</v>
      </c>
      <c r="E1969">
        <v>400000</v>
      </c>
      <c r="F1969" t="s">
        <v>10</v>
      </c>
      <c r="G1969" t="s">
        <v>11</v>
      </c>
    </row>
    <row r="1970" spans="1:7" x14ac:dyDescent="0.3">
      <c r="A1970">
        <v>1969</v>
      </c>
      <c r="B1970" t="s">
        <v>1104</v>
      </c>
      <c r="C1970" t="s">
        <v>1963</v>
      </c>
      <c r="D1970" t="s">
        <v>11</v>
      </c>
      <c r="E1970">
        <v>0</v>
      </c>
      <c r="F1970" t="s">
        <v>10</v>
      </c>
      <c r="G1970" t="s">
        <v>11</v>
      </c>
    </row>
    <row r="1971" spans="1:7" x14ac:dyDescent="0.3">
      <c r="A1971">
        <v>1970</v>
      </c>
      <c r="B1971" t="s">
        <v>1614</v>
      </c>
      <c r="C1971" t="s">
        <v>1615</v>
      </c>
      <c r="D1971" t="s">
        <v>9</v>
      </c>
      <c r="E1971">
        <v>15000</v>
      </c>
      <c r="F1971" t="s">
        <v>10</v>
      </c>
      <c r="G1971" t="s">
        <v>11</v>
      </c>
    </row>
    <row r="1972" spans="1:7" x14ac:dyDescent="0.3">
      <c r="A1972">
        <v>1971</v>
      </c>
      <c r="B1972" t="s">
        <v>1106</v>
      </c>
      <c r="C1972" t="s">
        <v>1616</v>
      </c>
      <c r="D1972" t="s">
        <v>9</v>
      </c>
      <c r="E1972">
        <v>35000</v>
      </c>
      <c r="F1972" t="s">
        <v>10</v>
      </c>
      <c r="G1972" t="s">
        <v>11</v>
      </c>
    </row>
    <row r="1973" spans="1:7" x14ac:dyDescent="0.3">
      <c r="A1973">
        <v>1972</v>
      </c>
      <c r="B1973" t="s">
        <v>1108</v>
      </c>
      <c r="C1973" t="s">
        <v>1617</v>
      </c>
      <c r="D1973" t="s">
        <v>9</v>
      </c>
      <c r="E1973">
        <v>70000</v>
      </c>
      <c r="F1973" t="s">
        <v>10</v>
      </c>
      <c r="G1973" t="s">
        <v>11</v>
      </c>
    </row>
    <row r="1974" spans="1:7" x14ac:dyDescent="0.3">
      <c r="A1974">
        <v>1973</v>
      </c>
      <c r="B1974" t="s">
        <v>1110</v>
      </c>
      <c r="C1974" t="s">
        <v>1618</v>
      </c>
      <c r="D1974" t="s">
        <v>9</v>
      </c>
      <c r="E1974">
        <v>170000</v>
      </c>
      <c r="F1974" t="s">
        <v>10</v>
      </c>
      <c r="G1974" t="s">
        <v>11</v>
      </c>
    </row>
    <row r="1975" spans="1:7" x14ac:dyDescent="0.3">
      <c r="A1975">
        <v>1974</v>
      </c>
      <c r="B1975" t="s">
        <v>1112</v>
      </c>
      <c r="C1975" t="s">
        <v>1619</v>
      </c>
      <c r="D1975" t="s">
        <v>9</v>
      </c>
      <c r="E1975">
        <v>250000</v>
      </c>
      <c r="F1975" t="s">
        <v>10</v>
      </c>
      <c r="G1975" t="s">
        <v>11</v>
      </c>
    </row>
    <row r="1976" spans="1:7" x14ac:dyDescent="0.3">
      <c r="A1976">
        <v>1975</v>
      </c>
      <c r="B1976" t="s">
        <v>1114</v>
      </c>
      <c r="C1976" t="s">
        <v>1620</v>
      </c>
      <c r="D1976" t="s">
        <v>9</v>
      </c>
      <c r="E1976">
        <v>420000</v>
      </c>
      <c r="F1976" t="s">
        <v>10</v>
      </c>
      <c r="G1976" t="s">
        <v>11</v>
      </c>
    </row>
    <row r="1977" spans="1:7" x14ac:dyDescent="0.3">
      <c r="A1977">
        <v>1976</v>
      </c>
      <c r="B1977" t="s">
        <v>1116</v>
      </c>
      <c r="C1977" t="s">
        <v>1964</v>
      </c>
      <c r="D1977" t="s">
        <v>11</v>
      </c>
      <c r="E1977">
        <v>0</v>
      </c>
      <c r="F1977" t="s">
        <v>10</v>
      </c>
      <c r="G1977" t="s">
        <v>11</v>
      </c>
    </row>
    <row r="1978" spans="1:7" x14ac:dyDescent="0.3">
      <c r="A1978">
        <v>1977</v>
      </c>
      <c r="B1978" t="s">
        <v>1906</v>
      </c>
      <c r="C1978" t="s">
        <v>1965</v>
      </c>
      <c r="D1978" t="s">
        <v>11</v>
      </c>
      <c r="E1978">
        <v>0</v>
      </c>
      <c r="F1978" t="s">
        <v>10</v>
      </c>
      <c r="G1978" t="s">
        <v>11</v>
      </c>
    </row>
    <row r="1979" spans="1:7" x14ac:dyDescent="0.3">
      <c r="A1979">
        <v>1978</v>
      </c>
      <c r="B1979" t="s">
        <v>1118</v>
      </c>
      <c r="C1979" t="s">
        <v>1687</v>
      </c>
      <c r="D1979" t="s">
        <v>1680</v>
      </c>
      <c r="E1979">
        <v>35000</v>
      </c>
      <c r="F1979" t="s">
        <v>10</v>
      </c>
      <c r="G1979" t="s">
        <v>11</v>
      </c>
    </row>
    <row r="1980" spans="1:7" x14ac:dyDescent="0.3">
      <c r="A1980">
        <v>1979</v>
      </c>
      <c r="B1980" t="s">
        <v>1120</v>
      </c>
      <c r="C1980" t="s">
        <v>1688</v>
      </c>
      <c r="D1980" t="s">
        <v>1680</v>
      </c>
      <c r="E1980">
        <v>87000</v>
      </c>
      <c r="F1980" t="s">
        <v>10</v>
      </c>
      <c r="G1980" t="s">
        <v>11</v>
      </c>
    </row>
    <row r="1981" spans="1:7" x14ac:dyDescent="0.3">
      <c r="A1981">
        <v>1980</v>
      </c>
      <c r="B1981" t="s">
        <v>1122</v>
      </c>
      <c r="C1981" t="s">
        <v>1689</v>
      </c>
      <c r="D1981" t="s">
        <v>1680</v>
      </c>
      <c r="E1981">
        <v>137000</v>
      </c>
      <c r="F1981" t="s">
        <v>10</v>
      </c>
      <c r="G1981" t="s">
        <v>11</v>
      </c>
    </row>
    <row r="1982" spans="1:7" x14ac:dyDescent="0.3">
      <c r="A1982">
        <v>1981</v>
      </c>
      <c r="B1982" t="s">
        <v>1124</v>
      </c>
      <c r="C1982" t="s">
        <v>1690</v>
      </c>
      <c r="D1982" t="s">
        <v>1680</v>
      </c>
      <c r="E1982">
        <v>30000</v>
      </c>
      <c r="F1982" t="s">
        <v>10</v>
      </c>
      <c r="G1982" t="s">
        <v>11</v>
      </c>
    </row>
    <row r="1983" spans="1:7" x14ac:dyDescent="0.3">
      <c r="A1983">
        <v>1982</v>
      </c>
      <c r="B1983" t="s">
        <v>1126</v>
      </c>
      <c r="C1983" t="s">
        <v>1966</v>
      </c>
      <c r="D1983" t="s">
        <v>11</v>
      </c>
      <c r="E1983">
        <v>0</v>
      </c>
      <c r="F1983" t="s">
        <v>10</v>
      </c>
      <c r="G1983" t="s">
        <v>11</v>
      </c>
    </row>
    <row r="1984" spans="1:7" x14ac:dyDescent="0.3">
      <c r="A1984">
        <v>1983</v>
      </c>
      <c r="B1984" t="s">
        <v>1128</v>
      </c>
      <c r="C1984" t="s">
        <v>1691</v>
      </c>
      <c r="D1984" t="s">
        <v>1680</v>
      </c>
      <c r="E1984">
        <v>18000</v>
      </c>
      <c r="F1984" t="s">
        <v>10</v>
      </c>
      <c r="G1984" t="s">
        <v>11</v>
      </c>
    </row>
    <row r="1985" spans="1:7" x14ac:dyDescent="0.3">
      <c r="A1985">
        <v>1984</v>
      </c>
      <c r="B1985" t="s">
        <v>1692</v>
      </c>
      <c r="C1985" t="s">
        <v>1693</v>
      </c>
      <c r="D1985" t="s">
        <v>1680</v>
      </c>
      <c r="E1985">
        <v>32000</v>
      </c>
      <c r="F1985" t="s">
        <v>10</v>
      </c>
      <c r="G1985" t="s">
        <v>11</v>
      </c>
    </row>
    <row r="1986" spans="1:7" x14ac:dyDescent="0.3">
      <c r="A1986">
        <v>1985</v>
      </c>
      <c r="B1986" t="s">
        <v>1130</v>
      </c>
      <c r="C1986" t="s">
        <v>1694</v>
      </c>
      <c r="D1986" t="s">
        <v>1680</v>
      </c>
      <c r="E1986">
        <v>75000</v>
      </c>
      <c r="F1986" t="s">
        <v>10</v>
      </c>
      <c r="G1986" t="s">
        <v>11</v>
      </c>
    </row>
    <row r="1987" spans="1:7" x14ac:dyDescent="0.3">
      <c r="A1987">
        <v>1986</v>
      </c>
      <c r="B1987" t="s">
        <v>1132</v>
      </c>
      <c r="C1987" t="s">
        <v>1967</v>
      </c>
      <c r="D1987" t="s">
        <v>11</v>
      </c>
      <c r="E1987">
        <v>0</v>
      </c>
      <c r="F1987" t="s">
        <v>10</v>
      </c>
      <c r="G1987" t="s">
        <v>11</v>
      </c>
    </row>
    <row r="1988" spans="1:7" x14ac:dyDescent="0.3">
      <c r="A1988">
        <v>1987</v>
      </c>
      <c r="B1988" t="s">
        <v>1134</v>
      </c>
      <c r="C1988" t="s">
        <v>1695</v>
      </c>
      <c r="D1988" t="s">
        <v>1680</v>
      </c>
      <c r="E1988">
        <v>25000</v>
      </c>
      <c r="F1988" t="s">
        <v>10</v>
      </c>
      <c r="G1988" t="s">
        <v>11</v>
      </c>
    </row>
    <row r="1989" spans="1:7" x14ac:dyDescent="0.3">
      <c r="A1989">
        <v>1988</v>
      </c>
      <c r="B1989" t="s">
        <v>1136</v>
      </c>
      <c r="C1989" t="s">
        <v>1696</v>
      </c>
      <c r="D1989" t="s">
        <v>1680</v>
      </c>
      <c r="E1989">
        <v>50000</v>
      </c>
      <c r="F1989" t="s">
        <v>10</v>
      </c>
      <c r="G1989" t="s">
        <v>11</v>
      </c>
    </row>
    <row r="1990" spans="1:7" x14ac:dyDescent="0.3">
      <c r="A1990">
        <v>1989</v>
      </c>
      <c r="B1990" t="s">
        <v>1138</v>
      </c>
      <c r="C1990" t="s">
        <v>1697</v>
      </c>
      <c r="D1990" t="s">
        <v>1680</v>
      </c>
      <c r="E1990">
        <v>100000</v>
      </c>
      <c r="F1990" t="s">
        <v>10</v>
      </c>
      <c r="G1990" t="s">
        <v>11</v>
      </c>
    </row>
    <row r="1991" spans="1:7" x14ac:dyDescent="0.3">
      <c r="A1991">
        <v>1990</v>
      </c>
      <c r="B1991" t="s">
        <v>1140</v>
      </c>
      <c r="C1991" t="s">
        <v>1968</v>
      </c>
      <c r="D1991" t="s">
        <v>11</v>
      </c>
      <c r="E1991">
        <v>0</v>
      </c>
      <c r="F1991" t="s">
        <v>10</v>
      </c>
      <c r="G1991" t="s">
        <v>11</v>
      </c>
    </row>
    <row r="1992" spans="1:7" x14ac:dyDescent="0.3">
      <c r="A1992">
        <v>1991</v>
      </c>
      <c r="B1992" t="s">
        <v>1142</v>
      </c>
      <c r="C1992" t="s">
        <v>1698</v>
      </c>
      <c r="D1992" t="s">
        <v>1680</v>
      </c>
      <c r="E1992">
        <v>15000</v>
      </c>
      <c r="F1992" t="s">
        <v>10</v>
      </c>
      <c r="G1992" t="s">
        <v>11</v>
      </c>
    </row>
    <row r="1993" spans="1:7" x14ac:dyDescent="0.3">
      <c r="A1993">
        <v>1992</v>
      </c>
      <c r="B1993" t="s">
        <v>1144</v>
      </c>
      <c r="C1993" t="s">
        <v>1699</v>
      </c>
      <c r="D1993" t="s">
        <v>1680</v>
      </c>
      <c r="E1993">
        <v>25000</v>
      </c>
      <c r="F1993" t="s">
        <v>10</v>
      </c>
      <c r="G1993" t="s">
        <v>11</v>
      </c>
    </row>
    <row r="1994" spans="1:7" x14ac:dyDescent="0.3">
      <c r="A1994">
        <v>1993</v>
      </c>
      <c r="B1994" t="s">
        <v>1700</v>
      </c>
      <c r="C1994" t="s">
        <v>1701</v>
      </c>
      <c r="D1994" t="s">
        <v>1680</v>
      </c>
      <c r="E1994">
        <v>45000</v>
      </c>
      <c r="F1994" t="s">
        <v>10</v>
      </c>
      <c r="G1994" t="s">
        <v>11</v>
      </c>
    </row>
    <row r="1995" spans="1:7" x14ac:dyDescent="0.3">
      <c r="A1995">
        <v>1994</v>
      </c>
      <c r="B1995" t="s">
        <v>1146</v>
      </c>
      <c r="C1995" t="s">
        <v>1702</v>
      </c>
      <c r="D1995" t="s">
        <v>1680</v>
      </c>
      <c r="E1995">
        <v>25000</v>
      </c>
      <c r="F1995" t="s">
        <v>10</v>
      </c>
      <c r="G1995" t="s">
        <v>11</v>
      </c>
    </row>
    <row r="1996" spans="1:7" x14ac:dyDescent="0.3">
      <c r="A1996">
        <v>1995</v>
      </c>
      <c r="B1996" t="s">
        <v>1148</v>
      </c>
      <c r="C1996" t="s">
        <v>1969</v>
      </c>
      <c r="D1996" t="s">
        <v>11</v>
      </c>
      <c r="E1996">
        <v>0</v>
      </c>
      <c r="F1996" t="s">
        <v>10</v>
      </c>
      <c r="G1996" t="s">
        <v>11</v>
      </c>
    </row>
    <row r="1997" spans="1:7" x14ac:dyDescent="0.3">
      <c r="A1997">
        <v>1996</v>
      </c>
      <c r="B1997" t="s">
        <v>1150</v>
      </c>
      <c r="C1997" t="s">
        <v>1621</v>
      </c>
      <c r="D1997" t="s">
        <v>9</v>
      </c>
      <c r="E1997">
        <v>10000</v>
      </c>
      <c r="F1997" t="s">
        <v>10</v>
      </c>
      <c r="G1997" t="s">
        <v>11</v>
      </c>
    </row>
    <row r="1998" spans="1:7" x14ac:dyDescent="0.3">
      <c r="A1998">
        <v>1997</v>
      </c>
      <c r="B1998" t="s">
        <v>1152</v>
      </c>
      <c r="C1998" t="s">
        <v>1622</v>
      </c>
      <c r="D1998" t="s">
        <v>9</v>
      </c>
      <c r="E1998">
        <v>50000</v>
      </c>
      <c r="F1998" t="s">
        <v>10</v>
      </c>
      <c r="G1998" t="s">
        <v>11</v>
      </c>
    </row>
    <row r="1999" spans="1:7" x14ac:dyDescent="0.3">
      <c r="A1999">
        <v>1998</v>
      </c>
      <c r="B1999" t="s">
        <v>1154</v>
      </c>
      <c r="C1999" t="s">
        <v>1623</v>
      </c>
      <c r="D1999" t="s">
        <v>9</v>
      </c>
      <c r="E1999">
        <v>120000</v>
      </c>
      <c r="F1999" t="s">
        <v>10</v>
      </c>
      <c r="G1999" t="s">
        <v>11</v>
      </c>
    </row>
    <row r="2000" spans="1:7" x14ac:dyDescent="0.3">
      <c r="A2000">
        <v>1999</v>
      </c>
      <c r="B2000" t="s">
        <v>1156</v>
      </c>
      <c r="C2000" t="s">
        <v>1624</v>
      </c>
      <c r="D2000" t="s">
        <v>9</v>
      </c>
      <c r="E2000">
        <v>220000</v>
      </c>
      <c r="F2000" t="s">
        <v>10</v>
      </c>
      <c r="G2000" t="s">
        <v>11</v>
      </c>
    </row>
    <row r="2001" spans="1:7" x14ac:dyDescent="0.3">
      <c r="A2001">
        <v>2000</v>
      </c>
      <c r="B2001" t="s">
        <v>1910</v>
      </c>
      <c r="C2001" t="s">
        <v>1970</v>
      </c>
      <c r="D2001" t="s">
        <v>11</v>
      </c>
      <c r="E2001">
        <v>0</v>
      </c>
      <c r="F2001" t="s">
        <v>10</v>
      </c>
      <c r="G2001" t="s">
        <v>11</v>
      </c>
    </row>
    <row r="2002" spans="1:7" x14ac:dyDescent="0.3">
      <c r="A2002">
        <v>2001</v>
      </c>
      <c r="B2002" t="s">
        <v>1158</v>
      </c>
      <c r="C2002" t="s">
        <v>1703</v>
      </c>
      <c r="D2002" t="s">
        <v>1680</v>
      </c>
      <c r="E2002">
        <v>20000</v>
      </c>
      <c r="F2002" t="s">
        <v>10</v>
      </c>
      <c r="G2002" t="s">
        <v>11</v>
      </c>
    </row>
    <row r="2003" spans="1:7" x14ac:dyDescent="0.3">
      <c r="A2003">
        <v>2002</v>
      </c>
      <c r="B2003" t="s">
        <v>1160</v>
      </c>
      <c r="C2003" t="s">
        <v>1704</v>
      </c>
      <c r="D2003" t="s">
        <v>1680</v>
      </c>
      <c r="E2003">
        <v>55000</v>
      </c>
      <c r="F2003" t="s">
        <v>10</v>
      </c>
      <c r="G2003" t="s">
        <v>11</v>
      </c>
    </row>
    <row r="2004" spans="1:7" x14ac:dyDescent="0.3">
      <c r="A2004">
        <v>2003</v>
      </c>
      <c r="B2004" t="s">
        <v>1162</v>
      </c>
      <c r="C2004" t="s">
        <v>1705</v>
      </c>
      <c r="D2004" t="s">
        <v>1680</v>
      </c>
      <c r="E2004">
        <v>140000</v>
      </c>
      <c r="F2004" t="s">
        <v>10</v>
      </c>
      <c r="G2004" t="s">
        <v>11</v>
      </c>
    </row>
    <row r="2005" spans="1:7" x14ac:dyDescent="0.3">
      <c r="A2005">
        <v>2004</v>
      </c>
      <c r="B2005" t="s">
        <v>1164</v>
      </c>
      <c r="C2005" t="s">
        <v>1706</v>
      </c>
      <c r="D2005" t="s">
        <v>1680</v>
      </c>
      <c r="E2005">
        <v>220000</v>
      </c>
      <c r="F2005" t="s">
        <v>10</v>
      </c>
      <c r="G2005" t="s">
        <v>11</v>
      </c>
    </row>
    <row r="2006" spans="1:7" x14ac:dyDescent="0.3">
      <c r="A2006">
        <v>2005</v>
      </c>
      <c r="B2006" t="s">
        <v>1166</v>
      </c>
      <c r="C2006" t="s">
        <v>1971</v>
      </c>
      <c r="D2006" t="s">
        <v>11</v>
      </c>
      <c r="E2006">
        <v>0</v>
      </c>
      <c r="F2006" t="s">
        <v>10</v>
      </c>
      <c r="G2006" t="s">
        <v>11</v>
      </c>
    </row>
    <row r="2007" spans="1:7" x14ac:dyDescent="0.3">
      <c r="A2007">
        <v>2006</v>
      </c>
      <c r="B2007" t="s">
        <v>1168</v>
      </c>
      <c r="C2007" t="s">
        <v>1707</v>
      </c>
      <c r="D2007" t="s">
        <v>1680</v>
      </c>
      <c r="E2007">
        <v>35000</v>
      </c>
      <c r="F2007" t="s">
        <v>10</v>
      </c>
      <c r="G2007" t="s">
        <v>11</v>
      </c>
    </row>
    <row r="2008" spans="1:7" x14ac:dyDescent="0.3">
      <c r="A2008">
        <v>2007</v>
      </c>
      <c r="B2008" t="s">
        <v>1708</v>
      </c>
      <c r="C2008" t="s">
        <v>1709</v>
      </c>
      <c r="D2008" t="s">
        <v>1680</v>
      </c>
      <c r="E2008">
        <v>60000</v>
      </c>
      <c r="F2008" t="s">
        <v>10</v>
      </c>
      <c r="G2008" t="s">
        <v>11</v>
      </c>
    </row>
    <row r="2009" spans="1:7" x14ac:dyDescent="0.3">
      <c r="A2009">
        <v>2008</v>
      </c>
      <c r="B2009" t="s">
        <v>1170</v>
      </c>
      <c r="C2009" t="s">
        <v>1710</v>
      </c>
      <c r="D2009" t="s">
        <v>1680</v>
      </c>
      <c r="E2009">
        <v>90000</v>
      </c>
      <c r="F2009" t="s">
        <v>10</v>
      </c>
      <c r="G2009" t="s">
        <v>11</v>
      </c>
    </row>
    <row r="2010" spans="1:7" x14ac:dyDescent="0.3">
      <c r="A2010">
        <v>2009</v>
      </c>
      <c r="B2010" t="s">
        <v>1172</v>
      </c>
      <c r="C2010" t="s">
        <v>1972</v>
      </c>
      <c r="D2010" t="s">
        <v>11</v>
      </c>
      <c r="E2010">
        <v>0</v>
      </c>
      <c r="F2010" t="s">
        <v>10</v>
      </c>
      <c r="G2010" t="s">
        <v>11</v>
      </c>
    </row>
    <row r="2011" spans="1:7" x14ac:dyDescent="0.3">
      <c r="A2011">
        <v>2010</v>
      </c>
      <c r="B2011" t="s">
        <v>1174</v>
      </c>
      <c r="C2011" t="s">
        <v>1625</v>
      </c>
      <c r="D2011" t="s">
        <v>9</v>
      </c>
      <c r="E2011">
        <v>15000</v>
      </c>
      <c r="F2011" t="s">
        <v>10</v>
      </c>
      <c r="G2011" t="s">
        <v>11</v>
      </c>
    </row>
    <row r="2012" spans="1:7" x14ac:dyDescent="0.3">
      <c r="A2012">
        <v>2011</v>
      </c>
      <c r="B2012" t="s">
        <v>1176</v>
      </c>
      <c r="C2012" t="s">
        <v>1626</v>
      </c>
      <c r="D2012" t="s">
        <v>9</v>
      </c>
      <c r="E2012">
        <v>60000</v>
      </c>
      <c r="F2012" t="s">
        <v>10</v>
      </c>
      <c r="G2012" t="s">
        <v>11</v>
      </c>
    </row>
    <row r="2013" spans="1:7" x14ac:dyDescent="0.3">
      <c r="A2013">
        <v>2012</v>
      </c>
      <c r="B2013" t="s">
        <v>1178</v>
      </c>
      <c r="C2013" t="s">
        <v>1627</v>
      </c>
      <c r="D2013" t="s">
        <v>9</v>
      </c>
      <c r="E2013">
        <v>22000</v>
      </c>
      <c r="F2013" t="s">
        <v>10</v>
      </c>
      <c r="G2013" t="s">
        <v>11</v>
      </c>
    </row>
    <row r="2014" spans="1:7" x14ac:dyDescent="0.3">
      <c r="A2014">
        <v>2013</v>
      </c>
      <c r="B2014" t="s">
        <v>1180</v>
      </c>
      <c r="C2014" t="s">
        <v>1711</v>
      </c>
      <c r="D2014" t="s">
        <v>1680</v>
      </c>
      <c r="E2014">
        <v>12000</v>
      </c>
      <c r="F2014" t="s">
        <v>10</v>
      </c>
      <c r="G2014" t="s">
        <v>11</v>
      </c>
    </row>
    <row r="2015" spans="1:7" x14ac:dyDescent="0.3">
      <c r="A2015">
        <v>2014</v>
      </c>
      <c r="B2015" t="s">
        <v>1182</v>
      </c>
      <c r="C2015" t="s">
        <v>1712</v>
      </c>
      <c r="D2015" t="s">
        <v>1680</v>
      </c>
      <c r="E2015">
        <v>40000</v>
      </c>
      <c r="F2015" t="s">
        <v>10</v>
      </c>
      <c r="G2015" t="s">
        <v>11</v>
      </c>
    </row>
    <row r="2016" spans="1:7" x14ac:dyDescent="0.3">
      <c r="A2016">
        <v>2015</v>
      </c>
      <c r="B2016" t="s">
        <v>1184</v>
      </c>
      <c r="C2016" t="s">
        <v>1713</v>
      </c>
      <c r="D2016" t="s">
        <v>1680</v>
      </c>
      <c r="E2016">
        <v>60000</v>
      </c>
      <c r="F2016" t="s">
        <v>10</v>
      </c>
      <c r="G2016" t="s">
        <v>11</v>
      </c>
    </row>
    <row r="2017" spans="1:7" x14ac:dyDescent="0.3">
      <c r="A2017">
        <v>2016</v>
      </c>
      <c r="B2017" t="s">
        <v>1714</v>
      </c>
      <c r="C2017" t="s">
        <v>1715</v>
      </c>
      <c r="D2017" t="s">
        <v>1680</v>
      </c>
      <c r="E2017">
        <v>50000</v>
      </c>
      <c r="F2017" t="s">
        <v>10</v>
      </c>
      <c r="G2017" t="s">
        <v>11</v>
      </c>
    </row>
    <row r="2018" spans="1:7" x14ac:dyDescent="0.3">
      <c r="A2018">
        <v>2017</v>
      </c>
      <c r="B2018" t="s">
        <v>1186</v>
      </c>
      <c r="C2018" t="s">
        <v>1973</v>
      </c>
      <c r="D2018" t="s">
        <v>11</v>
      </c>
      <c r="E2018">
        <v>0</v>
      </c>
      <c r="F2018" t="s">
        <v>10</v>
      </c>
      <c r="G2018" t="s">
        <v>11</v>
      </c>
    </row>
    <row r="2019" spans="1:7" x14ac:dyDescent="0.3">
      <c r="A2019">
        <v>2018</v>
      </c>
      <c r="B2019" t="s">
        <v>1188</v>
      </c>
      <c r="C2019" t="s">
        <v>1716</v>
      </c>
      <c r="D2019" t="s">
        <v>1680</v>
      </c>
      <c r="E2019">
        <v>20000</v>
      </c>
      <c r="F2019" t="s">
        <v>10</v>
      </c>
      <c r="G2019" t="s">
        <v>11</v>
      </c>
    </row>
    <row r="2020" spans="1:7" x14ac:dyDescent="0.3">
      <c r="A2020">
        <v>2019</v>
      </c>
      <c r="B2020" t="s">
        <v>1190</v>
      </c>
      <c r="C2020" t="s">
        <v>1717</v>
      </c>
      <c r="D2020" t="s">
        <v>1680</v>
      </c>
      <c r="E2020">
        <v>55000</v>
      </c>
      <c r="F2020" t="s">
        <v>10</v>
      </c>
      <c r="G2020" t="s">
        <v>11</v>
      </c>
    </row>
    <row r="2021" spans="1:7" x14ac:dyDescent="0.3">
      <c r="A2021">
        <v>2020</v>
      </c>
      <c r="B2021" t="s">
        <v>1192</v>
      </c>
      <c r="C2021" t="s">
        <v>1974</v>
      </c>
      <c r="D2021" t="s">
        <v>11</v>
      </c>
      <c r="E2021">
        <v>0</v>
      </c>
      <c r="F2021" t="s">
        <v>10</v>
      </c>
      <c r="G2021" t="s">
        <v>11</v>
      </c>
    </row>
    <row r="2022" spans="1:7" x14ac:dyDescent="0.3">
      <c r="A2022">
        <v>2021</v>
      </c>
      <c r="B2022" t="s">
        <v>1194</v>
      </c>
      <c r="C2022" t="s">
        <v>1718</v>
      </c>
      <c r="D2022" t="s">
        <v>1680</v>
      </c>
      <c r="E2022">
        <v>70000</v>
      </c>
      <c r="F2022" t="s">
        <v>10</v>
      </c>
      <c r="G2022" t="s">
        <v>11</v>
      </c>
    </row>
    <row r="2023" spans="1:7" x14ac:dyDescent="0.3">
      <c r="A2023">
        <v>2022</v>
      </c>
      <c r="B2023" t="s">
        <v>1196</v>
      </c>
      <c r="C2023" t="s">
        <v>1719</v>
      </c>
      <c r="D2023" t="s">
        <v>1680</v>
      </c>
      <c r="E2023">
        <v>150000</v>
      </c>
      <c r="F2023" t="s">
        <v>10</v>
      </c>
      <c r="G2023" t="s">
        <v>11</v>
      </c>
    </row>
    <row r="2024" spans="1:7" x14ac:dyDescent="0.3">
      <c r="A2024">
        <v>2023</v>
      </c>
      <c r="B2024" t="s">
        <v>1198</v>
      </c>
      <c r="C2024" t="s">
        <v>1975</v>
      </c>
      <c r="D2024" t="s">
        <v>11</v>
      </c>
      <c r="E2024">
        <v>0</v>
      </c>
      <c r="F2024" t="s">
        <v>10</v>
      </c>
      <c r="G2024" t="s">
        <v>11</v>
      </c>
    </row>
    <row r="2025" spans="1:7" x14ac:dyDescent="0.3">
      <c r="A2025">
        <v>2024</v>
      </c>
      <c r="B2025" t="s">
        <v>1200</v>
      </c>
      <c r="C2025" t="s">
        <v>1720</v>
      </c>
      <c r="D2025" t="s">
        <v>1680</v>
      </c>
      <c r="E2025">
        <v>70000</v>
      </c>
      <c r="F2025" t="s">
        <v>10</v>
      </c>
      <c r="G2025" t="s">
        <v>11</v>
      </c>
    </row>
    <row r="2026" spans="1:7" x14ac:dyDescent="0.3">
      <c r="A2026">
        <v>2025</v>
      </c>
      <c r="B2026" t="s">
        <v>1202</v>
      </c>
      <c r="C2026" t="s">
        <v>1721</v>
      </c>
      <c r="D2026" t="s">
        <v>1680</v>
      </c>
      <c r="E2026">
        <v>150000</v>
      </c>
      <c r="F2026" t="s">
        <v>10</v>
      </c>
      <c r="G2026" t="s">
        <v>11</v>
      </c>
    </row>
    <row r="2027" spans="1:7" x14ac:dyDescent="0.3">
      <c r="A2027">
        <v>2026</v>
      </c>
      <c r="B2027" t="s">
        <v>1722</v>
      </c>
      <c r="C2027" t="s">
        <v>1723</v>
      </c>
      <c r="D2027" t="s">
        <v>1680</v>
      </c>
      <c r="E2027">
        <v>14000</v>
      </c>
      <c r="F2027" t="s">
        <v>10</v>
      </c>
      <c r="G2027" t="s">
        <v>11</v>
      </c>
    </row>
    <row r="2028" spans="1:7" x14ac:dyDescent="0.3">
      <c r="A2028">
        <v>2027</v>
      </c>
      <c r="B2028" t="s">
        <v>1204</v>
      </c>
      <c r="C2028" t="s">
        <v>1724</v>
      </c>
      <c r="D2028" t="s">
        <v>1680</v>
      </c>
      <c r="E2028">
        <v>15000</v>
      </c>
      <c r="F2028" t="s">
        <v>10</v>
      </c>
      <c r="G2028" t="s">
        <v>11</v>
      </c>
    </row>
    <row r="2029" spans="1:7" x14ac:dyDescent="0.3">
      <c r="A2029">
        <v>2028</v>
      </c>
      <c r="B2029" t="s">
        <v>1206</v>
      </c>
      <c r="C2029" t="s">
        <v>1976</v>
      </c>
      <c r="D2029" t="s">
        <v>11</v>
      </c>
      <c r="E2029">
        <v>0</v>
      </c>
      <c r="F2029" t="s">
        <v>10</v>
      </c>
      <c r="G2029" t="s">
        <v>11</v>
      </c>
    </row>
    <row r="2030" spans="1:7" x14ac:dyDescent="0.3">
      <c r="A2030">
        <v>2029</v>
      </c>
      <c r="B2030" t="s">
        <v>1208</v>
      </c>
      <c r="C2030" t="s">
        <v>1628</v>
      </c>
      <c r="D2030" t="s">
        <v>9</v>
      </c>
      <c r="E2030">
        <v>10000</v>
      </c>
      <c r="F2030" t="s">
        <v>10</v>
      </c>
      <c r="G2030" t="s">
        <v>11</v>
      </c>
    </row>
    <row r="2031" spans="1:7" x14ac:dyDescent="0.3">
      <c r="A2031">
        <v>2030</v>
      </c>
      <c r="B2031" t="s">
        <v>1210</v>
      </c>
      <c r="C2031" t="s">
        <v>1725</v>
      </c>
      <c r="D2031" t="s">
        <v>1726</v>
      </c>
      <c r="E2031">
        <v>15000</v>
      </c>
      <c r="F2031" t="s">
        <v>10</v>
      </c>
      <c r="G2031" t="s">
        <v>11</v>
      </c>
    </row>
    <row r="2032" spans="1:7" x14ac:dyDescent="0.3">
      <c r="A2032">
        <v>2031</v>
      </c>
      <c r="B2032" t="s">
        <v>1212</v>
      </c>
      <c r="C2032" t="s">
        <v>1629</v>
      </c>
      <c r="D2032" t="s">
        <v>9</v>
      </c>
      <c r="E2032">
        <v>8000</v>
      </c>
      <c r="F2032" t="s">
        <v>10</v>
      </c>
      <c r="G2032" t="s">
        <v>11</v>
      </c>
    </row>
    <row r="2033" spans="1:7" x14ac:dyDescent="0.3">
      <c r="A2033">
        <v>2032</v>
      </c>
      <c r="B2033" t="s">
        <v>1214</v>
      </c>
      <c r="C2033" t="s">
        <v>1630</v>
      </c>
      <c r="D2033" t="s">
        <v>9</v>
      </c>
      <c r="E2033">
        <v>15000</v>
      </c>
      <c r="F2033" t="s">
        <v>10</v>
      </c>
      <c r="G2033" t="s">
        <v>11</v>
      </c>
    </row>
    <row r="2034" spans="1:7" x14ac:dyDescent="0.3">
      <c r="A2034">
        <v>2033</v>
      </c>
      <c r="B2034" t="s">
        <v>1216</v>
      </c>
      <c r="C2034" t="s">
        <v>1631</v>
      </c>
      <c r="D2034" t="s">
        <v>9</v>
      </c>
      <c r="E2034">
        <v>32000</v>
      </c>
      <c r="F2034" t="s">
        <v>10</v>
      </c>
      <c r="G2034" t="s">
        <v>11</v>
      </c>
    </row>
    <row r="2035" spans="1:7" x14ac:dyDescent="0.3">
      <c r="A2035">
        <v>2034</v>
      </c>
      <c r="B2035" t="s">
        <v>1218</v>
      </c>
      <c r="C2035" t="s">
        <v>1632</v>
      </c>
      <c r="D2035" t="s">
        <v>9</v>
      </c>
      <c r="E2035">
        <v>30000</v>
      </c>
      <c r="F2035" t="s">
        <v>10</v>
      </c>
      <c r="G2035" t="s">
        <v>11</v>
      </c>
    </row>
    <row r="2036" spans="1:7" x14ac:dyDescent="0.3">
      <c r="A2036">
        <v>2035</v>
      </c>
      <c r="B2036" t="s">
        <v>1633</v>
      </c>
      <c r="C2036" t="s">
        <v>1634</v>
      </c>
      <c r="D2036" t="s">
        <v>9</v>
      </c>
      <c r="E2036">
        <v>35000</v>
      </c>
      <c r="F2036" t="s">
        <v>10</v>
      </c>
      <c r="G2036" t="s">
        <v>11</v>
      </c>
    </row>
    <row r="2037" spans="1:7" x14ac:dyDescent="0.3">
      <c r="A2037">
        <v>2036</v>
      </c>
      <c r="B2037" t="s">
        <v>1220</v>
      </c>
      <c r="C2037" t="s">
        <v>1635</v>
      </c>
      <c r="D2037" t="s">
        <v>9</v>
      </c>
      <c r="E2037">
        <v>30000</v>
      </c>
      <c r="F2037" t="s">
        <v>10</v>
      </c>
      <c r="G2037" t="s">
        <v>11</v>
      </c>
    </row>
    <row r="2038" spans="1:7" x14ac:dyDescent="0.3">
      <c r="A2038">
        <v>2037</v>
      </c>
      <c r="B2038" t="s">
        <v>1636</v>
      </c>
      <c r="C2038" t="s">
        <v>1637</v>
      </c>
      <c r="D2038" t="s">
        <v>9</v>
      </c>
      <c r="E2038">
        <v>35000</v>
      </c>
      <c r="F2038" t="s">
        <v>10</v>
      </c>
      <c r="G2038" t="s">
        <v>11</v>
      </c>
    </row>
    <row r="2039" spans="1:7" x14ac:dyDescent="0.3">
      <c r="A2039">
        <v>2038</v>
      </c>
      <c r="B2039" t="s">
        <v>1222</v>
      </c>
      <c r="C2039" t="s">
        <v>1638</v>
      </c>
      <c r="D2039" t="s">
        <v>9</v>
      </c>
      <c r="E2039">
        <v>30000</v>
      </c>
      <c r="F2039" t="s">
        <v>10</v>
      </c>
      <c r="G2039" t="s">
        <v>11</v>
      </c>
    </row>
    <row r="2040" spans="1:7" x14ac:dyDescent="0.3">
      <c r="A2040">
        <v>2039</v>
      </c>
      <c r="B2040" t="s">
        <v>1224</v>
      </c>
      <c r="C2040" t="s">
        <v>1639</v>
      </c>
      <c r="D2040" t="s">
        <v>9</v>
      </c>
      <c r="E2040">
        <v>10000</v>
      </c>
      <c r="F2040" t="s">
        <v>10</v>
      </c>
      <c r="G2040" t="s">
        <v>11</v>
      </c>
    </row>
    <row r="2041" spans="1:7" x14ac:dyDescent="0.3">
      <c r="A2041">
        <v>2040</v>
      </c>
      <c r="B2041" t="s">
        <v>1226</v>
      </c>
      <c r="C2041" t="s">
        <v>1977</v>
      </c>
      <c r="D2041" t="s">
        <v>11</v>
      </c>
      <c r="E2041">
        <v>0</v>
      </c>
      <c r="F2041" t="s">
        <v>10</v>
      </c>
      <c r="G2041" t="s">
        <v>11</v>
      </c>
    </row>
    <row r="2042" spans="1:7" x14ac:dyDescent="0.3">
      <c r="A2042">
        <v>2041</v>
      </c>
      <c r="B2042" t="s">
        <v>1228</v>
      </c>
      <c r="C2042" t="s">
        <v>1640</v>
      </c>
      <c r="D2042" t="s">
        <v>9</v>
      </c>
      <c r="E2042">
        <v>15000</v>
      </c>
      <c r="F2042" t="s">
        <v>10</v>
      </c>
      <c r="G2042" t="s">
        <v>11</v>
      </c>
    </row>
    <row r="2043" spans="1:7" x14ac:dyDescent="0.3">
      <c r="A2043">
        <v>2042</v>
      </c>
      <c r="B2043" t="s">
        <v>1230</v>
      </c>
      <c r="C2043" t="s">
        <v>1641</v>
      </c>
      <c r="D2043" t="s">
        <v>9</v>
      </c>
      <c r="E2043">
        <v>35000</v>
      </c>
      <c r="F2043" t="s">
        <v>10</v>
      </c>
      <c r="G2043" t="s">
        <v>11</v>
      </c>
    </row>
    <row r="2044" spans="1:7" x14ac:dyDescent="0.3">
      <c r="A2044">
        <v>2043</v>
      </c>
      <c r="B2044" t="s">
        <v>1917</v>
      </c>
      <c r="C2044" t="s">
        <v>1978</v>
      </c>
      <c r="D2044" t="s">
        <v>11</v>
      </c>
      <c r="E2044">
        <v>0</v>
      </c>
      <c r="F2044" t="s">
        <v>10</v>
      </c>
      <c r="G2044" t="s">
        <v>11</v>
      </c>
    </row>
    <row r="2045" spans="1:7" x14ac:dyDescent="0.3">
      <c r="A2045">
        <v>2044</v>
      </c>
      <c r="B2045" t="s">
        <v>1232</v>
      </c>
      <c r="C2045" t="s">
        <v>1642</v>
      </c>
      <c r="D2045" t="s">
        <v>9</v>
      </c>
      <c r="E2045">
        <v>6000</v>
      </c>
      <c r="F2045" t="s">
        <v>10</v>
      </c>
      <c r="G2045" t="s">
        <v>11</v>
      </c>
    </row>
    <row r="2046" spans="1:7" x14ac:dyDescent="0.3">
      <c r="A2046">
        <v>2045</v>
      </c>
      <c r="B2046" t="s">
        <v>1234</v>
      </c>
      <c r="C2046" t="s">
        <v>1643</v>
      </c>
      <c r="D2046" t="s">
        <v>9</v>
      </c>
      <c r="E2046">
        <v>8000</v>
      </c>
      <c r="F2046" t="s">
        <v>10</v>
      </c>
      <c r="G2046" t="s">
        <v>11</v>
      </c>
    </row>
    <row r="2047" spans="1:7" x14ac:dyDescent="0.3">
      <c r="A2047">
        <v>2046</v>
      </c>
      <c r="B2047" t="s">
        <v>1236</v>
      </c>
      <c r="C2047" t="s">
        <v>1979</v>
      </c>
      <c r="D2047" t="s">
        <v>11</v>
      </c>
      <c r="E2047">
        <v>0</v>
      </c>
      <c r="F2047" t="s">
        <v>10</v>
      </c>
      <c r="G2047" t="s">
        <v>11</v>
      </c>
    </row>
    <row r="2048" spans="1:7" x14ac:dyDescent="0.3">
      <c r="A2048">
        <v>2047</v>
      </c>
      <c r="B2048" t="s">
        <v>1727</v>
      </c>
      <c r="C2048" t="s">
        <v>1728</v>
      </c>
      <c r="D2048" t="s">
        <v>1680</v>
      </c>
      <c r="E2048">
        <v>14000</v>
      </c>
      <c r="F2048" t="s">
        <v>10</v>
      </c>
      <c r="G2048" t="s">
        <v>11</v>
      </c>
    </row>
    <row r="2049" spans="1:7" x14ac:dyDescent="0.3">
      <c r="A2049">
        <v>2048</v>
      </c>
      <c r="B2049" t="s">
        <v>1238</v>
      </c>
      <c r="C2049" t="s">
        <v>1729</v>
      </c>
      <c r="D2049" t="s">
        <v>1680</v>
      </c>
      <c r="E2049">
        <v>50000</v>
      </c>
      <c r="F2049" t="s">
        <v>10</v>
      </c>
      <c r="G2049" t="s">
        <v>11</v>
      </c>
    </row>
    <row r="2050" spans="1:7" x14ac:dyDescent="0.3">
      <c r="A2050">
        <v>2049</v>
      </c>
      <c r="B2050" t="s">
        <v>1240</v>
      </c>
      <c r="C2050" t="s">
        <v>1730</v>
      </c>
      <c r="D2050" t="s">
        <v>1726</v>
      </c>
      <c r="E2050">
        <v>30000</v>
      </c>
      <c r="F2050" t="s">
        <v>10</v>
      </c>
      <c r="G2050" t="s">
        <v>11</v>
      </c>
    </row>
    <row r="2051" spans="1:7" x14ac:dyDescent="0.3">
      <c r="A2051">
        <v>2050</v>
      </c>
      <c r="B2051" t="s">
        <v>1242</v>
      </c>
      <c r="C2051" t="s">
        <v>1980</v>
      </c>
      <c r="D2051" t="s">
        <v>11</v>
      </c>
      <c r="E2051">
        <v>0</v>
      </c>
      <c r="F2051" t="s">
        <v>10</v>
      </c>
      <c r="G2051" t="s">
        <v>11</v>
      </c>
    </row>
    <row r="2052" spans="1:7" x14ac:dyDescent="0.3">
      <c r="A2052">
        <v>2051</v>
      </c>
      <c r="B2052" t="s">
        <v>1244</v>
      </c>
      <c r="C2052" t="s">
        <v>1644</v>
      </c>
      <c r="D2052" t="s">
        <v>9</v>
      </c>
      <c r="E2052">
        <v>6000</v>
      </c>
      <c r="F2052" t="s">
        <v>10</v>
      </c>
      <c r="G2052" t="s">
        <v>11</v>
      </c>
    </row>
    <row r="2053" spans="1:7" x14ac:dyDescent="0.3">
      <c r="A2053">
        <v>2052</v>
      </c>
      <c r="B2053" t="s">
        <v>1246</v>
      </c>
      <c r="C2053" t="s">
        <v>1645</v>
      </c>
      <c r="D2053" t="s">
        <v>9</v>
      </c>
      <c r="E2053">
        <v>14000</v>
      </c>
      <c r="F2053" t="s">
        <v>10</v>
      </c>
      <c r="G2053" t="s">
        <v>11</v>
      </c>
    </row>
    <row r="2054" spans="1:7" x14ac:dyDescent="0.3">
      <c r="A2054">
        <v>2053</v>
      </c>
      <c r="B2054" t="s">
        <v>1248</v>
      </c>
      <c r="C2054" t="s">
        <v>1981</v>
      </c>
      <c r="D2054" t="s">
        <v>11</v>
      </c>
      <c r="E2054">
        <v>0</v>
      </c>
      <c r="F2054" t="s">
        <v>10</v>
      </c>
      <c r="G2054" t="s">
        <v>11</v>
      </c>
    </row>
    <row r="2055" spans="1:7" x14ac:dyDescent="0.3">
      <c r="A2055">
        <v>2054</v>
      </c>
      <c r="B2055" t="s">
        <v>1250</v>
      </c>
      <c r="C2055" t="s">
        <v>1646</v>
      </c>
      <c r="D2055" t="s">
        <v>9</v>
      </c>
      <c r="E2055">
        <v>8000</v>
      </c>
      <c r="F2055" t="s">
        <v>10</v>
      </c>
      <c r="G2055" t="s">
        <v>11</v>
      </c>
    </row>
    <row r="2056" spans="1:7" x14ac:dyDescent="0.3">
      <c r="A2056">
        <v>2055</v>
      </c>
      <c r="B2056" t="s">
        <v>1252</v>
      </c>
      <c r="C2056" t="s">
        <v>1647</v>
      </c>
      <c r="D2056" t="s">
        <v>9</v>
      </c>
      <c r="E2056">
        <v>14000</v>
      </c>
      <c r="F2056" t="s">
        <v>10</v>
      </c>
      <c r="G2056" t="s">
        <v>11</v>
      </c>
    </row>
    <row r="2057" spans="1:7" x14ac:dyDescent="0.3">
      <c r="A2057">
        <v>2056</v>
      </c>
      <c r="B2057" t="s">
        <v>1254</v>
      </c>
      <c r="C2057" t="s">
        <v>1982</v>
      </c>
      <c r="D2057" t="s">
        <v>11</v>
      </c>
      <c r="E2057">
        <v>0</v>
      </c>
      <c r="F2057" t="s">
        <v>10</v>
      </c>
      <c r="G2057" t="s">
        <v>11</v>
      </c>
    </row>
    <row r="2058" spans="1:7" x14ac:dyDescent="0.3">
      <c r="A2058">
        <v>2057</v>
      </c>
      <c r="B2058" t="s">
        <v>1256</v>
      </c>
      <c r="C2058" t="s">
        <v>1648</v>
      </c>
      <c r="D2058" t="s">
        <v>9</v>
      </c>
      <c r="E2058">
        <v>15000</v>
      </c>
      <c r="F2058" t="s">
        <v>10</v>
      </c>
      <c r="G2058" t="s">
        <v>11</v>
      </c>
    </row>
    <row r="2059" spans="1:7" x14ac:dyDescent="0.3">
      <c r="A2059">
        <v>2058</v>
      </c>
      <c r="B2059" t="s">
        <v>1731</v>
      </c>
      <c r="C2059" t="s">
        <v>1732</v>
      </c>
      <c r="D2059" t="s">
        <v>1726</v>
      </c>
      <c r="E2059">
        <v>25000</v>
      </c>
      <c r="F2059" t="s">
        <v>10</v>
      </c>
      <c r="G2059" t="s">
        <v>11</v>
      </c>
    </row>
    <row r="2060" spans="1:7" x14ac:dyDescent="0.3">
      <c r="A2060">
        <v>2059</v>
      </c>
      <c r="B2060" t="s">
        <v>1258</v>
      </c>
      <c r="C2060" t="s">
        <v>1983</v>
      </c>
      <c r="D2060" t="s">
        <v>11</v>
      </c>
      <c r="E2060">
        <v>0</v>
      </c>
      <c r="F2060" t="s">
        <v>10</v>
      </c>
      <c r="G2060" t="s">
        <v>11</v>
      </c>
    </row>
    <row r="2061" spans="1:7" x14ac:dyDescent="0.3">
      <c r="A2061">
        <v>2060</v>
      </c>
      <c r="B2061" t="s">
        <v>1260</v>
      </c>
      <c r="C2061" t="s">
        <v>1733</v>
      </c>
      <c r="D2061" t="s">
        <v>1680</v>
      </c>
      <c r="E2061">
        <v>20000</v>
      </c>
      <c r="F2061" t="s">
        <v>10</v>
      </c>
      <c r="G2061" t="s">
        <v>11</v>
      </c>
    </row>
    <row r="2062" spans="1:7" x14ac:dyDescent="0.3">
      <c r="A2062">
        <v>2061</v>
      </c>
      <c r="B2062" t="s">
        <v>1262</v>
      </c>
      <c r="C2062" t="s">
        <v>1734</v>
      </c>
      <c r="D2062" t="s">
        <v>1680</v>
      </c>
      <c r="E2062">
        <v>70000</v>
      </c>
      <c r="F2062" t="s">
        <v>10</v>
      </c>
      <c r="G2062" t="s">
        <v>11</v>
      </c>
    </row>
    <row r="2063" spans="1:7" x14ac:dyDescent="0.3">
      <c r="A2063">
        <v>2062</v>
      </c>
      <c r="B2063" t="s">
        <v>1264</v>
      </c>
      <c r="C2063" t="s">
        <v>1984</v>
      </c>
      <c r="D2063" t="s">
        <v>11</v>
      </c>
      <c r="E2063">
        <v>0</v>
      </c>
      <c r="F2063" t="s">
        <v>10</v>
      </c>
      <c r="G2063" t="s">
        <v>11</v>
      </c>
    </row>
    <row r="2064" spans="1:7" x14ac:dyDescent="0.3">
      <c r="A2064">
        <v>2063</v>
      </c>
      <c r="B2064" t="s">
        <v>1266</v>
      </c>
      <c r="C2064" t="s">
        <v>1735</v>
      </c>
      <c r="D2064" t="s">
        <v>1726</v>
      </c>
      <c r="E2064">
        <v>30000</v>
      </c>
      <c r="F2064" t="s">
        <v>10</v>
      </c>
      <c r="G2064" t="s">
        <v>11</v>
      </c>
    </row>
    <row r="2065" spans="1:7" x14ac:dyDescent="0.3">
      <c r="A2065">
        <v>2064</v>
      </c>
      <c r="B2065" t="s">
        <v>1268</v>
      </c>
      <c r="C2065" t="s">
        <v>1736</v>
      </c>
      <c r="D2065" t="s">
        <v>1726</v>
      </c>
      <c r="E2065">
        <v>40000</v>
      </c>
      <c r="F2065" t="s">
        <v>10</v>
      </c>
      <c r="G2065" t="s">
        <v>11</v>
      </c>
    </row>
    <row r="2066" spans="1:7" x14ac:dyDescent="0.3">
      <c r="A2066">
        <v>2065</v>
      </c>
      <c r="B2066" t="s">
        <v>1737</v>
      </c>
      <c r="C2066" t="s">
        <v>1738</v>
      </c>
      <c r="D2066" t="s">
        <v>1680</v>
      </c>
      <c r="E2066">
        <v>50000</v>
      </c>
      <c r="F2066" t="s">
        <v>10</v>
      </c>
      <c r="G2066" t="s">
        <v>11</v>
      </c>
    </row>
    <row r="2067" spans="1:7" x14ac:dyDescent="0.3">
      <c r="A2067">
        <v>2066</v>
      </c>
      <c r="B2067" t="s">
        <v>1270</v>
      </c>
      <c r="C2067" t="s">
        <v>1739</v>
      </c>
      <c r="D2067" t="s">
        <v>1726</v>
      </c>
      <c r="E2067">
        <v>20000</v>
      </c>
      <c r="F2067" t="s">
        <v>10</v>
      </c>
      <c r="G2067" t="s">
        <v>11</v>
      </c>
    </row>
    <row r="2068" spans="1:7" x14ac:dyDescent="0.3">
      <c r="A2068">
        <v>2067</v>
      </c>
      <c r="B2068" t="s">
        <v>1272</v>
      </c>
      <c r="C2068" t="s">
        <v>1740</v>
      </c>
      <c r="D2068" t="s">
        <v>1726</v>
      </c>
      <c r="E2068">
        <v>25000</v>
      </c>
      <c r="F2068" t="s">
        <v>10</v>
      </c>
      <c r="G2068" t="s">
        <v>11</v>
      </c>
    </row>
    <row r="2069" spans="1:7" x14ac:dyDescent="0.3">
      <c r="A2069">
        <v>2068</v>
      </c>
      <c r="B2069" t="s">
        <v>1274</v>
      </c>
      <c r="C2069" t="s">
        <v>1741</v>
      </c>
      <c r="D2069" t="s">
        <v>1726</v>
      </c>
      <c r="E2069">
        <v>30000</v>
      </c>
      <c r="F2069" t="s">
        <v>10</v>
      </c>
      <c r="G2069" t="s">
        <v>11</v>
      </c>
    </row>
    <row r="2070" spans="1:7" x14ac:dyDescent="0.3">
      <c r="A2070">
        <v>2069</v>
      </c>
      <c r="B2070" t="s">
        <v>1276</v>
      </c>
      <c r="C2070" t="s">
        <v>1742</v>
      </c>
      <c r="D2070" t="s">
        <v>1726</v>
      </c>
      <c r="E2070">
        <v>22000</v>
      </c>
      <c r="F2070" t="s">
        <v>10</v>
      </c>
      <c r="G2070" t="s">
        <v>11</v>
      </c>
    </row>
    <row r="2071" spans="1:7" x14ac:dyDescent="0.3">
      <c r="A2071">
        <v>2070</v>
      </c>
      <c r="B2071" t="s">
        <v>1278</v>
      </c>
      <c r="C2071" t="s">
        <v>1743</v>
      </c>
      <c r="D2071" t="s">
        <v>1726</v>
      </c>
      <c r="E2071">
        <v>10000</v>
      </c>
      <c r="F2071" t="s">
        <v>10</v>
      </c>
      <c r="G2071" t="s">
        <v>11</v>
      </c>
    </row>
    <row r="2072" spans="1:7" x14ac:dyDescent="0.3">
      <c r="A2072">
        <v>2071</v>
      </c>
      <c r="B2072" t="s">
        <v>1280</v>
      </c>
      <c r="C2072" t="s">
        <v>1744</v>
      </c>
      <c r="D2072" t="s">
        <v>1726</v>
      </c>
      <c r="E2072">
        <v>15000</v>
      </c>
      <c r="F2072" t="s">
        <v>10</v>
      </c>
      <c r="G2072" t="s">
        <v>11</v>
      </c>
    </row>
    <row r="2073" spans="1:7" x14ac:dyDescent="0.3">
      <c r="A2073">
        <v>2072</v>
      </c>
      <c r="B2073" t="s">
        <v>1282</v>
      </c>
      <c r="C2073" t="s">
        <v>1649</v>
      </c>
      <c r="D2073" t="s">
        <v>9</v>
      </c>
      <c r="E2073">
        <v>10000</v>
      </c>
      <c r="F2073" t="s">
        <v>10</v>
      </c>
      <c r="G2073" t="s">
        <v>11</v>
      </c>
    </row>
    <row r="2074" spans="1:7" x14ac:dyDescent="0.3">
      <c r="A2074">
        <v>2073</v>
      </c>
      <c r="B2074" t="s">
        <v>1284</v>
      </c>
      <c r="C2074" t="s">
        <v>1745</v>
      </c>
      <c r="D2074" t="s">
        <v>1726</v>
      </c>
      <c r="E2074">
        <v>95000</v>
      </c>
      <c r="F2074" t="s">
        <v>10</v>
      </c>
      <c r="G2074" t="s">
        <v>11</v>
      </c>
    </row>
    <row r="2075" spans="1:7" x14ac:dyDescent="0.3">
      <c r="A2075">
        <v>2074</v>
      </c>
      <c r="B2075" t="s">
        <v>1286</v>
      </c>
      <c r="C2075" t="s">
        <v>1746</v>
      </c>
      <c r="D2075" t="s">
        <v>1726</v>
      </c>
      <c r="E2075">
        <v>60000</v>
      </c>
      <c r="F2075" t="s">
        <v>10</v>
      </c>
      <c r="G2075" t="s">
        <v>11</v>
      </c>
    </row>
    <row r="2076" spans="1:7" x14ac:dyDescent="0.3">
      <c r="A2076">
        <v>2075</v>
      </c>
      <c r="B2076" t="s">
        <v>1922</v>
      </c>
      <c r="C2076" t="s">
        <v>1985</v>
      </c>
      <c r="D2076" t="s">
        <v>11</v>
      </c>
      <c r="E2076">
        <v>0</v>
      </c>
      <c r="F2076" t="s">
        <v>10</v>
      </c>
      <c r="G2076" t="s">
        <v>11</v>
      </c>
    </row>
    <row r="2077" spans="1:7" x14ac:dyDescent="0.3">
      <c r="A2077">
        <v>2076</v>
      </c>
      <c r="B2077" t="s">
        <v>1288</v>
      </c>
      <c r="C2077" t="s">
        <v>1747</v>
      </c>
      <c r="D2077" t="s">
        <v>1726</v>
      </c>
      <c r="E2077">
        <v>20000</v>
      </c>
      <c r="F2077" t="s">
        <v>10</v>
      </c>
      <c r="G2077" t="s">
        <v>11</v>
      </c>
    </row>
    <row r="2078" spans="1:7" x14ac:dyDescent="0.3">
      <c r="A2078">
        <v>2077</v>
      </c>
      <c r="B2078" t="s">
        <v>1290</v>
      </c>
      <c r="C2078" t="s">
        <v>1986</v>
      </c>
      <c r="D2078" t="s">
        <v>11</v>
      </c>
      <c r="E2078">
        <v>0</v>
      </c>
      <c r="F2078" t="s">
        <v>10</v>
      </c>
      <c r="G2078" t="s">
        <v>11</v>
      </c>
    </row>
    <row r="2079" spans="1:7" x14ac:dyDescent="0.3">
      <c r="A2079">
        <v>2078</v>
      </c>
      <c r="B2079" t="s">
        <v>1292</v>
      </c>
      <c r="C2079" t="s">
        <v>1748</v>
      </c>
      <c r="D2079" t="s">
        <v>1749</v>
      </c>
      <c r="E2079">
        <v>50000</v>
      </c>
      <c r="F2079" t="s">
        <v>10</v>
      </c>
      <c r="G2079" t="s">
        <v>11</v>
      </c>
    </row>
    <row r="2080" spans="1:7" x14ac:dyDescent="0.3">
      <c r="A2080">
        <v>2079</v>
      </c>
      <c r="B2080" t="s">
        <v>1294</v>
      </c>
      <c r="C2080" t="s">
        <v>1750</v>
      </c>
      <c r="D2080" t="s">
        <v>1749</v>
      </c>
      <c r="E2080">
        <v>78000</v>
      </c>
      <c r="F2080" t="s">
        <v>10</v>
      </c>
      <c r="G2080" t="s">
        <v>11</v>
      </c>
    </row>
    <row r="2081" spans="1:7" x14ac:dyDescent="0.3">
      <c r="A2081">
        <v>2080</v>
      </c>
      <c r="B2081" t="s">
        <v>1296</v>
      </c>
      <c r="C2081" t="s">
        <v>1751</v>
      </c>
      <c r="D2081" t="s">
        <v>1749</v>
      </c>
      <c r="E2081">
        <v>120000</v>
      </c>
      <c r="F2081" t="s">
        <v>10</v>
      </c>
      <c r="G2081" t="s">
        <v>11</v>
      </c>
    </row>
    <row r="2082" spans="1:7" x14ac:dyDescent="0.3">
      <c r="A2082">
        <v>2081</v>
      </c>
      <c r="B2082" t="s">
        <v>1298</v>
      </c>
      <c r="C2082" t="s">
        <v>1752</v>
      </c>
      <c r="D2082" t="s">
        <v>1726</v>
      </c>
      <c r="E2082">
        <v>10000</v>
      </c>
      <c r="F2082" t="s">
        <v>10</v>
      </c>
      <c r="G2082" t="s">
        <v>11</v>
      </c>
    </row>
    <row r="2083" spans="1:7" x14ac:dyDescent="0.3">
      <c r="A2083">
        <v>2082</v>
      </c>
      <c r="B2083" t="s">
        <v>1300</v>
      </c>
      <c r="C2083" t="s">
        <v>1753</v>
      </c>
      <c r="D2083" t="s">
        <v>1726</v>
      </c>
      <c r="E2083">
        <v>40000</v>
      </c>
      <c r="F2083" t="s">
        <v>10</v>
      </c>
      <c r="G2083" t="s">
        <v>11</v>
      </c>
    </row>
    <row r="2084" spans="1:7" x14ac:dyDescent="0.3">
      <c r="A2084">
        <v>2083</v>
      </c>
      <c r="B2084" t="s">
        <v>1302</v>
      </c>
      <c r="C2084" t="s">
        <v>1987</v>
      </c>
      <c r="D2084" t="s">
        <v>11</v>
      </c>
      <c r="E2084">
        <v>0</v>
      </c>
      <c r="F2084" t="s">
        <v>10</v>
      </c>
      <c r="G2084" t="s">
        <v>11</v>
      </c>
    </row>
    <row r="2085" spans="1:7" x14ac:dyDescent="0.3">
      <c r="A2085">
        <v>2084</v>
      </c>
      <c r="B2085" t="s">
        <v>1304</v>
      </c>
      <c r="C2085" t="s">
        <v>1754</v>
      </c>
      <c r="D2085" t="s">
        <v>1680</v>
      </c>
      <c r="E2085">
        <v>5000</v>
      </c>
      <c r="F2085" t="s">
        <v>10</v>
      </c>
      <c r="G2085" t="s">
        <v>11</v>
      </c>
    </row>
    <row r="2086" spans="1:7" x14ac:dyDescent="0.3">
      <c r="A2086">
        <v>2085</v>
      </c>
      <c r="B2086" t="s">
        <v>1755</v>
      </c>
      <c r="C2086" t="s">
        <v>1756</v>
      </c>
      <c r="D2086" t="s">
        <v>1680</v>
      </c>
      <c r="E2086">
        <v>8000</v>
      </c>
      <c r="F2086" t="s">
        <v>10</v>
      </c>
      <c r="G2086" t="s">
        <v>11</v>
      </c>
    </row>
    <row r="2087" spans="1:7" x14ac:dyDescent="0.3">
      <c r="A2087">
        <v>2086</v>
      </c>
      <c r="B2087" t="s">
        <v>1306</v>
      </c>
      <c r="C2087" t="s">
        <v>1757</v>
      </c>
      <c r="D2087" t="s">
        <v>1680</v>
      </c>
      <c r="E2087">
        <v>10000</v>
      </c>
      <c r="F2087" t="s">
        <v>10</v>
      </c>
      <c r="G2087" t="s">
        <v>11</v>
      </c>
    </row>
    <row r="2088" spans="1:7" x14ac:dyDescent="0.3">
      <c r="A2088">
        <v>2087</v>
      </c>
      <c r="B2088" t="s">
        <v>1308</v>
      </c>
      <c r="C2088" t="s">
        <v>1758</v>
      </c>
      <c r="D2088" t="s">
        <v>1726</v>
      </c>
      <c r="E2088">
        <v>10000</v>
      </c>
      <c r="F2088" t="s">
        <v>10</v>
      </c>
      <c r="G2088" t="s">
        <v>11</v>
      </c>
    </row>
    <row r="2089" spans="1:7" x14ac:dyDescent="0.3">
      <c r="A2089">
        <v>2088</v>
      </c>
      <c r="B2089" t="s">
        <v>1310</v>
      </c>
      <c r="C2089" t="s">
        <v>1759</v>
      </c>
      <c r="D2089" t="s">
        <v>1726</v>
      </c>
      <c r="E2089">
        <v>10000</v>
      </c>
      <c r="F2089" t="s">
        <v>10</v>
      </c>
      <c r="G2089" t="s">
        <v>11</v>
      </c>
    </row>
    <row r="2090" spans="1:7" x14ac:dyDescent="0.3">
      <c r="A2090">
        <v>2089</v>
      </c>
      <c r="B2090" t="s">
        <v>1312</v>
      </c>
      <c r="C2090" t="s">
        <v>1988</v>
      </c>
      <c r="D2090" t="s">
        <v>11</v>
      </c>
      <c r="E2090">
        <v>0</v>
      </c>
      <c r="F2090" t="s">
        <v>10</v>
      </c>
      <c r="G2090" t="s">
        <v>11</v>
      </c>
    </row>
    <row r="2091" spans="1:7" x14ac:dyDescent="0.3">
      <c r="A2091">
        <v>2090</v>
      </c>
      <c r="B2091" t="s">
        <v>1314</v>
      </c>
      <c r="C2091" t="s">
        <v>1989</v>
      </c>
      <c r="D2091" t="s">
        <v>11</v>
      </c>
      <c r="E2091">
        <v>0</v>
      </c>
      <c r="F2091" t="s">
        <v>10</v>
      </c>
      <c r="G2091" t="s">
        <v>11</v>
      </c>
    </row>
    <row r="2092" spans="1:7" x14ac:dyDescent="0.3">
      <c r="A2092">
        <v>2091</v>
      </c>
      <c r="B2092" t="s">
        <v>1316</v>
      </c>
      <c r="C2092" t="s">
        <v>1650</v>
      </c>
      <c r="D2092" t="s">
        <v>9</v>
      </c>
      <c r="E2092">
        <v>5000</v>
      </c>
      <c r="F2092" t="s">
        <v>10</v>
      </c>
      <c r="G2092" t="s">
        <v>11</v>
      </c>
    </row>
    <row r="2093" spans="1:7" x14ac:dyDescent="0.3">
      <c r="A2093">
        <v>2092</v>
      </c>
      <c r="B2093" t="s">
        <v>1318</v>
      </c>
      <c r="C2093" t="s">
        <v>1651</v>
      </c>
      <c r="D2093" t="s">
        <v>9</v>
      </c>
      <c r="E2093">
        <v>8000</v>
      </c>
      <c r="F2093" t="s">
        <v>10</v>
      </c>
      <c r="G2093" t="s">
        <v>11</v>
      </c>
    </row>
    <row r="2094" spans="1:7" x14ac:dyDescent="0.3">
      <c r="A2094">
        <v>2093</v>
      </c>
      <c r="B2094" t="s">
        <v>1320</v>
      </c>
      <c r="C2094" t="s">
        <v>1990</v>
      </c>
      <c r="D2094" t="s">
        <v>11</v>
      </c>
      <c r="E2094">
        <v>0</v>
      </c>
      <c r="F2094" t="s">
        <v>10</v>
      </c>
      <c r="G2094" t="s">
        <v>11</v>
      </c>
    </row>
    <row r="2095" spans="1:7" x14ac:dyDescent="0.3">
      <c r="A2095">
        <v>2094</v>
      </c>
      <c r="B2095" t="s">
        <v>1322</v>
      </c>
      <c r="C2095" t="s">
        <v>1652</v>
      </c>
      <c r="D2095" t="s">
        <v>9</v>
      </c>
      <c r="E2095">
        <v>1000</v>
      </c>
      <c r="F2095" t="s">
        <v>10</v>
      </c>
      <c r="G2095" t="s">
        <v>11</v>
      </c>
    </row>
    <row r="2096" spans="1:7" x14ac:dyDescent="0.3">
      <c r="A2096">
        <v>2095</v>
      </c>
      <c r="B2096" t="s">
        <v>1324</v>
      </c>
      <c r="C2096" t="s">
        <v>1653</v>
      </c>
      <c r="D2096" t="s">
        <v>9</v>
      </c>
      <c r="E2096">
        <v>1500</v>
      </c>
      <c r="F2096" t="s">
        <v>10</v>
      </c>
      <c r="G2096" t="s">
        <v>11</v>
      </c>
    </row>
    <row r="2097" spans="1:7" x14ac:dyDescent="0.3">
      <c r="A2097">
        <v>2096</v>
      </c>
      <c r="B2097" t="s">
        <v>1326</v>
      </c>
      <c r="C2097" t="s">
        <v>1654</v>
      </c>
      <c r="D2097" t="s">
        <v>9</v>
      </c>
      <c r="E2097">
        <v>3000</v>
      </c>
      <c r="F2097" t="s">
        <v>10</v>
      </c>
      <c r="G2097" t="s">
        <v>11</v>
      </c>
    </row>
    <row r="2098" spans="1:7" x14ac:dyDescent="0.3">
      <c r="A2098">
        <v>2097</v>
      </c>
      <c r="B2098" t="s">
        <v>1328</v>
      </c>
      <c r="C2098" t="s">
        <v>1655</v>
      </c>
      <c r="D2098" t="s">
        <v>9</v>
      </c>
      <c r="E2098">
        <v>5000</v>
      </c>
      <c r="F2098" t="s">
        <v>10</v>
      </c>
      <c r="G2098" t="s">
        <v>11</v>
      </c>
    </row>
    <row r="2099" spans="1:7" x14ac:dyDescent="0.3">
      <c r="A2099">
        <v>2098</v>
      </c>
      <c r="B2099" t="s">
        <v>1330</v>
      </c>
      <c r="C2099" t="s">
        <v>1991</v>
      </c>
      <c r="D2099" t="s">
        <v>11</v>
      </c>
      <c r="E2099">
        <v>0</v>
      </c>
      <c r="F2099" t="s">
        <v>10</v>
      </c>
      <c r="G2099" t="s">
        <v>11</v>
      </c>
    </row>
    <row r="2100" spans="1:7" x14ac:dyDescent="0.3">
      <c r="A2100">
        <v>2099</v>
      </c>
      <c r="B2100" t="s">
        <v>1656</v>
      </c>
      <c r="C2100" t="s">
        <v>1657</v>
      </c>
      <c r="D2100" t="s">
        <v>9</v>
      </c>
      <c r="E2100">
        <v>1500</v>
      </c>
      <c r="F2100" t="s">
        <v>10</v>
      </c>
      <c r="G2100" t="s">
        <v>11</v>
      </c>
    </row>
    <row r="2101" spans="1:7" x14ac:dyDescent="0.3">
      <c r="A2101">
        <v>2100</v>
      </c>
      <c r="B2101" t="s">
        <v>1332</v>
      </c>
      <c r="C2101" t="s">
        <v>1658</v>
      </c>
      <c r="D2101" t="s">
        <v>9</v>
      </c>
      <c r="E2101">
        <v>3000</v>
      </c>
      <c r="F2101" t="s">
        <v>10</v>
      </c>
      <c r="G2101" t="s">
        <v>11</v>
      </c>
    </row>
    <row r="2102" spans="1:7" x14ac:dyDescent="0.3">
      <c r="A2102">
        <v>2101</v>
      </c>
      <c r="B2102" t="s">
        <v>1334</v>
      </c>
      <c r="C2102" t="s">
        <v>1659</v>
      </c>
      <c r="D2102" t="s">
        <v>9</v>
      </c>
      <c r="E2102">
        <v>4500</v>
      </c>
      <c r="F2102" t="s">
        <v>10</v>
      </c>
      <c r="G2102" t="s">
        <v>11</v>
      </c>
    </row>
    <row r="2103" spans="1:7" x14ac:dyDescent="0.3">
      <c r="A2103">
        <v>2102</v>
      </c>
      <c r="B2103" t="s">
        <v>1336</v>
      </c>
      <c r="C2103" t="s">
        <v>1660</v>
      </c>
      <c r="D2103" t="s">
        <v>9</v>
      </c>
      <c r="E2103">
        <v>6000</v>
      </c>
      <c r="F2103" t="s">
        <v>10</v>
      </c>
      <c r="G2103" t="s">
        <v>11</v>
      </c>
    </row>
    <row r="2104" spans="1:7" x14ac:dyDescent="0.3">
      <c r="A2104">
        <v>2103</v>
      </c>
      <c r="B2104" t="s">
        <v>1338</v>
      </c>
      <c r="C2104" t="s">
        <v>1992</v>
      </c>
      <c r="D2104" t="s">
        <v>11</v>
      </c>
      <c r="E2104">
        <v>0</v>
      </c>
      <c r="F2104" t="s">
        <v>10</v>
      </c>
      <c r="G2104" t="s">
        <v>11</v>
      </c>
    </row>
    <row r="2105" spans="1:7" x14ac:dyDescent="0.3">
      <c r="A2105">
        <v>2104</v>
      </c>
      <c r="B2105" t="s">
        <v>1340</v>
      </c>
      <c r="C2105" t="s">
        <v>1661</v>
      </c>
      <c r="D2105" t="s">
        <v>9</v>
      </c>
      <c r="E2105">
        <v>2000</v>
      </c>
      <c r="F2105" t="s">
        <v>10</v>
      </c>
      <c r="G2105" t="s">
        <v>11</v>
      </c>
    </row>
    <row r="2106" spans="1:7" x14ac:dyDescent="0.3">
      <c r="A2106">
        <v>2105</v>
      </c>
      <c r="B2106" t="s">
        <v>1342</v>
      </c>
      <c r="C2106" t="s">
        <v>1662</v>
      </c>
      <c r="D2106" t="s">
        <v>9</v>
      </c>
      <c r="E2106">
        <v>5000</v>
      </c>
      <c r="F2106" t="s">
        <v>10</v>
      </c>
      <c r="G2106" t="s">
        <v>11</v>
      </c>
    </row>
    <row r="2107" spans="1:7" x14ac:dyDescent="0.3">
      <c r="A2107">
        <v>2106</v>
      </c>
      <c r="B2107" t="s">
        <v>1344</v>
      </c>
      <c r="C2107" t="s">
        <v>1993</v>
      </c>
      <c r="D2107" t="s">
        <v>11</v>
      </c>
      <c r="E2107">
        <v>0</v>
      </c>
      <c r="F2107" t="s">
        <v>10</v>
      </c>
      <c r="G2107" t="s">
        <v>11</v>
      </c>
    </row>
    <row r="2108" spans="1:7" x14ac:dyDescent="0.3">
      <c r="A2108">
        <v>2107</v>
      </c>
      <c r="B2108" t="s">
        <v>1926</v>
      </c>
      <c r="C2108" t="s">
        <v>1994</v>
      </c>
      <c r="D2108" t="s">
        <v>11</v>
      </c>
      <c r="E2108">
        <v>0</v>
      </c>
      <c r="F2108" t="s">
        <v>10</v>
      </c>
      <c r="G2108" t="s">
        <v>11</v>
      </c>
    </row>
    <row r="2109" spans="1:7" x14ac:dyDescent="0.3">
      <c r="A2109">
        <v>2108</v>
      </c>
      <c r="B2109" t="s">
        <v>1346</v>
      </c>
      <c r="C2109" t="s">
        <v>1663</v>
      </c>
      <c r="D2109" t="s">
        <v>9</v>
      </c>
      <c r="E2109">
        <v>1000</v>
      </c>
      <c r="F2109" t="s">
        <v>10</v>
      </c>
      <c r="G2109" t="s">
        <v>11</v>
      </c>
    </row>
    <row r="2110" spans="1:7" x14ac:dyDescent="0.3">
      <c r="A2110">
        <v>2109</v>
      </c>
      <c r="B2110" t="s">
        <v>1348</v>
      </c>
      <c r="C2110" t="s">
        <v>1664</v>
      </c>
      <c r="D2110" t="s">
        <v>9</v>
      </c>
      <c r="E2110">
        <v>2000</v>
      </c>
      <c r="F2110" t="s">
        <v>10</v>
      </c>
      <c r="G2110" t="s">
        <v>11</v>
      </c>
    </row>
    <row r="2111" spans="1:7" x14ac:dyDescent="0.3">
      <c r="A2111">
        <v>2110</v>
      </c>
      <c r="B2111" t="s">
        <v>1350</v>
      </c>
      <c r="C2111" t="s">
        <v>1665</v>
      </c>
      <c r="D2111" t="s">
        <v>9</v>
      </c>
      <c r="E2111">
        <v>5000</v>
      </c>
      <c r="F2111" t="s">
        <v>10</v>
      </c>
      <c r="G2111" t="s">
        <v>11</v>
      </c>
    </row>
    <row r="2112" spans="1:7" x14ac:dyDescent="0.3">
      <c r="A2112">
        <v>2111</v>
      </c>
      <c r="B2112" t="s">
        <v>1352</v>
      </c>
      <c r="C2112" t="s">
        <v>1666</v>
      </c>
      <c r="D2112" t="s">
        <v>9</v>
      </c>
      <c r="E2112">
        <v>8000</v>
      </c>
      <c r="F2112" t="s">
        <v>10</v>
      </c>
      <c r="G2112" t="s">
        <v>11</v>
      </c>
    </row>
    <row r="2113" spans="1:7" x14ac:dyDescent="0.3">
      <c r="A2113">
        <v>2112</v>
      </c>
      <c r="B2113" t="s">
        <v>1354</v>
      </c>
      <c r="C2113" t="s">
        <v>1995</v>
      </c>
      <c r="D2113" t="s">
        <v>11</v>
      </c>
      <c r="E2113">
        <v>0</v>
      </c>
      <c r="F2113" t="s">
        <v>10</v>
      </c>
      <c r="G2113" t="s">
        <v>11</v>
      </c>
    </row>
    <row r="2114" spans="1:7" x14ac:dyDescent="0.3">
      <c r="A2114">
        <v>2113</v>
      </c>
      <c r="B2114" t="s">
        <v>1356</v>
      </c>
      <c r="C2114" t="s">
        <v>1663</v>
      </c>
      <c r="D2114" t="s">
        <v>9</v>
      </c>
      <c r="E2114">
        <v>2000</v>
      </c>
      <c r="F2114" t="s">
        <v>10</v>
      </c>
      <c r="G2114" t="s">
        <v>11</v>
      </c>
    </row>
    <row r="2115" spans="1:7" x14ac:dyDescent="0.3">
      <c r="A2115">
        <v>2114</v>
      </c>
      <c r="B2115" t="s">
        <v>1358</v>
      </c>
      <c r="C2115" t="s">
        <v>1664</v>
      </c>
      <c r="D2115" t="s">
        <v>9</v>
      </c>
      <c r="E2115">
        <v>3000</v>
      </c>
      <c r="F2115" t="s">
        <v>10</v>
      </c>
      <c r="G2115" t="s">
        <v>11</v>
      </c>
    </row>
    <row r="2116" spans="1:7" x14ac:dyDescent="0.3">
      <c r="A2116">
        <v>2115</v>
      </c>
      <c r="B2116" t="s">
        <v>1360</v>
      </c>
      <c r="C2116" t="s">
        <v>1665</v>
      </c>
      <c r="D2116" t="s">
        <v>9</v>
      </c>
      <c r="E2116">
        <v>6000</v>
      </c>
      <c r="F2116" t="s">
        <v>10</v>
      </c>
      <c r="G2116" t="s">
        <v>11</v>
      </c>
    </row>
    <row r="2117" spans="1:7" x14ac:dyDescent="0.3">
      <c r="A2117">
        <v>2116</v>
      </c>
      <c r="B2117" t="s">
        <v>1362</v>
      </c>
      <c r="C2117" t="s">
        <v>1666</v>
      </c>
      <c r="D2117" t="s">
        <v>9</v>
      </c>
      <c r="E2117">
        <v>9000</v>
      </c>
      <c r="F2117" t="s">
        <v>10</v>
      </c>
      <c r="G2117" t="s">
        <v>11</v>
      </c>
    </row>
    <row r="2118" spans="1:7" x14ac:dyDescent="0.3">
      <c r="A2118">
        <v>2117</v>
      </c>
      <c r="B2118" t="s">
        <v>1928</v>
      </c>
      <c r="C2118" t="s">
        <v>1996</v>
      </c>
      <c r="D2118" t="s">
        <v>11</v>
      </c>
      <c r="E2118">
        <v>0</v>
      </c>
      <c r="F2118" t="s">
        <v>10</v>
      </c>
      <c r="G2118" t="s">
        <v>11</v>
      </c>
    </row>
    <row r="2119" spans="1:7" x14ac:dyDescent="0.3">
      <c r="A2119">
        <v>2118</v>
      </c>
      <c r="B2119" t="s">
        <v>1364</v>
      </c>
      <c r="C2119" t="s">
        <v>1667</v>
      </c>
      <c r="D2119" t="s">
        <v>9</v>
      </c>
      <c r="E2119">
        <v>5000</v>
      </c>
      <c r="F2119" t="s">
        <v>10</v>
      </c>
      <c r="G2119" t="s">
        <v>11</v>
      </c>
    </row>
    <row r="2120" spans="1:7" x14ac:dyDescent="0.3">
      <c r="A2120">
        <v>2119</v>
      </c>
      <c r="B2120" t="s">
        <v>1366</v>
      </c>
      <c r="C2120" t="s">
        <v>1668</v>
      </c>
      <c r="D2120" t="s">
        <v>9</v>
      </c>
      <c r="E2120">
        <v>8000</v>
      </c>
      <c r="F2120" t="s">
        <v>10</v>
      </c>
      <c r="G2120" t="s">
        <v>11</v>
      </c>
    </row>
    <row r="2121" spans="1:7" x14ac:dyDescent="0.3">
      <c r="A2121">
        <v>2120</v>
      </c>
      <c r="B2121" t="s">
        <v>1368</v>
      </c>
      <c r="C2121" t="s">
        <v>1669</v>
      </c>
      <c r="D2121" t="s">
        <v>9</v>
      </c>
      <c r="E2121">
        <v>10000</v>
      </c>
      <c r="F2121" t="s">
        <v>10</v>
      </c>
      <c r="G2121" t="s">
        <v>11</v>
      </c>
    </row>
    <row r="2122" spans="1:7" x14ac:dyDescent="0.3">
      <c r="A2122">
        <v>2121</v>
      </c>
      <c r="B2122" t="s">
        <v>1370</v>
      </c>
      <c r="C2122" t="s">
        <v>1997</v>
      </c>
      <c r="D2122" t="s">
        <v>11</v>
      </c>
      <c r="E2122">
        <v>0</v>
      </c>
      <c r="F2122" t="s">
        <v>10</v>
      </c>
      <c r="G2122" t="s">
        <v>11</v>
      </c>
    </row>
    <row r="2123" spans="1:7" x14ac:dyDescent="0.3">
      <c r="A2123">
        <v>2122</v>
      </c>
      <c r="B2123" t="s">
        <v>1372</v>
      </c>
      <c r="C2123" t="s">
        <v>1670</v>
      </c>
      <c r="D2123" t="s">
        <v>9</v>
      </c>
      <c r="E2123">
        <v>600</v>
      </c>
      <c r="F2123" t="s">
        <v>10</v>
      </c>
      <c r="G2123" t="s">
        <v>11</v>
      </c>
    </row>
    <row r="2124" spans="1:7" x14ac:dyDescent="0.3">
      <c r="A2124">
        <v>2123</v>
      </c>
      <c r="B2124" t="s">
        <v>1374</v>
      </c>
      <c r="C2124" t="s">
        <v>1671</v>
      </c>
      <c r="D2124" t="s">
        <v>9</v>
      </c>
      <c r="E2124">
        <v>1000</v>
      </c>
      <c r="F2124" t="s">
        <v>10</v>
      </c>
      <c r="G2124" t="s">
        <v>11</v>
      </c>
    </row>
    <row r="2125" spans="1:7" x14ac:dyDescent="0.3">
      <c r="A2125">
        <v>2124</v>
      </c>
      <c r="B2125" t="s">
        <v>1930</v>
      </c>
      <c r="C2125" t="s">
        <v>1998</v>
      </c>
      <c r="D2125" t="s">
        <v>11</v>
      </c>
      <c r="E2125">
        <v>0</v>
      </c>
      <c r="F2125" t="s">
        <v>10</v>
      </c>
      <c r="G2125" t="s">
        <v>11</v>
      </c>
    </row>
    <row r="2126" spans="1:7" x14ac:dyDescent="0.3">
      <c r="A2126">
        <v>2125</v>
      </c>
      <c r="B2126" t="s">
        <v>1376</v>
      </c>
      <c r="C2126" t="s">
        <v>1760</v>
      </c>
      <c r="D2126" t="s">
        <v>1761</v>
      </c>
      <c r="E2126">
        <v>20000</v>
      </c>
      <c r="F2126" t="s">
        <v>10</v>
      </c>
      <c r="G2126" t="s">
        <v>11</v>
      </c>
    </row>
    <row r="2127" spans="1:7" x14ac:dyDescent="0.3">
      <c r="A2127">
        <v>2126</v>
      </c>
      <c r="B2127" t="s">
        <v>1378</v>
      </c>
      <c r="C2127" t="s">
        <v>1762</v>
      </c>
      <c r="D2127" t="s">
        <v>1761</v>
      </c>
      <c r="E2127">
        <v>30000</v>
      </c>
      <c r="F2127" t="s">
        <v>10</v>
      </c>
      <c r="G2127" t="s">
        <v>11</v>
      </c>
    </row>
    <row r="2128" spans="1:7" x14ac:dyDescent="0.3">
      <c r="A2128">
        <v>2127</v>
      </c>
      <c r="B2128" t="s">
        <v>1380</v>
      </c>
      <c r="C2128" t="s">
        <v>1763</v>
      </c>
      <c r="D2128" t="s">
        <v>1761</v>
      </c>
      <c r="E2128">
        <v>100000</v>
      </c>
      <c r="F2128" t="s">
        <v>10</v>
      </c>
      <c r="G2128" t="s">
        <v>11</v>
      </c>
    </row>
    <row r="2129" spans="1:7" x14ac:dyDescent="0.3">
      <c r="A2129">
        <v>2128</v>
      </c>
      <c r="B2129" t="s">
        <v>1382</v>
      </c>
      <c r="C2129" t="s">
        <v>1764</v>
      </c>
      <c r="D2129" t="s">
        <v>1761</v>
      </c>
      <c r="E2129">
        <v>200000</v>
      </c>
      <c r="F2129" t="s">
        <v>10</v>
      </c>
      <c r="G2129" t="s">
        <v>11</v>
      </c>
    </row>
    <row r="2130" spans="1:7" x14ac:dyDescent="0.3">
      <c r="A2130">
        <v>2129</v>
      </c>
      <c r="B2130" t="s">
        <v>1384</v>
      </c>
      <c r="C2130" t="s">
        <v>1765</v>
      </c>
      <c r="D2130" t="s">
        <v>1761</v>
      </c>
      <c r="E2130">
        <v>300000</v>
      </c>
      <c r="F2130" t="s">
        <v>10</v>
      </c>
      <c r="G2130" t="s">
        <v>11</v>
      </c>
    </row>
    <row r="2131" spans="1:7" x14ac:dyDescent="0.3">
      <c r="A2131">
        <v>2130</v>
      </c>
      <c r="B2131" t="s">
        <v>2485</v>
      </c>
      <c r="C2131" t="s">
        <v>2486</v>
      </c>
      <c r="D2131" t="s">
        <v>2487</v>
      </c>
      <c r="E2131">
        <v>0</v>
      </c>
      <c r="F2131" t="s">
        <v>2488</v>
      </c>
      <c r="G2131" t="s">
        <v>11</v>
      </c>
    </row>
    <row r="2132" spans="1:7" x14ac:dyDescent="0.3">
      <c r="A2132">
        <v>2131</v>
      </c>
      <c r="B2132" t="s">
        <v>2489</v>
      </c>
      <c r="C2132" t="s">
        <v>2490</v>
      </c>
      <c r="D2132" t="s">
        <v>11</v>
      </c>
      <c r="E2132">
        <v>0</v>
      </c>
      <c r="F2132" t="s">
        <v>2491</v>
      </c>
      <c r="G2132" t="s">
        <v>11</v>
      </c>
    </row>
    <row r="2133" spans="1:7" x14ac:dyDescent="0.3">
      <c r="A2133">
        <v>2132</v>
      </c>
      <c r="B2133" t="s">
        <v>2492</v>
      </c>
      <c r="C2133" t="s">
        <v>2493</v>
      </c>
      <c r="D2133" t="s">
        <v>2494</v>
      </c>
      <c r="E2133">
        <v>29000</v>
      </c>
      <c r="F2133" t="s">
        <v>2495</v>
      </c>
      <c r="G2133" t="s">
        <v>11</v>
      </c>
    </row>
    <row r="2134" spans="1:7" x14ac:dyDescent="0.3">
      <c r="A2134">
        <v>2133</v>
      </c>
      <c r="B2134" t="s">
        <v>2496</v>
      </c>
      <c r="C2134" t="s">
        <v>2497</v>
      </c>
      <c r="D2134" t="s">
        <v>2494</v>
      </c>
      <c r="E2134">
        <v>53000</v>
      </c>
      <c r="F2134" t="s">
        <v>2498</v>
      </c>
      <c r="G2134" t="s">
        <v>11</v>
      </c>
    </row>
    <row r="2135" spans="1:7" x14ac:dyDescent="0.3">
      <c r="A2135">
        <v>2134</v>
      </c>
      <c r="B2135" t="s">
        <v>2499</v>
      </c>
      <c r="C2135" t="s">
        <v>2500</v>
      </c>
      <c r="D2135" t="s">
        <v>11</v>
      </c>
      <c r="E2135">
        <v>0</v>
      </c>
      <c r="F2135" t="s">
        <v>2501</v>
      </c>
      <c r="G2135" t="s">
        <v>11</v>
      </c>
    </row>
    <row r="2136" spans="1:7" x14ac:dyDescent="0.3">
      <c r="A2136">
        <v>2135</v>
      </c>
      <c r="B2136" t="s">
        <v>2502</v>
      </c>
      <c r="C2136" t="s">
        <v>2503</v>
      </c>
      <c r="D2136" t="s">
        <v>2494</v>
      </c>
      <c r="E2136">
        <v>20000</v>
      </c>
      <c r="F2136" t="s">
        <v>2504</v>
      </c>
      <c r="G2136" t="s">
        <v>11</v>
      </c>
    </row>
    <row r="2137" spans="1:7" x14ac:dyDescent="0.3">
      <c r="A2137">
        <v>2136</v>
      </c>
      <c r="B2137" t="s">
        <v>2505</v>
      </c>
      <c r="C2137" t="s">
        <v>2506</v>
      </c>
      <c r="D2137" t="s">
        <v>2494</v>
      </c>
      <c r="E2137">
        <v>40000</v>
      </c>
      <c r="F2137" t="s">
        <v>2507</v>
      </c>
      <c r="G2137" t="s">
        <v>11</v>
      </c>
    </row>
    <row r="2138" spans="1:7" x14ac:dyDescent="0.3">
      <c r="A2138">
        <v>2137</v>
      </c>
      <c r="B2138" t="s">
        <v>2508</v>
      </c>
      <c r="C2138" t="s">
        <v>2509</v>
      </c>
      <c r="D2138" t="s">
        <v>11</v>
      </c>
      <c r="E2138">
        <v>0</v>
      </c>
      <c r="F2138" t="s">
        <v>2510</v>
      </c>
      <c r="G2138" t="s">
        <v>11</v>
      </c>
    </row>
    <row r="2139" spans="1:7" x14ac:dyDescent="0.3">
      <c r="A2139">
        <v>2138</v>
      </c>
      <c r="B2139" t="s">
        <v>2511</v>
      </c>
      <c r="C2139" t="s">
        <v>2512</v>
      </c>
      <c r="D2139" t="s">
        <v>2494</v>
      </c>
      <c r="E2139">
        <v>15000</v>
      </c>
      <c r="F2139" t="s">
        <v>2513</v>
      </c>
      <c r="G2139" t="s">
        <v>11</v>
      </c>
    </row>
    <row r="2140" spans="1:7" x14ac:dyDescent="0.3">
      <c r="A2140">
        <v>2139</v>
      </c>
      <c r="B2140" t="s">
        <v>2514</v>
      </c>
      <c r="C2140" t="s">
        <v>2515</v>
      </c>
      <c r="D2140" t="s">
        <v>2494</v>
      </c>
      <c r="E2140">
        <v>25000</v>
      </c>
      <c r="F2140" t="s">
        <v>2516</v>
      </c>
      <c r="G2140" t="s">
        <v>11</v>
      </c>
    </row>
    <row r="2141" spans="1:7" x14ac:dyDescent="0.3">
      <c r="A2141">
        <v>2140</v>
      </c>
      <c r="B2141" t="s">
        <v>2517</v>
      </c>
      <c r="C2141" t="s">
        <v>2518</v>
      </c>
      <c r="D2141" t="s">
        <v>11</v>
      </c>
      <c r="E2141">
        <v>0</v>
      </c>
      <c r="F2141" t="s">
        <v>2519</v>
      </c>
      <c r="G2141" t="s">
        <v>11</v>
      </c>
    </row>
    <row r="2142" spans="1:7" x14ac:dyDescent="0.3">
      <c r="A2142">
        <v>2141</v>
      </c>
      <c r="B2142" t="s">
        <v>2520</v>
      </c>
      <c r="C2142" t="s">
        <v>2521</v>
      </c>
      <c r="D2142" t="s">
        <v>2494</v>
      </c>
      <c r="E2142">
        <v>25000</v>
      </c>
      <c r="F2142" t="s">
        <v>2522</v>
      </c>
      <c r="G2142" t="s">
        <v>11</v>
      </c>
    </row>
    <row r="2143" spans="1:7" x14ac:dyDescent="0.3">
      <c r="A2143">
        <v>2142</v>
      </c>
      <c r="B2143" t="s">
        <v>2523</v>
      </c>
      <c r="C2143" t="s">
        <v>2524</v>
      </c>
      <c r="D2143" t="s">
        <v>2494</v>
      </c>
      <c r="E2143">
        <v>31000</v>
      </c>
      <c r="F2143" t="s">
        <v>2525</v>
      </c>
      <c r="G2143" t="s">
        <v>11</v>
      </c>
    </row>
    <row r="2144" spans="1:7" x14ac:dyDescent="0.3">
      <c r="A2144">
        <v>2143</v>
      </c>
      <c r="B2144" t="s">
        <v>2526</v>
      </c>
      <c r="C2144" t="s">
        <v>2527</v>
      </c>
      <c r="D2144" t="s">
        <v>2494</v>
      </c>
      <c r="E2144">
        <v>44000</v>
      </c>
      <c r="F2144" t="s">
        <v>2528</v>
      </c>
      <c r="G2144" t="s">
        <v>11</v>
      </c>
    </row>
    <row r="2145" spans="1:7" x14ac:dyDescent="0.3">
      <c r="A2145">
        <v>2144</v>
      </c>
      <c r="B2145" t="s">
        <v>2529</v>
      </c>
      <c r="C2145" t="s">
        <v>2530</v>
      </c>
      <c r="D2145" t="s">
        <v>11</v>
      </c>
      <c r="E2145">
        <v>0</v>
      </c>
      <c r="F2145" t="s">
        <v>2531</v>
      </c>
      <c r="G2145" t="s">
        <v>11</v>
      </c>
    </row>
    <row r="2146" spans="1:7" x14ac:dyDescent="0.3">
      <c r="A2146">
        <v>2145</v>
      </c>
      <c r="B2146" t="s">
        <v>2532</v>
      </c>
      <c r="C2146" t="s">
        <v>2533</v>
      </c>
      <c r="D2146" t="s">
        <v>2494</v>
      </c>
      <c r="E2146">
        <v>16000</v>
      </c>
      <c r="F2146" t="s">
        <v>2534</v>
      </c>
      <c r="G2146" t="s">
        <v>11</v>
      </c>
    </row>
    <row r="2147" spans="1:7" x14ac:dyDescent="0.3">
      <c r="A2147">
        <v>2146</v>
      </c>
      <c r="B2147" t="s">
        <v>2535</v>
      </c>
      <c r="C2147" t="s">
        <v>2536</v>
      </c>
      <c r="D2147" t="s">
        <v>2494</v>
      </c>
      <c r="E2147">
        <v>23000</v>
      </c>
      <c r="F2147" t="s">
        <v>2537</v>
      </c>
      <c r="G2147" t="s">
        <v>11</v>
      </c>
    </row>
    <row r="2148" spans="1:7" x14ac:dyDescent="0.3">
      <c r="A2148">
        <v>2147</v>
      </c>
      <c r="B2148" t="s">
        <v>2538</v>
      </c>
      <c r="C2148" t="s">
        <v>2539</v>
      </c>
      <c r="D2148" t="s">
        <v>2494</v>
      </c>
      <c r="E2148">
        <v>35000</v>
      </c>
      <c r="F2148" t="s">
        <v>2540</v>
      </c>
      <c r="G2148" t="s">
        <v>11</v>
      </c>
    </row>
    <row r="2149" spans="1:7" x14ac:dyDescent="0.3">
      <c r="A2149">
        <v>2148</v>
      </c>
      <c r="B2149" t="s">
        <v>2541</v>
      </c>
      <c r="C2149" t="s">
        <v>2542</v>
      </c>
      <c r="D2149" t="s">
        <v>11</v>
      </c>
      <c r="E2149">
        <v>0</v>
      </c>
      <c r="F2149" t="s">
        <v>2543</v>
      </c>
      <c r="G2149" t="s">
        <v>11</v>
      </c>
    </row>
    <row r="2150" spans="1:7" x14ac:dyDescent="0.3">
      <c r="A2150">
        <v>2149</v>
      </c>
      <c r="B2150" t="s">
        <v>2544</v>
      </c>
      <c r="C2150" t="s">
        <v>2545</v>
      </c>
      <c r="D2150" t="s">
        <v>2494</v>
      </c>
      <c r="E2150">
        <v>11000</v>
      </c>
      <c r="F2150" t="s">
        <v>2546</v>
      </c>
      <c r="G2150" t="s">
        <v>11</v>
      </c>
    </row>
    <row r="2151" spans="1:7" x14ac:dyDescent="0.3">
      <c r="A2151">
        <v>2150</v>
      </c>
      <c r="B2151" t="s">
        <v>2547</v>
      </c>
      <c r="C2151" t="s">
        <v>2548</v>
      </c>
      <c r="D2151" t="s">
        <v>2494</v>
      </c>
      <c r="E2151">
        <v>18000</v>
      </c>
      <c r="F2151" t="s">
        <v>2549</v>
      </c>
      <c r="G2151" t="s">
        <v>11</v>
      </c>
    </row>
    <row r="2152" spans="1:7" x14ac:dyDescent="0.3">
      <c r="A2152">
        <v>2151</v>
      </c>
      <c r="B2152" t="s">
        <v>2550</v>
      </c>
      <c r="C2152" t="s">
        <v>2551</v>
      </c>
      <c r="D2152" t="s">
        <v>2494</v>
      </c>
      <c r="E2152">
        <v>28000</v>
      </c>
      <c r="F2152" t="s">
        <v>2552</v>
      </c>
      <c r="G2152" t="s">
        <v>11</v>
      </c>
    </row>
    <row r="2153" spans="1:7" x14ac:dyDescent="0.3">
      <c r="A2153">
        <v>2152</v>
      </c>
      <c r="B2153" t="s">
        <v>2553</v>
      </c>
      <c r="C2153" t="s">
        <v>2554</v>
      </c>
      <c r="D2153" t="s">
        <v>11</v>
      </c>
      <c r="E2153">
        <v>0</v>
      </c>
      <c r="F2153" t="s">
        <v>2555</v>
      </c>
      <c r="G2153" t="s">
        <v>11</v>
      </c>
    </row>
    <row r="2154" spans="1:7" x14ac:dyDescent="0.3">
      <c r="A2154">
        <v>2153</v>
      </c>
      <c r="B2154" t="s">
        <v>2556</v>
      </c>
      <c r="C2154" t="s">
        <v>2557</v>
      </c>
      <c r="D2154" t="s">
        <v>2494</v>
      </c>
      <c r="E2154">
        <v>30000</v>
      </c>
      <c r="F2154" t="s">
        <v>2558</v>
      </c>
      <c r="G2154" t="s">
        <v>11</v>
      </c>
    </row>
    <row r="2155" spans="1:7" x14ac:dyDescent="0.3">
      <c r="A2155">
        <v>2154</v>
      </c>
      <c r="B2155" t="s">
        <v>2559</v>
      </c>
      <c r="C2155" t="s">
        <v>2560</v>
      </c>
      <c r="D2155" t="s">
        <v>2494</v>
      </c>
      <c r="E2155">
        <v>43000</v>
      </c>
      <c r="F2155" t="s">
        <v>2561</v>
      </c>
      <c r="G2155" t="s">
        <v>11</v>
      </c>
    </row>
    <row r="2156" spans="1:7" x14ac:dyDescent="0.3">
      <c r="A2156">
        <v>2155</v>
      </c>
      <c r="B2156" t="s">
        <v>2562</v>
      </c>
      <c r="C2156" t="s">
        <v>2563</v>
      </c>
      <c r="D2156" t="s">
        <v>2494</v>
      </c>
      <c r="E2156">
        <v>77000</v>
      </c>
      <c r="F2156" t="s">
        <v>2564</v>
      </c>
      <c r="G2156" t="s">
        <v>11</v>
      </c>
    </row>
    <row r="2157" spans="1:7" x14ac:dyDescent="0.3">
      <c r="A2157">
        <v>2156</v>
      </c>
      <c r="B2157" t="s">
        <v>2565</v>
      </c>
      <c r="C2157" t="s">
        <v>2566</v>
      </c>
      <c r="D2157" t="s">
        <v>11</v>
      </c>
      <c r="E2157">
        <v>0</v>
      </c>
      <c r="F2157" t="s">
        <v>2567</v>
      </c>
      <c r="G2157" t="s">
        <v>11</v>
      </c>
    </row>
    <row r="2158" spans="1:7" x14ac:dyDescent="0.3">
      <c r="A2158">
        <v>2157</v>
      </c>
      <c r="B2158" t="s">
        <v>2568</v>
      </c>
      <c r="C2158" t="s">
        <v>2569</v>
      </c>
      <c r="D2158" t="s">
        <v>2494</v>
      </c>
      <c r="E2158">
        <v>22000</v>
      </c>
      <c r="F2158" t="s">
        <v>2570</v>
      </c>
      <c r="G2158" t="s">
        <v>11</v>
      </c>
    </row>
    <row r="2159" spans="1:7" x14ac:dyDescent="0.3">
      <c r="A2159">
        <v>2158</v>
      </c>
      <c r="B2159" t="s">
        <v>2571</v>
      </c>
      <c r="C2159" t="s">
        <v>2572</v>
      </c>
      <c r="D2159" t="s">
        <v>2494</v>
      </c>
      <c r="E2159">
        <v>35000</v>
      </c>
      <c r="F2159" t="s">
        <v>2573</v>
      </c>
      <c r="G2159" t="s">
        <v>11</v>
      </c>
    </row>
    <row r="2160" spans="1:7" x14ac:dyDescent="0.3">
      <c r="A2160">
        <v>2159</v>
      </c>
      <c r="B2160" t="s">
        <v>2574</v>
      </c>
      <c r="C2160" t="s">
        <v>2575</v>
      </c>
      <c r="D2160" t="s">
        <v>2494</v>
      </c>
      <c r="E2160">
        <v>65000</v>
      </c>
      <c r="F2160" t="s">
        <v>2576</v>
      </c>
      <c r="G2160" t="s">
        <v>11</v>
      </c>
    </row>
    <row r="2161" spans="1:7" x14ac:dyDescent="0.3">
      <c r="A2161">
        <v>2160</v>
      </c>
      <c r="B2161" t="s">
        <v>2577</v>
      </c>
      <c r="C2161" t="s">
        <v>2578</v>
      </c>
      <c r="D2161" t="s">
        <v>11</v>
      </c>
      <c r="E2161">
        <v>0</v>
      </c>
      <c r="F2161" t="s">
        <v>2579</v>
      </c>
      <c r="G2161" t="s">
        <v>11</v>
      </c>
    </row>
    <row r="2162" spans="1:7" x14ac:dyDescent="0.3">
      <c r="A2162">
        <v>2161</v>
      </c>
      <c r="B2162" t="s">
        <v>2580</v>
      </c>
      <c r="C2162" t="s">
        <v>2581</v>
      </c>
      <c r="D2162" t="s">
        <v>2494</v>
      </c>
      <c r="E2162">
        <v>10000</v>
      </c>
      <c r="F2162" t="s">
        <v>2582</v>
      </c>
      <c r="G2162" t="s">
        <v>11</v>
      </c>
    </row>
    <row r="2163" spans="1:7" x14ac:dyDescent="0.3">
      <c r="A2163">
        <v>2162</v>
      </c>
      <c r="B2163" t="s">
        <v>2583</v>
      </c>
      <c r="C2163" t="s">
        <v>2584</v>
      </c>
      <c r="D2163" t="s">
        <v>2494</v>
      </c>
      <c r="E2163">
        <v>15000</v>
      </c>
      <c r="F2163" t="s">
        <v>2585</v>
      </c>
      <c r="G2163" t="s">
        <v>11</v>
      </c>
    </row>
    <row r="2164" spans="1:7" x14ac:dyDescent="0.3">
      <c r="A2164">
        <v>2163</v>
      </c>
      <c r="B2164" t="s">
        <v>2586</v>
      </c>
      <c r="C2164" t="s">
        <v>2587</v>
      </c>
      <c r="D2164" t="s">
        <v>2494</v>
      </c>
      <c r="E2164">
        <v>25000</v>
      </c>
      <c r="F2164" t="s">
        <v>2588</v>
      </c>
      <c r="G2164" t="s">
        <v>11</v>
      </c>
    </row>
    <row r="2165" spans="1:7" x14ac:dyDescent="0.3">
      <c r="A2165">
        <v>2164</v>
      </c>
      <c r="B2165" t="s">
        <v>2589</v>
      </c>
      <c r="C2165" t="s">
        <v>2590</v>
      </c>
      <c r="D2165" t="s">
        <v>11</v>
      </c>
      <c r="E2165">
        <v>0</v>
      </c>
      <c r="F2165" t="s">
        <v>2591</v>
      </c>
      <c r="G2165" t="s">
        <v>11</v>
      </c>
    </row>
    <row r="2166" spans="1:7" x14ac:dyDescent="0.3">
      <c r="A2166">
        <v>2165</v>
      </c>
      <c r="B2166" t="s">
        <v>2592</v>
      </c>
      <c r="C2166" t="s">
        <v>2593</v>
      </c>
      <c r="D2166" t="s">
        <v>2494</v>
      </c>
      <c r="E2166">
        <v>45000</v>
      </c>
      <c r="F2166" t="s">
        <v>2594</v>
      </c>
      <c r="G2166" t="s">
        <v>11</v>
      </c>
    </row>
    <row r="2167" spans="1:7" x14ac:dyDescent="0.3">
      <c r="A2167">
        <v>2166</v>
      </c>
      <c r="B2167" t="s">
        <v>2595</v>
      </c>
      <c r="C2167" t="s">
        <v>2596</v>
      </c>
      <c r="D2167" t="s">
        <v>2494</v>
      </c>
      <c r="E2167">
        <v>35000</v>
      </c>
      <c r="F2167" t="s">
        <v>2597</v>
      </c>
      <c r="G2167" t="s">
        <v>11</v>
      </c>
    </row>
    <row r="2168" spans="1:7" x14ac:dyDescent="0.3">
      <c r="A2168">
        <v>2167</v>
      </c>
      <c r="B2168" t="s">
        <v>2598</v>
      </c>
      <c r="C2168" t="s">
        <v>2599</v>
      </c>
      <c r="D2168" t="s">
        <v>2494</v>
      </c>
      <c r="E2168">
        <v>28000</v>
      </c>
      <c r="F2168" t="s">
        <v>2600</v>
      </c>
      <c r="G2168" t="s">
        <v>11</v>
      </c>
    </row>
    <row r="2169" spans="1:7" x14ac:dyDescent="0.3">
      <c r="A2169">
        <v>2168</v>
      </c>
      <c r="B2169" t="s">
        <v>2601</v>
      </c>
      <c r="C2169" t="s">
        <v>2602</v>
      </c>
      <c r="D2169" t="s">
        <v>2494</v>
      </c>
      <c r="E2169">
        <v>15000</v>
      </c>
      <c r="F2169" t="s">
        <v>2603</v>
      </c>
      <c r="G2169" t="s">
        <v>11</v>
      </c>
    </row>
    <row r="2170" spans="1:7" x14ac:dyDescent="0.3">
      <c r="A2170">
        <v>2169</v>
      </c>
      <c r="B2170" t="s">
        <v>2604</v>
      </c>
      <c r="C2170" t="s">
        <v>2605</v>
      </c>
      <c r="D2170" t="s">
        <v>2494</v>
      </c>
      <c r="E2170">
        <v>43000</v>
      </c>
      <c r="F2170" t="s">
        <v>2606</v>
      </c>
      <c r="G2170" t="s">
        <v>11</v>
      </c>
    </row>
    <row r="2171" spans="1:7" x14ac:dyDescent="0.3">
      <c r="A2171">
        <v>2170</v>
      </c>
      <c r="B2171" t="s">
        <v>2607</v>
      </c>
      <c r="C2171" t="s">
        <v>2608</v>
      </c>
      <c r="D2171" t="s">
        <v>2494</v>
      </c>
      <c r="E2171">
        <v>35000</v>
      </c>
      <c r="F2171" t="s">
        <v>2609</v>
      </c>
      <c r="G2171" t="s">
        <v>11</v>
      </c>
    </row>
    <row r="2172" spans="1:7" x14ac:dyDescent="0.3">
      <c r="A2172">
        <v>2171</v>
      </c>
      <c r="B2172" t="s">
        <v>2610</v>
      </c>
      <c r="C2172" t="s">
        <v>2611</v>
      </c>
      <c r="D2172" t="s">
        <v>2494</v>
      </c>
      <c r="E2172">
        <v>20000</v>
      </c>
      <c r="F2172" t="s">
        <v>2612</v>
      </c>
      <c r="G2172" t="s">
        <v>11</v>
      </c>
    </row>
    <row r="2173" spans="1:7" x14ac:dyDescent="0.3">
      <c r="A2173">
        <v>2172</v>
      </c>
      <c r="B2173" t="s">
        <v>2613</v>
      </c>
      <c r="C2173" t="s">
        <v>2614</v>
      </c>
      <c r="D2173" t="s">
        <v>2494</v>
      </c>
      <c r="E2173">
        <v>15000</v>
      </c>
      <c r="F2173" t="s">
        <v>2615</v>
      </c>
      <c r="G2173" t="s">
        <v>11</v>
      </c>
    </row>
    <row r="2174" spans="1:7" x14ac:dyDescent="0.3">
      <c r="A2174">
        <v>2173</v>
      </c>
      <c r="B2174" t="s">
        <v>2616</v>
      </c>
      <c r="C2174" t="s">
        <v>2617</v>
      </c>
      <c r="D2174" t="s">
        <v>2494</v>
      </c>
      <c r="E2174">
        <v>10000</v>
      </c>
      <c r="F2174" t="s">
        <v>2618</v>
      </c>
      <c r="G2174" t="s">
        <v>11</v>
      </c>
    </row>
    <row r="2175" spans="1:7" x14ac:dyDescent="0.3">
      <c r="A2175">
        <v>2174</v>
      </c>
      <c r="B2175" t="s">
        <v>2619</v>
      </c>
      <c r="C2175" t="s">
        <v>2620</v>
      </c>
      <c r="D2175" t="s">
        <v>2494</v>
      </c>
      <c r="E2175">
        <v>6000</v>
      </c>
      <c r="F2175" t="s">
        <v>2621</v>
      </c>
      <c r="G2175" t="s">
        <v>11</v>
      </c>
    </row>
    <row r="2176" spans="1:7" x14ac:dyDescent="0.3">
      <c r="A2176">
        <v>2175</v>
      </c>
      <c r="B2176" t="s">
        <v>2622</v>
      </c>
      <c r="C2176" t="s">
        <v>2623</v>
      </c>
      <c r="D2176" t="s">
        <v>11</v>
      </c>
      <c r="E2176">
        <v>0</v>
      </c>
      <c r="F2176" t="s">
        <v>2624</v>
      </c>
      <c r="G2176" t="s">
        <v>11</v>
      </c>
    </row>
    <row r="2177" spans="1:7" x14ac:dyDescent="0.3">
      <c r="A2177">
        <v>2176</v>
      </c>
      <c r="B2177" t="s">
        <v>2625</v>
      </c>
      <c r="C2177" t="s">
        <v>2626</v>
      </c>
      <c r="D2177" t="s">
        <v>11</v>
      </c>
      <c r="E2177">
        <v>0</v>
      </c>
      <c r="F2177" t="s">
        <v>2627</v>
      </c>
      <c r="G2177" t="s">
        <v>11</v>
      </c>
    </row>
    <row r="2178" spans="1:7" x14ac:dyDescent="0.3">
      <c r="A2178">
        <v>2177</v>
      </c>
      <c r="B2178" t="s">
        <v>2628</v>
      </c>
      <c r="C2178" t="s">
        <v>2629</v>
      </c>
      <c r="D2178" t="s">
        <v>2494</v>
      </c>
      <c r="E2178">
        <v>45000</v>
      </c>
      <c r="F2178" t="s">
        <v>2630</v>
      </c>
      <c r="G2178" t="s">
        <v>11</v>
      </c>
    </row>
    <row r="2179" spans="1:7" x14ac:dyDescent="0.3">
      <c r="A2179">
        <v>2178</v>
      </c>
      <c r="B2179" t="s">
        <v>2631</v>
      </c>
      <c r="C2179" t="s">
        <v>2632</v>
      </c>
      <c r="D2179" t="s">
        <v>2494</v>
      </c>
      <c r="E2179">
        <v>20000</v>
      </c>
      <c r="F2179" t="s">
        <v>2633</v>
      </c>
      <c r="G2179" t="s">
        <v>11</v>
      </c>
    </row>
    <row r="2180" spans="1:7" x14ac:dyDescent="0.3">
      <c r="A2180">
        <v>2179</v>
      </c>
      <c r="B2180" t="s">
        <v>2634</v>
      </c>
      <c r="C2180" t="s">
        <v>2635</v>
      </c>
      <c r="D2180" t="s">
        <v>2494</v>
      </c>
      <c r="E2180">
        <v>15000</v>
      </c>
      <c r="F2180" t="s">
        <v>2636</v>
      </c>
      <c r="G2180" t="s">
        <v>11</v>
      </c>
    </row>
    <row r="2181" spans="1:7" x14ac:dyDescent="0.3">
      <c r="A2181">
        <v>2180</v>
      </c>
      <c r="B2181" t="s">
        <v>2637</v>
      </c>
      <c r="C2181" t="s">
        <v>2638</v>
      </c>
      <c r="D2181" t="s">
        <v>2494</v>
      </c>
      <c r="E2181">
        <v>10000</v>
      </c>
      <c r="F2181" t="s">
        <v>2639</v>
      </c>
      <c r="G2181" t="s">
        <v>11</v>
      </c>
    </row>
    <row r="2182" spans="1:7" x14ac:dyDescent="0.3">
      <c r="A2182">
        <v>2181</v>
      </c>
      <c r="B2182" t="s">
        <v>2640</v>
      </c>
      <c r="C2182" t="s">
        <v>2641</v>
      </c>
      <c r="D2182" t="s">
        <v>2494</v>
      </c>
      <c r="E2182">
        <v>30000</v>
      </c>
      <c r="F2182" t="s">
        <v>2642</v>
      </c>
      <c r="G2182" t="s">
        <v>11</v>
      </c>
    </row>
    <row r="2183" spans="1:7" x14ac:dyDescent="0.3">
      <c r="A2183">
        <v>2182</v>
      </c>
      <c r="B2183" t="s">
        <v>2643</v>
      </c>
      <c r="C2183" t="s">
        <v>2644</v>
      </c>
      <c r="D2183" t="s">
        <v>2494</v>
      </c>
      <c r="E2183">
        <v>25000</v>
      </c>
      <c r="F2183" t="s">
        <v>2645</v>
      </c>
      <c r="G2183" t="s">
        <v>11</v>
      </c>
    </row>
    <row r="2184" spans="1:7" x14ac:dyDescent="0.3">
      <c r="A2184">
        <v>2183</v>
      </c>
      <c r="B2184" t="s">
        <v>2646</v>
      </c>
      <c r="C2184" t="s">
        <v>2647</v>
      </c>
      <c r="D2184" t="s">
        <v>2494</v>
      </c>
      <c r="E2184">
        <v>15000</v>
      </c>
      <c r="F2184" t="s">
        <v>2648</v>
      </c>
      <c r="G2184" t="s">
        <v>11</v>
      </c>
    </row>
    <row r="2185" spans="1:7" x14ac:dyDescent="0.3">
      <c r="A2185">
        <v>2184</v>
      </c>
      <c r="B2185" t="s">
        <v>2649</v>
      </c>
      <c r="C2185" t="s">
        <v>2650</v>
      </c>
      <c r="D2185" t="s">
        <v>2494</v>
      </c>
      <c r="E2185">
        <v>35000</v>
      </c>
      <c r="F2185" t="s">
        <v>2651</v>
      </c>
      <c r="G2185" t="s">
        <v>11</v>
      </c>
    </row>
    <row r="2186" spans="1:7" x14ac:dyDescent="0.3">
      <c r="A2186">
        <v>2185</v>
      </c>
      <c r="B2186" t="s">
        <v>2652</v>
      </c>
      <c r="C2186" t="s">
        <v>2653</v>
      </c>
      <c r="D2186" t="s">
        <v>11</v>
      </c>
      <c r="E2186">
        <v>0</v>
      </c>
      <c r="F2186" t="s">
        <v>2654</v>
      </c>
      <c r="G2186" t="s">
        <v>11</v>
      </c>
    </row>
    <row r="2187" spans="1:7" x14ac:dyDescent="0.3">
      <c r="A2187">
        <v>2186</v>
      </c>
      <c r="B2187" t="s">
        <v>2655</v>
      </c>
      <c r="C2187" t="s">
        <v>2656</v>
      </c>
      <c r="D2187" t="s">
        <v>2494</v>
      </c>
      <c r="E2187">
        <v>66000</v>
      </c>
      <c r="F2187" t="s">
        <v>2657</v>
      </c>
      <c r="G2187" t="s">
        <v>11</v>
      </c>
    </row>
    <row r="2188" spans="1:7" x14ac:dyDescent="0.3">
      <c r="A2188">
        <v>2187</v>
      </c>
      <c r="B2188" t="s">
        <v>2658</v>
      </c>
      <c r="C2188" t="s">
        <v>2659</v>
      </c>
      <c r="D2188" t="s">
        <v>2494</v>
      </c>
      <c r="E2188">
        <v>40000</v>
      </c>
      <c r="F2188" t="s">
        <v>2660</v>
      </c>
      <c r="G2188" t="s">
        <v>11</v>
      </c>
    </row>
    <row r="2189" spans="1:7" x14ac:dyDescent="0.3">
      <c r="A2189">
        <v>2188</v>
      </c>
      <c r="B2189" t="s">
        <v>2661</v>
      </c>
      <c r="C2189" t="s">
        <v>2662</v>
      </c>
      <c r="D2189" t="s">
        <v>2494</v>
      </c>
      <c r="E2189">
        <v>30000</v>
      </c>
      <c r="F2189" t="s">
        <v>2663</v>
      </c>
      <c r="G2189" t="s">
        <v>11</v>
      </c>
    </row>
    <row r="2190" spans="1:7" x14ac:dyDescent="0.3">
      <c r="A2190">
        <v>2189</v>
      </c>
      <c r="B2190" t="s">
        <v>2664</v>
      </c>
      <c r="C2190" t="s">
        <v>2665</v>
      </c>
      <c r="D2190" t="s">
        <v>2494</v>
      </c>
      <c r="E2190">
        <v>15000</v>
      </c>
      <c r="F2190" t="s">
        <v>2666</v>
      </c>
      <c r="G2190" t="s">
        <v>11</v>
      </c>
    </row>
    <row r="2191" spans="1:7" x14ac:dyDescent="0.3">
      <c r="A2191">
        <v>2190</v>
      </c>
      <c r="B2191" t="s">
        <v>2667</v>
      </c>
      <c r="C2191" t="s">
        <v>2668</v>
      </c>
      <c r="D2191" t="s">
        <v>11</v>
      </c>
      <c r="E2191">
        <v>0</v>
      </c>
      <c r="F2191" t="s">
        <v>2669</v>
      </c>
      <c r="G2191" t="s">
        <v>11</v>
      </c>
    </row>
    <row r="2192" spans="1:7" x14ac:dyDescent="0.3">
      <c r="A2192">
        <v>2191</v>
      </c>
      <c r="B2192" t="s">
        <v>2670</v>
      </c>
      <c r="C2192" t="s">
        <v>2671</v>
      </c>
      <c r="D2192" t="s">
        <v>2494</v>
      </c>
      <c r="E2192">
        <v>1680000</v>
      </c>
      <c r="F2192" t="s">
        <v>2672</v>
      </c>
      <c r="G2192" t="s">
        <v>11</v>
      </c>
    </row>
    <row r="2193" spans="1:7" x14ac:dyDescent="0.3">
      <c r="A2193">
        <v>2192</v>
      </c>
      <c r="B2193" t="s">
        <v>2673</v>
      </c>
      <c r="C2193" t="s">
        <v>2674</v>
      </c>
      <c r="D2193" t="s">
        <v>2494</v>
      </c>
      <c r="E2193">
        <v>42000</v>
      </c>
      <c r="F2193" t="s">
        <v>2675</v>
      </c>
      <c r="G2193" t="s">
        <v>11</v>
      </c>
    </row>
    <row r="2194" spans="1:7" x14ac:dyDescent="0.3">
      <c r="A2194">
        <v>2193</v>
      </c>
      <c r="B2194" t="s">
        <v>2676</v>
      </c>
      <c r="C2194" t="s">
        <v>2677</v>
      </c>
      <c r="D2194" t="s">
        <v>2494</v>
      </c>
      <c r="E2194">
        <v>30000</v>
      </c>
      <c r="F2194" t="s">
        <v>2678</v>
      </c>
      <c r="G2194" t="s">
        <v>11</v>
      </c>
    </row>
    <row r="2195" spans="1:7" x14ac:dyDescent="0.3">
      <c r="A2195">
        <v>2194</v>
      </c>
      <c r="B2195" t="s">
        <v>2679</v>
      </c>
      <c r="C2195" t="s">
        <v>2680</v>
      </c>
      <c r="D2195" t="s">
        <v>2494</v>
      </c>
      <c r="E2195">
        <v>20000</v>
      </c>
      <c r="F2195" t="s">
        <v>2681</v>
      </c>
      <c r="G2195" t="s">
        <v>11</v>
      </c>
    </row>
    <row r="2196" spans="1:7" x14ac:dyDescent="0.3">
      <c r="A2196">
        <v>2195</v>
      </c>
      <c r="B2196" t="s">
        <v>2682</v>
      </c>
      <c r="C2196" t="s">
        <v>2683</v>
      </c>
      <c r="D2196" t="s">
        <v>2494</v>
      </c>
      <c r="E2196">
        <v>10000</v>
      </c>
      <c r="F2196" t="s">
        <v>2684</v>
      </c>
      <c r="G2196" t="s">
        <v>11</v>
      </c>
    </row>
    <row r="2197" spans="1:7" x14ac:dyDescent="0.3">
      <c r="A2197">
        <v>2196</v>
      </c>
      <c r="B2197" t="s">
        <v>2685</v>
      </c>
      <c r="C2197" t="s">
        <v>2686</v>
      </c>
      <c r="D2197" t="s">
        <v>2494</v>
      </c>
      <c r="E2197">
        <v>35000</v>
      </c>
      <c r="F2197" t="s">
        <v>2687</v>
      </c>
      <c r="G2197" t="s">
        <v>11</v>
      </c>
    </row>
    <row r="2198" spans="1:7" x14ac:dyDescent="0.3">
      <c r="A2198">
        <v>2197</v>
      </c>
      <c r="B2198" t="s">
        <v>2688</v>
      </c>
      <c r="C2198" t="s">
        <v>2689</v>
      </c>
      <c r="D2198" t="s">
        <v>2494</v>
      </c>
      <c r="E2198">
        <v>40000</v>
      </c>
      <c r="F2198" t="s">
        <v>2690</v>
      </c>
      <c r="G2198" t="s">
        <v>11</v>
      </c>
    </row>
    <row r="2199" spans="1:7" x14ac:dyDescent="0.3">
      <c r="A2199">
        <v>2198</v>
      </c>
      <c r="B2199" t="s">
        <v>2691</v>
      </c>
      <c r="C2199" t="s">
        <v>2692</v>
      </c>
      <c r="D2199" t="s">
        <v>2494</v>
      </c>
      <c r="E2199">
        <v>30000</v>
      </c>
      <c r="F2199" t="s">
        <v>2693</v>
      </c>
      <c r="G2199" t="s">
        <v>11</v>
      </c>
    </row>
    <row r="2200" spans="1:7" x14ac:dyDescent="0.3">
      <c r="A2200">
        <v>2199</v>
      </c>
      <c r="B2200" t="s">
        <v>2694</v>
      </c>
      <c r="C2200" t="s">
        <v>2695</v>
      </c>
      <c r="D2200" t="s">
        <v>2494</v>
      </c>
      <c r="E2200">
        <v>15000</v>
      </c>
      <c r="F2200" t="s">
        <v>2696</v>
      </c>
      <c r="G2200" t="s">
        <v>11</v>
      </c>
    </row>
    <row r="2201" spans="1:7" x14ac:dyDescent="0.3">
      <c r="A2201">
        <v>2200</v>
      </c>
      <c r="B2201" t="s">
        <v>2697</v>
      </c>
      <c r="C2201" t="s">
        <v>2698</v>
      </c>
      <c r="D2201" t="s">
        <v>2494</v>
      </c>
      <c r="E2201">
        <v>20000</v>
      </c>
      <c r="F2201" t="s">
        <v>2699</v>
      </c>
      <c r="G2201" t="s">
        <v>11</v>
      </c>
    </row>
    <row r="2202" spans="1:7" x14ac:dyDescent="0.3">
      <c r="A2202">
        <v>2201</v>
      </c>
      <c r="B2202" t="s">
        <v>2700</v>
      </c>
      <c r="C2202" t="s">
        <v>2701</v>
      </c>
      <c r="D2202" t="s">
        <v>2494</v>
      </c>
      <c r="E2202">
        <v>14000</v>
      </c>
      <c r="F2202" t="s">
        <v>2702</v>
      </c>
      <c r="G2202" t="s">
        <v>11</v>
      </c>
    </row>
    <row r="2203" spans="1:7" x14ac:dyDescent="0.3">
      <c r="A2203">
        <v>2202</v>
      </c>
      <c r="B2203" t="s">
        <v>2703</v>
      </c>
      <c r="C2203" t="s">
        <v>2704</v>
      </c>
      <c r="D2203" t="s">
        <v>2494</v>
      </c>
      <c r="E2203">
        <v>10000</v>
      </c>
      <c r="F2203" t="s">
        <v>2705</v>
      </c>
      <c r="G2203" t="s">
        <v>11</v>
      </c>
    </row>
    <row r="2204" spans="1:7" x14ac:dyDescent="0.3">
      <c r="A2204">
        <v>2203</v>
      </c>
      <c r="B2204" t="s">
        <v>2706</v>
      </c>
      <c r="C2204" t="s">
        <v>2707</v>
      </c>
      <c r="D2204" t="s">
        <v>2494</v>
      </c>
      <c r="E2204">
        <v>10000</v>
      </c>
      <c r="F2204" t="s">
        <v>2708</v>
      </c>
      <c r="G2204" t="s">
        <v>11</v>
      </c>
    </row>
    <row r="2205" spans="1:7" x14ac:dyDescent="0.3">
      <c r="A2205">
        <v>2204</v>
      </c>
      <c r="B2205" t="s">
        <v>2709</v>
      </c>
      <c r="C2205" t="s">
        <v>2710</v>
      </c>
      <c r="D2205" t="s">
        <v>2494</v>
      </c>
      <c r="E2205">
        <v>10000</v>
      </c>
      <c r="F2205" t="s">
        <v>2711</v>
      </c>
      <c r="G2205" t="s">
        <v>11</v>
      </c>
    </row>
    <row r="2206" spans="1:7" x14ac:dyDescent="0.3">
      <c r="A2206">
        <v>2205</v>
      </c>
      <c r="B2206" t="s">
        <v>2712</v>
      </c>
      <c r="C2206" t="s">
        <v>2713</v>
      </c>
      <c r="D2206" t="s">
        <v>2494</v>
      </c>
      <c r="E2206">
        <v>6000</v>
      </c>
      <c r="F2206" t="s">
        <v>2714</v>
      </c>
      <c r="G2206" t="s">
        <v>11</v>
      </c>
    </row>
    <row r="2207" spans="1:7" x14ac:dyDescent="0.3">
      <c r="A2207">
        <v>2206</v>
      </c>
      <c r="B2207" t="s">
        <v>2715</v>
      </c>
      <c r="C2207" t="s">
        <v>2716</v>
      </c>
      <c r="D2207" t="s">
        <v>11</v>
      </c>
      <c r="E2207">
        <v>0</v>
      </c>
      <c r="F2207" t="s">
        <v>2717</v>
      </c>
      <c r="G2207" t="s">
        <v>11</v>
      </c>
    </row>
    <row r="2208" spans="1:7" x14ac:dyDescent="0.3">
      <c r="A2208">
        <v>2207</v>
      </c>
      <c r="B2208" t="s">
        <v>2718</v>
      </c>
      <c r="C2208" t="s">
        <v>2719</v>
      </c>
      <c r="D2208" t="s">
        <v>2494</v>
      </c>
      <c r="E2208">
        <v>30000</v>
      </c>
      <c r="F2208" t="s">
        <v>2720</v>
      </c>
      <c r="G2208" t="s">
        <v>11</v>
      </c>
    </row>
    <row r="2209" spans="1:7" x14ac:dyDescent="0.3">
      <c r="A2209">
        <v>2208</v>
      </c>
      <c r="B2209" t="s">
        <v>2721</v>
      </c>
      <c r="C2209" t="s">
        <v>2722</v>
      </c>
      <c r="D2209" t="s">
        <v>2494</v>
      </c>
      <c r="E2209">
        <v>18000</v>
      </c>
      <c r="F2209" t="s">
        <v>2723</v>
      </c>
      <c r="G2209" t="s">
        <v>11</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B0C63-D60D-4B93-A48A-D8C4596D8F5E}">
  <sheetPr>
    <pageSetUpPr fitToPage="1"/>
  </sheetPr>
  <dimension ref="A1:BR88"/>
  <sheetViews>
    <sheetView tabSelected="1" view="pageBreakPreview" topLeftCell="A4" zoomScale="60" zoomScaleNormal="70" workbookViewId="0">
      <pane xSplit="7" ySplit="6" topLeftCell="H10" activePane="bottomRight" state="frozen"/>
      <selection activeCell="A4" sqref="A4"/>
      <selection pane="topRight" activeCell="H4" sqref="H4"/>
      <selection pane="bottomLeft" activeCell="A10" sqref="A10"/>
      <selection pane="bottomRight" activeCell="BM19" sqref="BM19"/>
    </sheetView>
  </sheetViews>
  <sheetFormatPr defaultRowHeight="16.8" x14ac:dyDescent="0.3"/>
  <cols>
    <col min="1" max="1" width="8.33203125" style="359" customWidth="1"/>
    <col min="2" max="2" width="11.109375" style="359" hidden="1" customWidth="1"/>
    <col min="3" max="4" width="8.33203125" style="359" hidden="1" customWidth="1"/>
    <col min="5" max="5" width="20.109375" style="359" customWidth="1"/>
    <col min="6" max="6" width="17.5546875" style="359" customWidth="1"/>
    <col min="7" max="7" width="19.6640625" style="359" hidden="1" customWidth="1"/>
    <col min="8" max="8" width="6.109375" style="359" customWidth="1"/>
    <col min="9" max="9" width="8.44140625" style="359" customWidth="1"/>
    <col min="10" max="10" width="12.109375" style="359" customWidth="1"/>
    <col min="11" max="11" width="7.5546875" style="359" customWidth="1"/>
    <col min="12" max="12" width="6.33203125" style="359" hidden="1" customWidth="1"/>
    <col min="13" max="13" width="8.6640625" style="359" hidden="1" customWidth="1"/>
    <col min="14" max="14" width="12.109375" style="359" hidden="1" customWidth="1"/>
    <col min="15" max="15" width="6.109375" style="359" hidden="1" customWidth="1"/>
    <col min="16" max="16" width="12.33203125" style="359" customWidth="1"/>
    <col min="17" max="17" width="12.109375" style="359" customWidth="1"/>
    <col min="18" max="18" width="10.6640625" style="359" customWidth="1"/>
    <col min="19" max="20" width="12.109375" style="359" hidden="1" customWidth="1"/>
    <col min="21" max="21" width="10.6640625" style="359" customWidth="1"/>
    <col min="22" max="22" width="10.44140625" style="359" customWidth="1"/>
    <col min="23" max="23" width="11" style="359" hidden="1" customWidth="1"/>
    <col min="24" max="26" width="9.33203125" style="359" hidden="1" customWidth="1"/>
    <col min="27" max="27" width="8.109375" style="359" hidden="1" customWidth="1"/>
    <col min="28" max="28" width="10.44140625" style="359" hidden="1" customWidth="1"/>
    <col min="29" max="29" width="19.33203125" style="359" hidden="1" customWidth="1"/>
    <col min="30" max="30" width="17" style="359" hidden="1" customWidth="1"/>
    <col min="31" max="31" width="18.33203125" style="359" hidden="1" customWidth="1"/>
    <col min="32" max="32" width="19.33203125" style="359" hidden="1" customWidth="1"/>
    <col min="33" max="33" width="15.33203125" style="359" hidden="1" customWidth="1"/>
    <col min="34" max="34" width="14.6640625" style="359" hidden="1" customWidth="1"/>
    <col min="35" max="35" width="21" style="359" hidden="1" customWidth="1"/>
    <col min="36" max="36" width="19.44140625" style="358" hidden="1" customWidth="1"/>
    <col min="37" max="37" width="8.44140625" style="359" hidden="1" customWidth="1"/>
    <col min="38" max="38" width="19.109375" style="359" hidden="1" customWidth="1"/>
    <col min="39" max="39" width="14.88671875" style="359" hidden="1" customWidth="1"/>
    <col min="40" max="40" width="18.33203125" style="359" hidden="1" customWidth="1"/>
    <col min="41" max="41" width="17.6640625" style="359" hidden="1" customWidth="1"/>
    <col min="42" max="42" width="18.5546875" style="359" hidden="1" customWidth="1"/>
    <col min="43" max="44" width="20" style="359" hidden="1" customWidth="1"/>
    <col min="45" max="45" width="13.44140625" style="359" hidden="1" customWidth="1"/>
    <col min="46" max="46" width="15.33203125" style="359" hidden="1" customWidth="1"/>
    <col min="47" max="48" width="17" style="359" hidden="1" customWidth="1"/>
    <col min="49" max="49" width="19.6640625" style="409" hidden="1" customWidth="1"/>
    <col min="50" max="50" width="17" style="359" hidden="1" customWidth="1"/>
    <col min="51" max="51" width="14.88671875" style="359" hidden="1" customWidth="1"/>
    <col min="52" max="52" width="21.44140625" style="358" hidden="1" customWidth="1"/>
    <col min="53" max="53" width="20.6640625" style="358" hidden="1" customWidth="1"/>
    <col min="54" max="54" width="21.5546875" style="359" hidden="1" customWidth="1"/>
    <col min="55" max="55" width="28.33203125" style="359" customWidth="1"/>
    <col min="56" max="56" width="20.77734375" style="359" customWidth="1"/>
    <col min="57" max="57" width="6.109375" style="359" customWidth="1"/>
    <col min="58" max="59" width="8.44140625" style="359" customWidth="1"/>
    <col min="60" max="60" width="12.33203125" style="359" customWidth="1"/>
    <col min="61" max="61" width="12.109375" style="359" customWidth="1"/>
    <col min="62" max="62" width="10.6640625" style="359" customWidth="1"/>
    <col min="63" max="64" width="12.109375" style="359" hidden="1" customWidth="1"/>
    <col min="65" max="65" width="10.6640625" style="359" customWidth="1"/>
    <col min="66" max="67" width="10.44140625" style="359" customWidth="1"/>
    <col min="68" max="68" width="12.33203125" style="410" customWidth="1"/>
    <col min="69" max="69" width="11.88671875" style="417" customWidth="1"/>
    <col min="70" max="70" width="8.88671875" style="417" customWidth="1"/>
    <col min="71" max="16384" width="8.88671875" style="359"/>
  </cols>
  <sheetData>
    <row r="1" spans="1:70" ht="22.8" x14ac:dyDescent="0.3">
      <c r="AJ1" s="359"/>
      <c r="AW1" s="359"/>
      <c r="AZ1" s="359"/>
      <c r="BA1" s="359"/>
      <c r="BB1" s="367"/>
    </row>
    <row r="2" spans="1:70" ht="22.8" x14ac:dyDescent="0.3">
      <c r="AJ2" s="359"/>
      <c r="AW2" s="359"/>
      <c r="AZ2" s="359"/>
      <c r="BA2" s="359"/>
      <c r="BB2" s="368"/>
    </row>
    <row r="3" spans="1:70" ht="22.8" x14ac:dyDescent="0.3">
      <c r="AJ3" s="359"/>
      <c r="AW3" s="359"/>
      <c r="AZ3" s="359"/>
      <c r="BA3" s="359"/>
      <c r="BB3" s="368"/>
    </row>
    <row r="4" spans="1:70" ht="18" x14ac:dyDescent="0.3">
      <c r="A4" s="245"/>
      <c r="B4" s="245"/>
      <c r="C4" s="245"/>
      <c r="D4" s="245"/>
      <c r="E4" s="369" t="s">
        <v>5574</v>
      </c>
      <c r="F4" s="369"/>
      <c r="G4" s="355"/>
      <c r="H4" s="245"/>
      <c r="I4" s="245"/>
      <c r="J4" s="245"/>
      <c r="K4" s="245"/>
      <c r="L4" s="370"/>
      <c r="M4" s="370"/>
      <c r="N4" s="370"/>
      <c r="O4" s="245"/>
      <c r="P4" s="246"/>
      <c r="Q4" s="246"/>
      <c r="R4" s="245"/>
      <c r="S4" s="245"/>
      <c r="T4" s="245"/>
      <c r="U4" s="245"/>
      <c r="V4" s="245"/>
      <c r="W4" s="246"/>
      <c r="X4" s="245"/>
      <c r="Y4" s="245"/>
      <c r="Z4" s="245"/>
      <c r="AA4" s="245"/>
      <c r="AB4" s="245"/>
      <c r="AC4" s="246"/>
      <c r="AD4" s="246"/>
      <c r="AE4" s="246"/>
      <c r="AF4" s="246"/>
      <c r="AG4" s="246"/>
      <c r="AH4" s="246"/>
      <c r="AI4" s="246"/>
      <c r="AJ4" s="257"/>
      <c r="AK4" s="245"/>
      <c r="AL4" s="245"/>
      <c r="AM4" s="245"/>
      <c r="AN4" s="246"/>
      <c r="AO4" s="246"/>
      <c r="AP4" s="371"/>
      <c r="AQ4" s="246"/>
      <c r="AR4" s="372"/>
      <c r="AS4" s="245"/>
      <c r="AT4" s="245"/>
      <c r="AU4" s="245"/>
      <c r="AV4" s="245"/>
      <c r="AW4" s="266"/>
      <c r="AX4" s="372"/>
      <c r="AY4" s="372"/>
      <c r="AZ4" s="263"/>
      <c r="BA4" s="263"/>
      <c r="BB4" s="245"/>
      <c r="BC4" s="369" t="s">
        <v>5575</v>
      </c>
      <c r="BD4" s="369"/>
      <c r="BE4" s="245"/>
      <c r="BF4" s="245"/>
      <c r="BG4" s="245"/>
      <c r="BH4" s="246"/>
      <c r="BI4" s="246"/>
      <c r="BJ4" s="245"/>
      <c r="BK4" s="245"/>
      <c r="BL4" s="245"/>
      <c r="BM4" s="245"/>
      <c r="BN4" s="245"/>
      <c r="BO4" s="245"/>
    </row>
    <row r="5" spans="1:70" x14ac:dyDescent="0.3">
      <c r="A5" s="426" t="s">
        <v>4798</v>
      </c>
      <c r="B5" s="426" t="s">
        <v>4799</v>
      </c>
      <c r="C5" s="426" t="s">
        <v>4800</v>
      </c>
      <c r="D5" s="489" t="s">
        <v>4801</v>
      </c>
      <c r="E5" s="437" t="s">
        <v>4802</v>
      </c>
      <c r="F5" s="438" t="s">
        <v>5552</v>
      </c>
      <c r="G5" s="426" t="s">
        <v>4803</v>
      </c>
      <c r="L5" s="488" t="s">
        <v>4805</v>
      </c>
      <c r="M5" s="488"/>
      <c r="N5" s="488"/>
      <c r="O5" s="488"/>
      <c r="P5" s="478" t="s">
        <v>4806</v>
      </c>
      <c r="Q5" s="479"/>
      <c r="R5" s="479"/>
      <c r="S5" s="479"/>
      <c r="T5" s="479"/>
      <c r="U5" s="479"/>
      <c r="V5" s="479"/>
      <c r="W5" s="479"/>
      <c r="X5" s="479"/>
      <c r="Y5" s="479"/>
      <c r="Z5" s="479"/>
      <c r="AA5" s="479"/>
      <c r="AB5" s="480"/>
      <c r="AC5" s="492" t="s">
        <v>4807</v>
      </c>
      <c r="AD5" s="493"/>
      <c r="AE5" s="493"/>
      <c r="AF5" s="493"/>
      <c r="AG5" s="493"/>
      <c r="AH5" s="493"/>
      <c r="AI5" s="493"/>
      <c r="AJ5" s="494"/>
      <c r="AK5" s="478" t="s">
        <v>4725</v>
      </c>
      <c r="AL5" s="479"/>
      <c r="AM5" s="479"/>
      <c r="AN5" s="479"/>
      <c r="AO5" s="479"/>
      <c r="AP5" s="479"/>
      <c r="AQ5" s="479"/>
      <c r="AR5" s="479"/>
      <c r="AS5" s="479"/>
      <c r="AT5" s="479"/>
      <c r="AU5" s="479"/>
      <c r="AV5" s="479"/>
      <c r="AW5" s="480"/>
      <c r="AX5" s="481" t="s">
        <v>4808</v>
      </c>
      <c r="AY5" s="482"/>
      <c r="AZ5" s="483"/>
      <c r="BA5" s="484" t="s">
        <v>4809</v>
      </c>
      <c r="BB5" s="485" t="s">
        <v>4810</v>
      </c>
      <c r="BC5" s="437" t="s">
        <v>4802</v>
      </c>
      <c r="BD5" s="438" t="s">
        <v>5552</v>
      </c>
    </row>
    <row r="6" spans="1:70" x14ac:dyDescent="0.3">
      <c r="A6" s="426"/>
      <c r="B6" s="426"/>
      <c r="C6" s="426"/>
      <c r="D6" s="489"/>
      <c r="E6" s="437"/>
      <c r="F6" s="439"/>
      <c r="G6" s="426"/>
      <c r="L6" s="488"/>
      <c r="M6" s="488"/>
      <c r="N6" s="488"/>
      <c r="O6" s="488"/>
      <c r="P6" s="488" t="s">
        <v>4815</v>
      </c>
      <c r="Q6" s="426" t="s">
        <v>4816</v>
      </c>
      <c r="R6" s="426"/>
      <c r="S6" s="426"/>
      <c r="T6" s="426"/>
      <c r="U6" s="426"/>
      <c r="V6" s="426"/>
      <c r="W6" s="426" t="s">
        <v>4728</v>
      </c>
      <c r="X6" s="426"/>
      <c r="Y6" s="426"/>
      <c r="Z6" s="426"/>
      <c r="AA6" s="426"/>
      <c r="AB6" s="426"/>
      <c r="AC6" s="489" t="s">
        <v>4727</v>
      </c>
      <c r="AD6" s="489"/>
      <c r="AE6" s="489"/>
      <c r="AF6" s="489" t="s">
        <v>4728</v>
      </c>
      <c r="AG6" s="489"/>
      <c r="AH6" s="489"/>
      <c r="AI6" s="490" t="s">
        <v>4817</v>
      </c>
      <c r="AJ6" s="495" t="s">
        <v>4818</v>
      </c>
      <c r="AK6" s="426" t="s">
        <v>4727</v>
      </c>
      <c r="AL6" s="426"/>
      <c r="AM6" s="426"/>
      <c r="AN6" s="426"/>
      <c r="AO6" s="426"/>
      <c r="AP6" s="426"/>
      <c r="AQ6" s="426"/>
      <c r="AR6" s="426"/>
      <c r="AS6" s="472" t="s">
        <v>4728</v>
      </c>
      <c r="AT6" s="472"/>
      <c r="AU6" s="472"/>
      <c r="AV6" s="472"/>
      <c r="AW6" s="473" t="s">
        <v>4819</v>
      </c>
      <c r="AX6" s="474" t="s">
        <v>4727</v>
      </c>
      <c r="AY6" s="474" t="s">
        <v>4728</v>
      </c>
      <c r="AZ6" s="476" t="s">
        <v>4820</v>
      </c>
      <c r="BA6" s="484"/>
      <c r="BB6" s="486"/>
      <c r="BC6" s="437"/>
      <c r="BD6" s="439"/>
      <c r="BH6" s="374"/>
      <c r="BI6" s="426" t="s">
        <v>4816</v>
      </c>
      <c r="BJ6" s="426"/>
      <c r="BK6" s="426"/>
      <c r="BL6" s="426"/>
      <c r="BM6" s="426"/>
      <c r="BN6" s="426"/>
      <c r="BO6" s="373"/>
      <c r="BP6" s="411" t="s">
        <v>4728</v>
      </c>
    </row>
    <row r="7" spans="1:70" ht="76.8" customHeight="1" x14ac:dyDescent="0.3">
      <c r="A7" s="426"/>
      <c r="B7" s="426"/>
      <c r="C7" s="426"/>
      <c r="D7" s="489"/>
      <c r="E7" s="437"/>
      <c r="F7" s="440"/>
      <c r="G7" s="426"/>
      <c r="H7" s="374" t="s">
        <v>4821</v>
      </c>
      <c r="I7" s="374" t="s">
        <v>4822</v>
      </c>
      <c r="J7" s="374" t="s">
        <v>5581</v>
      </c>
      <c r="K7" s="374" t="s">
        <v>4824</v>
      </c>
      <c r="L7" s="376" t="s">
        <v>4821</v>
      </c>
      <c r="M7" s="376" t="s">
        <v>4822</v>
      </c>
      <c r="N7" s="376" t="s">
        <v>4823</v>
      </c>
      <c r="O7" s="374" t="s">
        <v>4824</v>
      </c>
      <c r="P7" s="488"/>
      <c r="Q7" s="374" t="s">
        <v>4825</v>
      </c>
      <c r="R7" s="373" t="s">
        <v>4826</v>
      </c>
      <c r="S7" s="373" t="s">
        <v>4827</v>
      </c>
      <c r="T7" s="373" t="s">
        <v>4849</v>
      </c>
      <c r="U7" s="373" t="s">
        <v>4828</v>
      </c>
      <c r="V7" s="373" t="s">
        <v>4829</v>
      </c>
      <c r="W7" s="374" t="s">
        <v>4830</v>
      </c>
      <c r="X7" s="373" t="s">
        <v>4826</v>
      </c>
      <c r="Y7" s="373" t="s">
        <v>4827</v>
      </c>
      <c r="Z7" s="373" t="s">
        <v>4849</v>
      </c>
      <c r="AA7" s="373" t="s">
        <v>4828</v>
      </c>
      <c r="AB7" s="373" t="s">
        <v>4829</v>
      </c>
      <c r="AC7" s="374" t="s">
        <v>4831</v>
      </c>
      <c r="AD7" s="374" t="s">
        <v>4832</v>
      </c>
      <c r="AE7" s="374" t="s">
        <v>4833</v>
      </c>
      <c r="AF7" s="374" t="s">
        <v>4831</v>
      </c>
      <c r="AG7" s="374" t="s">
        <v>4832</v>
      </c>
      <c r="AH7" s="374" t="s">
        <v>4834</v>
      </c>
      <c r="AI7" s="490"/>
      <c r="AJ7" s="495"/>
      <c r="AK7" s="373" t="s">
        <v>4835</v>
      </c>
      <c r="AL7" s="373" t="s">
        <v>4836</v>
      </c>
      <c r="AM7" s="375" t="s">
        <v>4837</v>
      </c>
      <c r="AN7" s="374" t="s">
        <v>4838</v>
      </c>
      <c r="AO7" s="374" t="s">
        <v>4839</v>
      </c>
      <c r="AP7" s="377" t="s">
        <v>4840</v>
      </c>
      <c r="AQ7" s="374" t="s">
        <v>4841</v>
      </c>
      <c r="AR7" s="378" t="s">
        <v>4842</v>
      </c>
      <c r="AS7" s="374" t="s">
        <v>4839</v>
      </c>
      <c r="AT7" s="379" t="s">
        <v>4840</v>
      </c>
      <c r="AU7" s="374" t="s">
        <v>4841</v>
      </c>
      <c r="AV7" s="379" t="s">
        <v>4842</v>
      </c>
      <c r="AW7" s="473"/>
      <c r="AX7" s="475"/>
      <c r="AY7" s="475"/>
      <c r="AZ7" s="477"/>
      <c r="BA7" s="484"/>
      <c r="BB7" s="487"/>
      <c r="BC7" s="437"/>
      <c r="BD7" s="440"/>
      <c r="BE7" s="374" t="s">
        <v>4821</v>
      </c>
      <c r="BF7" s="374" t="s">
        <v>4822</v>
      </c>
      <c r="BG7" s="374" t="s">
        <v>5576</v>
      </c>
      <c r="BH7" s="374" t="s">
        <v>4815</v>
      </c>
      <c r="BI7" s="374" t="s">
        <v>4825</v>
      </c>
      <c r="BJ7" s="373" t="s">
        <v>5582</v>
      </c>
      <c r="BK7" s="373" t="s">
        <v>4827</v>
      </c>
      <c r="BL7" s="373" t="s">
        <v>4849</v>
      </c>
      <c r="BM7" s="373" t="s">
        <v>4828</v>
      </c>
      <c r="BN7" s="373" t="s">
        <v>4829</v>
      </c>
      <c r="BO7" s="416" t="s">
        <v>5580</v>
      </c>
      <c r="BP7" s="412"/>
      <c r="BQ7" s="417" t="s">
        <v>5573</v>
      </c>
      <c r="BR7" s="417" t="s">
        <v>5573</v>
      </c>
    </row>
    <row r="8" spans="1:70" ht="93.6" hidden="1" x14ac:dyDescent="0.3">
      <c r="A8" s="380" t="s">
        <v>4845</v>
      </c>
      <c r="B8" s="380" t="s">
        <v>4846</v>
      </c>
      <c r="C8" s="380" t="s">
        <v>4695</v>
      </c>
      <c r="D8" s="380" t="s">
        <v>4847</v>
      </c>
      <c r="E8" s="380" t="s">
        <v>4645</v>
      </c>
      <c r="F8" s="380"/>
      <c r="G8" s="380" t="s">
        <v>4650</v>
      </c>
      <c r="H8" s="380" t="s">
        <v>4659</v>
      </c>
      <c r="I8" s="380" t="s">
        <v>4660</v>
      </c>
      <c r="J8" s="380" t="s">
        <v>4661</v>
      </c>
      <c r="K8" s="380" t="s">
        <v>4662</v>
      </c>
      <c r="L8" s="380" t="s">
        <v>4654</v>
      </c>
      <c r="M8" s="380" t="s">
        <v>4655</v>
      </c>
      <c r="N8" s="380" t="s">
        <v>4656</v>
      </c>
      <c r="O8" s="380" t="s">
        <v>4848</v>
      </c>
      <c r="P8" s="380" t="s">
        <v>4665</v>
      </c>
      <c r="Q8" s="380" t="s">
        <v>4666</v>
      </c>
      <c r="R8" s="380" t="s">
        <v>4668</v>
      </c>
      <c r="S8" s="380"/>
      <c r="T8" s="380" t="s">
        <v>4669</v>
      </c>
      <c r="U8" s="380" t="s">
        <v>4670</v>
      </c>
      <c r="V8" s="380" t="s">
        <v>4671</v>
      </c>
      <c r="W8" s="380" t="s">
        <v>4667</v>
      </c>
      <c r="X8" s="380" t="s">
        <v>4672</v>
      </c>
      <c r="Y8" s="380"/>
      <c r="Z8" s="380" t="s">
        <v>4673</v>
      </c>
      <c r="AA8" s="380" t="s">
        <v>4674</v>
      </c>
      <c r="AB8" s="380" t="s">
        <v>4675</v>
      </c>
      <c r="AC8" s="380" t="s">
        <v>4680</v>
      </c>
      <c r="AD8" s="380" t="s">
        <v>4682</v>
      </c>
      <c r="AE8" s="380" t="s">
        <v>4850</v>
      </c>
      <c r="AF8" s="380" t="s">
        <v>4681</v>
      </c>
      <c r="AG8" s="380" t="s">
        <v>4683</v>
      </c>
      <c r="AH8" s="380" t="s">
        <v>4851</v>
      </c>
      <c r="AI8" s="258" t="s">
        <v>4852</v>
      </c>
      <c r="AJ8" s="258" t="s">
        <v>4853</v>
      </c>
      <c r="AK8" s="380" t="s">
        <v>4854</v>
      </c>
      <c r="AL8" s="380" t="s">
        <v>4855</v>
      </c>
      <c r="AM8" s="258" t="s">
        <v>4856</v>
      </c>
      <c r="AN8" s="380" t="s">
        <v>4857</v>
      </c>
      <c r="AO8" s="380" t="s">
        <v>4858</v>
      </c>
      <c r="AP8" s="381" t="s">
        <v>4859</v>
      </c>
      <c r="AQ8" s="382" t="s">
        <v>4860</v>
      </c>
      <c r="AR8" s="383" t="s">
        <v>4861</v>
      </c>
      <c r="AS8" s="380" t="s">
        <v>4862</v>
      </c>
      <c r="AT8" s="381" t="s">
        <v>4863</v>
      </c>
      <c r="AU8" s="380" t="s">
        <v>4864</v>
      </c>
      <c r="AV8" s="381" t="s">
        <v>4865</v>
      </c>
      <c r="AW8" s="267" t="s">
        <v>4866</v>
      </c>
      <c r="AX8" s="384" t="s">
        <v>4867</v>
      </c>
      <c r="AY8" s="384" t="s">
        <v>4869</v>
      </c>
      <c r="AZ8" s="265" t="s">
        <v>4868</v>
      </c>
      <c r="BA8" s="264" t="s">
        <v>4870</v>
      </c>
      <c r="BB8" s="385" t="s">
        <v>4871</v>
      </c>
      <c r="BC8" s="380" t="s">
        <v>4645</v>
      </c>
      <c r="BD8" s="380"/>
      <c r="BE8" s="380" t="s">
        <v>4659</v>
      </c>
      <c r="BF8" s="380" t="s">
        <v>4660</v>
      </c>
      <c r="BG8" s="380"/>
      <c r="BH8" s="380" t="s">
        <v>4665</v>
      </c>
      <c r="BI8" s="380" t="s">
        <v>4666</v>
      </c>
      <c r="BJ8" s="380" t="s">
        <v>4668</v>
      </c>
      <c r="BK8" s="380"/>
      <c r="BL8" s="380" t="s">
        <v>4669</v>
      </c>
      <c r="BM8" s="380" t="s">
        <v>4670</v>
      </c>
      <c r="BN8" s="380" t="s">
        <v>4671</v>
      </c>
      <c r="BO8" s="415"/>
      <c r="BP8" s="412"/>
    </row>
    <row r="9" spans="1:70" ht="17.399999999999999" x14ac:dyDescent="0.3">
      <c r="A9" s="386"/>
      <c r="B9" s="386"/>
      <c r="C9" s="386"/>
      <c r="D9" s="386"/>
      <c r="E9" s="496" t="s">
        <v>4843</v>
      </c>
      <c r="F9" s="496"/>
      <c r="G9" s="496"/>
      <c r="H9" s="387"/>
      <c r="I9" s="387"/>
      <c r="J9" s="388">
        <f>SUM(J10:J87)</f>
        <v>28817.600000000006</v>
      </c>
      <c r="K9" s="387"/>
      <c r="L9" s="389"/>
      <c r="M9" s="389"/>
      <c r="N9" s="390">
        <f>SUM(N10:N87)</f>
        <v>0</v>
      </c>
      <c r="O9" s="387"/>
      <c r="P9" s="391">
        <f t="shared" ref="P9:Y9" si="0">SUM(P10:P87)</f>
        <v>22433.100000000002</v>
      </c>
      <c r="Q9" s="391">
        <f t="shared" si="0"/>
        <v>22433.100000000002</v>
      </c>
      <c r="R9" s="388">
        <f t="shared" si="0"/>
        <v>21826.100000000006</v>
      </c>
      <c r="S9" s="388">
        <f t="shared" si="0"/>
        <v>0</v>
      </c>
      <c r="T9" s="388">
        <f t="shared" si="0"/>
        <v>0</v>
      </c>
      <c r="U9" s="388">
        <f t="shared" si="0"/>
        <v>526.70000000000005</v>
      </c>
      <c r="V9" s="388">
        <f t="shared" si="0"/>
        <v>80.3</v>
      </c>
      <c r="W9" s="391">
        <f t="shared" si="0"/>
        <v>0</v>
      </c>
      <c r="X9" s="388">
        <f t="shared" si="0"/>
        <v>0</v>
      </c>
      <c r="Y9" s="388">
        <f t="shared" si="0"/>
        <v>0</v>
      </c>
      <c r="Z9" s="388"/>
      <c r="AA9" s="388">
        <f t="shared" ref="AA9:AK9" si="1">SUM(AA10:AA87)</f>
        <v>0</v>
      </c>
      <c r="AB9" s="388">
        <f t="shared" si="1"/>
        <v>0</v>
      </c>
      <c r="AC9" s="392">
        <f t="shared" si="1"/>
        <v>2837393000</v>
      </c>
      <c r="AD9" s="392">
        <f t="shared" si="1"/>
        <v>68471000</v>
      </c>
      <c r="AE9" s="392">
        <f t="shared" si="1"/>
        <v>2905864000</v>
      </c>
      <c r="AF9" s="392">
        <f t="shared" si="1"/>
        <v>0</v>
      </c>
      <c r="AG9" s="392">
        <f t="shared" si="1"/>
        <v>0</v>
      </c>
      <c r="AH9" s="392">
        <f t="shared" si="1"/>
        <v>0</v>
      </c>
      <c r="AI9" s="392">
        <f t="shared" si="1"/>
        <v>2905864000</v>
      </c>
      <c r="AJ9" s="305">
        <f t="shared" si="1"/>
        <v>2905864000</v>
      </c>
      <c r="AK9" s="393">
        <f t="shared" si="1"/>
        <v>136</v>
      </c>
      <c r="AL9" s="394"/>
      <c r="AM9" s="395"/>
      <c r="AN9" s="396">
        <f t="shared" ref="AN9:BB9" si="2">SUM(AN10:AN87)</f>
        <v>534600000</v>
      </c>
      <c r="AO9" s="396">
        <f t="shared" si="2"/>
        <v>851217900</v>
      </c>
      <c r="AP9" s="397">
        <f t="shared" si="2"/>
        <v>851217900</v>
      </c>
      <c r="AQ9" s="396">
        <f t="shared" si="2"/>
        <v>14186965000</v>
      </c>
      <c r="AR9" s="313">
        <f t="shared" si="2"/>
        <v>14186965000</v>
      </c>
      <c r="AS9" s="395">
        <f t="shared" si="2"/>
        <v>0</v>
      </c>
      <c r="AT9" s="395">
        <f t="shared" si="2"/>
        <v>0</v>
      </c>
      <c r="AU9" s="395">
        <f t="shared" si="2"/>
        <v>0</v>
      </c>
      <c r="AV9" s="395">
        <f t="shared" si="2"/>
        <v>0</v>
      </c>
      <c r="AW9" s="312">
        <f t="shared" si="2"/>
        <v>15572782900</v>
      </c>
      <c r="AX9" s="313">
        <f t="shared" si="2"/>
        <v>0</v>
      </c>
      <c r="AY9" s="313">
        <f t="shared" si="2"/>
        <v>0</v>
      </c>
      <c r="AZ9" s="313">
        <f t="shared" si="2"/>
        <v>0</v>
      </c>
      <c r="BA9" s="313">
        <f t="shared" si="2"/>
        <v>18478646900</v>
      </c>
      <c r="BB9" s="395">
        <f t="shared" si="2"/>
        <v>18478646900</v>
      </c>
      <c r="BE9" s="387"/>
      <c r="BF9" s="387"/>
      <c r="BG9" s="387"/>
      <c r="BH9" s="391"/>
      <c r="BI9" s="391" t="e" vm="1">
        <f t="shared" ref="BI9:BN9" ca="1" si="3">SUM(BI10:BI87)</f>
        <v>#VALUE!</v>
      </c>
      <c r="BJ9" s="388">
        <f t="shared" si="3"/>
        <v>18124.800000000003</v>
      </c>
      <c r="BK9" s="388">
        <f t="shared" si="3"/>
        <v>0</v>
      </c>
      <c r="BL9" s="388">
        <f t="shared" si="3"/>
        <v>0</v>
      </c>
      <c r="BM9" s="388">
        <f t="shared" si="3"/>
        <v>1907.5000000000002</v>
      </c>
      <c r="BN9" s="388">
        <f t="shared" si="3"/>
        <v>24.700000000000003</v>
      </c>
      <c r="BO9" s="398"/>
      <c r="BP9" s="412"/>
    </row>
    <row r="10" spans="1:70" ht="18" x14ac:dyDescent="0.3">
      <c r="A10" s="224"/>
      <c r="B10" s="224"/>
      <c r="C10" s="224"/>
      <c r="D10" s="224"/>
      <c r="E10" s="271"/>
      <c r="F10" s="271"/>
      <c r="G10" s="271"/>
      <c r="H10" s="225"/>
      <c r="I10" s="225"/>
      <c r="J10" s="226"/>
      <c r="K10" s="225"/>
      <c r="L10" s="227"/>
      <c r="M10" s="227"/>
      <c r="N10" s="228"/>
      <c r="O10" s="225"/>
      <c r="P10" s="229" t="str" cm="1">
        <f t="array" ref="P10:P87">_xlfn.MAP($Q$10:$Q$87,$W$10:$W$87,_xlfn.LAMBDA(_xlpm.tdtTrongCG,_xlpm.tdtNgoaiCG,IF(N(_xlpm.tdtTrongCG)+N(_xlpm.tdtNgoaiCG)&lt;&gt;0,N(_xlpm.tdtTrongCG)+N(_xlpm.tdtNgoaiCG),"")))</f>
        <v/>
      </c>
      <c r="Q10" s="229" t="str" cm="1">
        <f t="array" ref="Q10:Q87">_xlfn.BYROW(R10:V87, _xlfn.LAMBDA(_xlpm.dong_du_lieu,
  IF(COUNTA(_xlpm.dong_du_lieu)=0, "",
    SUM(_xlpm.dong_du_lieu)
  )
))</f>
        <v/>
      </c>
      <c r="R10" s="226"/>
      <c r="S10" s="226"/>
      <c r="T10" s="226"/>
      <c r="U10" s="226"/>
      <c r="V10" s="226"/>
      <c r="W10" s="229" t="str" cm="1">
        <f t="array" ref="W10:W87">_xlfn.BYROW(X10:AB87, _xlfn.LAMBDA(_xlpm.dong_du_lieu,
  IF(COUNTA(_xlpm.dong_du_lieu)=0, "",
    SUM(_xlpm.dong_du_lieu)
  )
))</f>
        <v/>
      </c>
      <c r="X10" s="226"/>
      <c r="Y10" s="226"/>
      <c r="Z10" s="226"/>
      <c r="AA10" s="226"/>
      <c r="AB10" s="226"/>
      <c r="AC10" s="230" t="str" cm="1">
        <f t="array" ref="AC10:AC87">_xlfn.BYROW(R10:T87, _xlfn.LAMBDA(_xlpm.dong_du_lieu,
  IF(COUNTA(_xlpm.dong_du_lieu)=0, "",
    SUM(_xlpm.dong_du_lieu)*130000
  )
))</f>
        <v/>
      </c>
      <c r="AD10" s="230" t="str" cm="1">
        <f t="array" ref="AD10:AD87">_xlfn.MAP(U10:U87,_xlfn.LAMBDA(_xlpm.dt,IF(N(_xlpm.dt)&lt;&gt;0,N(_xlpm.dt)*130000,"")))</f>
        <v/>
      </c>
      <c r="AE10" s="230" t="str" cm="1">
        <f t="array" ref="AE10:AE87">_xlfn.MAP(AC10:AC87,AD10:AD87,_xlfn.LAMBDA(_xlpm.TTcg,_xlpm.TTncg,IF(N(_xlpm.TTcg)+N(_xlpm.TTncg)&lt;&gt;0,N(_xlpm.TTcg)+N(_xlpm.TTncg),"")))</f>
        <v/>
      </c>
      <c r="AF10" s="230" t="str" cm="1">
        <f t="array" ref="AF10:AF87">_xlfn.BYROW(X10:Z87, _xlfn.LAMBDA(_xlpm.dong_du_lieu,
  IF(COUNTA(_xlpm.dong_du_lieu)=0, "",
    SUM(_xlpm.dong_du_lieu)*130000
  )
))</f>
        <v/>
      </c>
      <c r="AG10" s="230" t="str" cm="1">
        <f t="array" ref="AG10:AG87">_xlfn.MAP(AA10:AA87,_xlfn.LAMBDA(_xlpm.dt,IF(N(_xlpm.dt)&lt;&gt;0,N(_xlpm.dt)*130000,"")))</f>
        <v/>
      </c>
      <c r="AH10" s="230" t="str" cm="1">
        <f t="array" ref="AH10:AH87">_xlfn.MAP(AF10:AF87,AG10:AG87,_xlfn.LAMBDA(_xlpm.TTcg,_xlpm.TTncg,IF(N(_xlpm.TTcg)+N(_xlpm.TTncg)&lt;&gt;0,N(_xlpm.TTcg)+N(_xlpm.TTncg),"")))</f>
        <v/>
      </c>
      <c r="AI10" s="230" t="str" cm="1">
        <f t="array" ref="AI10:AI87">_xlfn.MAP(AE10:AE87,AH10:AH87,_xlfn.LAMBDA(_xlpm.TTcg,_xlpm.TTncg,IF(N(_xlpm.TTcg)+N(_xlpm.TTncg)&lt;&gt;0,N(_xlpm.TTcg)+N(_xlpm.TTncg),"")))</f>
        <v/>
      </c>
      <c r="AJ10" s="259"/>
      <c r="AK10" s="231"/>
      <c r="AL10" s="232"/>
      <c r="AM10" s="275"/>
      <c r="AN10" s="276"/>
      <c r="AO10" s="275" t="str" cm="1">
        <f t="array" ref="AO10:AO87">_xlfn.MAP(AC10:AC87,_xlfn.LAMBDA(_xlpm.TTcg,IF(N(_xlpm.TTcg)&lt;&gt;0,ROUND(N(_xlpm.TTcg)*30%,0),"")))</f>
        <v/>
      </c>
      <c r="AP10" s="276"/>
      <c r="AQ10" s="275" t="str" cm="1">
        <f t="array" ref="AQ10:AQ87">_xlfn.MAP(AC10:AC87,_xlfn.LAMBDA(_xlpm.TTcg,IF(N(_xlpm.TTcg)&lt;&gt;0,ROUND(N(_xlpm.TTcg)*5,0),"")))</f>
        <v/>
      </c>
      <c r="AR10" s="277"/>
      <c r="AS10" s="275" t="str" cm="1">
        <f t="array" ref="AS10:AS87">_xlfn.MAP(AF10:AF87,_xlfn.LAMBDA(_xlpm.TTcg,IF(N(_xlpm.TTcg)&lt;&gt;0,ROUND(N(_xlpm.TTcg)*30%,0),"")))</f>
        <v/>
      </c>
      <c r="AT10" s="276"/>
      <c r="AU10" s="275" t="str" cm="1">
        <f t="array" ref="AU10:AU87">_xlfn.MAP(AF10:AF87,_xlfn.LAMBDA(_xlpm.TTcg,IF(N(_xlpm.TTcg)&lt;&gt;0,ROUND(N(_xlpm.TTcg)*5,0),"")))</f>
        <v/>
      </c>
      <c r="AV10" s="278"/>
      <c r="AW10" s="279"/>
      <c r="AX10" s="277"/>
      <c r="AY10" s="277"/>
      <c r="AZ10" s="280"/>
      <c r="BA10" s="281"/>
      <c r="BB10" s="282"/>
      <c r="BC10" s="271"/>
      <c r="BD10" s="271"/>
      <c r="BE10" s="225"/>
      <c r="BF10" s="225"/>
      <c r="BG10" s="225"/>
      <c r="BH10" s="229"/>
      <c r="BI10" s="229" t="e" cm="1" vm="2">
        <f t="array" aca="1" ref="BI10" ca="1">_xlfn.BYROW(BJ10:BN87, _xlfn.LAMBDA(_xlpm.dong_du_lieu,
  IF(COUNTA(_xlpm.dong_du_lieu)=0, "",
    SUM(_xlpm.dong_du_lieu)
  )
))</f>
        <v>#VALUE!</v>
      </c>
      <c r="BJ10" s="226"/>
      <c r="BK10" s="226"/>
      <c r="BL10" s="226"/>
      <c r="BM10" s="226"/>
      <c r="BN10" s="226"/>
      <c r="BO10" s="361"/>
      <c r="BP10" s="412"/>
    </row>
    <row r="11" spans="1:70" ht="18" x14ac:dyDescent="0.3">
      <c r="A11" s="236"/>
      <c r="B11" s="236"/>
      <c r="C11" s="236"/>
      <c r="D11" s="236"/>
      <c r="E11" s="272"/>
      <c r="F11" s="272"/>
      <c r="G11" s="272"/>
      <c r="H11" s="237"/>
      <c r="I11" s="237"/>
      <c r="J11" s="238"/>
      <c r="K11" s="237"/>
      <c r="L11" s="239"/>
      <c r="M11" s="239"/>
      <c r="N11" s="240"/>
      <c r="O11" s="237"/>
      <c r="P11" s="241" t="str">
        <v/>
      </c>
      <c r="Q11" s="241" t="str">
        <v/>
      </c>
      <c r="R11" s="238"/>
      <c r="S11" s="238"/>
      <c r="T11" s="238"/>
      <c r="U11" s="238"/>
      <c r="V11" s="238"/>
      <c r="W11" s="241" t="str">
        <v/>
      </c>
      <c r="X11" s="238"/>
      <c r="Y11" s="238"/>
      <c r="Z11" s="238"/>
      <c r="AA11" s="238"/>
      <c r="AB11" s="238"/>
      <c r="AC11" s="242" t="str">
        <v/>
      </c>
      <c r="AD11" s="242" t="str">
        <v/>
      </c>
      <c r="AE11" s="242" t="str">
        <v/>
      </c>
      <c r="AF11" s="242" t="str">
        <v/>
      </c>
      <c r="AG11" s="242" t="str">
        <v/>
      </c>
      <c r="AH11" s="242" t="str">
        <v/>
      </c>
      <c r="AI11" s="242" t="str">
        <v/>
      </c>
      <c r="AJ11" s="260"/>
      <c r="AK11" s="243"/>
      <c r="AL11" s="244"/>
      <c r="AM11" s="283"/>
      <c r="AN11" s="284"/>
      <c r="AO11" s="285" t="str">
        <v/>
      </c>
      <c r="AP11" s="286"/>
      <c r="AQ11" s="285" t="str">
        <v/>
      </c>
      <c r="AR11" s="287"/>
      <c r="AS11" s="283" t="str">
        <v/>
      </c>
      <c r="AT11" s="288"/>
      <c r="AU11" s="283" t="str">
        <v/>
      </c>
      <c r="AV11" s="288"/>
      <c r="AW11" s="289"/>
      <c r="AX11" s="287"/>
      <c r="AY11" s="287"/>
      <c r="AZ11" s="281"/>
      <c r="BA11" s="281"/>
      <c r="BB11" s="283"/>
      <c r="BC11" s="272"/>
      <c r="BD11" s="272"/>
      <c r="BE11" s="237"/>
      <c r="BF11" s="237"/>
      <c r="BG11" s="237"/>
      <c r="BH11" s="241"/>
      <c r="BI11" s="241"/>
      <c r="BJ11" s="238"/>
      <c r="BK11" s="238"/>
      <c r="BL11" s="238"/>
      <c r="BM11" s="238"/>
      <c r="BN11" s="238"/>
      <c r="BO11" s="362"/>
      <c r="BP11" s="412"/>
    </row>
    <row r="12" spans="1:70" ht="18" x14ac:dyDescent="0.3">
      <c r="A12" s="441">
        <v>1</v>
      </c>
      <c r="B12" s="441"/>
      <c r="C12" s="236"/>
      <c r="D12" s="236"/>
      <c r="E12" s="431" t="s">
        <v>4894</v>
      </c>
      <c r="F12" s="441" t="s">
        <v>5553</v>
      </c>
      <c r="G12" s="272" t="s">
        <v>4897</v>
      </c>
      <c r="H12" s="237">
        <v>90</v>
      </c>
      <c r="I12" s="237">
        <v>127</v>
      </c>
      <c r="J12" s="238">
        <v>650.5</v>
      </c>
      <c r="K12" s="237" t="s">
        <v>4902</v>
      </c>
      <c r="L12" s="239">
        <v>3</v>
      </c>
      <c r="M12" s="239">
        <v>856</v>
      </c>
      <c r="N12" s="240"/>
      <c r="O12" s="237"/>
      <c r="P12" s="241">
        <v>699</v>
      </c>
      <c r="Q12" s="241">
        <v>699</v>
      </c>
      <c r="R12" s="238">
        <v>699</v>
      </c>
      <c r="S12" s="238"/>
      <c r="T12" s="238">
        <v>0</v>
      </c>
      <c r="U12" s="238">
        <v>0</v>
      </c>
      <c r="V12" s="238">
        <v>0</v>
      </c>
      <c r="W12" s="241">
        <v>0</v>
      </c>
      <c r="X12" s="238">
        <v>0</v>
      </c>
      <c r="Y12" s="238"/>
      <c r="Z12" s="238">
        <v>0</v>
      </c>
      <c r="AA12" s="238">
        <v>0</v>
      </c>
      <c r="AB12" s="238">
        <v>0</v>
      </c>
      <c r="AC12" s="242">
        <v>90870000</v>
      </c>
      <c r="AD12" s="242" t="str">
        <v/>
      </c>
      <c r="AE12" s="242">
        <v>90870000</v>
      </c>
      <c r="AF12" s="242">
        <v>0</v>
      </c>
      <c r="AG12" s="242" t="str">
        <v/>
      </c>
      <c r="AH12" s="242" t="str">
        <v/>
      </c>
      <c r="AI12" s="242">
        <v>90870000</v>
      </c>
      <c r="AJ12" s="457">
        <f>SUM(AI12:AI13)</f>
        <v>136500000</v>
      </c>
      <c r="AK12" s="460">
        <v>10</v>
      </c>
      <c r="AL12" s="463">
        <v>0.67220000000000002</v>
      </c>
      <c r="AM12" s="434">
        <v>4050000</v>
      </c>
      <c r="AN12" s="466">
        <f>ROUND(AK12*AM12,0)</f>
        <v>40500000</v>
      </c>
      <c r="AO12" s="285">
        <v>27261000</v>
      </c>
      <c r="AP12" s="468">
        <f>SUM(AO12:AO13)</f>
        <v>40950000</v>
      </c>
      <c r="AQ12" s="285">
        <v>454350000</v>
      </c>
      <c r="AR12" s="451">
        <f>SUM(AQ12:AQ13)</f>
        <v>682500000</v>
      </c>
      <c r="AS12" s="283" t="str">
        <v/>
      </c>
      <c r="AT12" s="445">
        <f>SUM(AS12:AS13)</f>
        <v>0</v>
      </c>
      <c r="AU12" s="283" t="str">
        <v/>
      </c>
      <c r="AV12" s="445">
        <f>SUM(AU12:AU13)</f>
        <v>0</v>
      </c>
      <c r="AW12" s="448">
        <f>SUM(AN12+AP12+AR12+AT12+AV12)</f>
        <v>763950000</v>
      </c>
      <c r="AX12" s="451">
        <f>Ban!TongTienVktTrongCg</f>
        <v>0</v>
      </c>
      <c r="AY12" s="451">
        <f>Ban!TongTienVktNgoaiCg</f>
        <v>0</v>
      </c>
      <c r="AZ12" s="454">
        <f>SUM(AX12+AY12)</f>
        <v>0</v>
      </c>
      <c r="BA12" s="454">
        <f>SUM(AJ12+AW12+AZ12)</f>
        <v>900450000</v>
      </c>
      <c r="BB12" s="434">
        <f>Ban!TongTienBtHoTro</f>
        <v>900450000</v>
      </c>
      <c r="BC12" s="431" t="s">
        <v>4894</v>
      </c>
      <c r="BD12" s="441" t="s">
        <v>5553</v>
      </c>
      <c r="BE12" s="237">
        <v>90</v>
      </c>
      <c r="BF12" s="237">
        <v>127</v>
      </c>
      <c r="BG12" s="237">
        <v>648</v>
      </c>
      <c r="BH12" s="241">
        <v>648</v>
      </c>
      <c r="BI12" s="241">
        <v>648</v>
      </c>
      <c r="BJ12" s="238"/>
      <c r="BK12" s="238"/>
      <c r="BL12" s="238"/>
      <c r="BM12" s="238"/>
      <c r="BN12" s="238"/>
      <c r="BO12" s="362"/>
      <c r="BP12" s="412"/>
    </row>
    <row r="13" spans="1:70" ht="18" x14ac:dyDescent="0.3">
      <c r="A13" s="442"/>
      <c r="B13" s="442"/>
      <c r="C13" s="236"/>
      <c r="D13" s="236"/>
      <c r="E13" s="432"/>
      <c r="F13" s="442"/>
      <c r="G13" s="272" t="s">
        <v>4897</v>
      </c>
      <c r="H13" s="237">
        <v>90</v>
      </c>
      <c r="I13" s="237">
        <v>154</v>
      </c>
      <c r="J13" s="238">
        <v>313.39999999999998</v>
      </c>
      <c r="K13" s="237" t="s">
        <v>4902</v>
      </c>
      <c r="L13" s="239">
        <v>3</v>
      </c>
      <c r="M13" s="239">
        <v>936</v>
      </c>
      <c r="N13" s="240"/>
      <c r="O13" s="237"/>
      <c r="P13" s="241">
        <v>351</v>
      </c>
      <c r="Q13" s="241">
        <v>351</v>
      </c>
      <c r="R13" s="238">
        <v>351</v>
      </c>
      <c r="S13" s="238"/>
      <c r="T13" s="238">
        <v>0</v>
      </c>
      <c r="U13" s="238">
        <v>0</v>
      </c>
      <c r="V13" s="238">
        <v>0</v>
      </c>
      <c r="W13" s="241">
        <v>0</v>
      </c>
      <c r="X13" s="238">
        <v>0</v>
      </c>
      <c r="Y13" s="238"/>
      <c r="Z13" s="238">
        <v>0</v>
      </c>
      <c r="AA13" s="238">
        <v>0</v>
      </c>
      <c r="AB13" s="238">
        <v>0</v>
      </c>
      <c r="AC13" s="242">
        <v>45630000</v>
      </c>
      <c r="AD13" s="242" t="str">
        <v/>
      </c>
      <c r="AE13" s="242">
        <v>45630000</v>
      </c>
      <c r="AF13" s="242">
        <v>0</v>
      </c>
      <c r="AG13" s="242" t="str">
        <v/>
      </c>
      <c r="AH13" s="242" t="str">
        <v/>
      </c>
      <c r="AI13" s="242">
        <v>45630000</v>
      </c>
      <c r="AJ13" s="459"/>
      <c r="AK13" s="462"/>
      <c r="AL13" s="465"/>
      <c r="AM13" s="436"/>
      <c r="AN13" s="467"/>
      <c r="AO13" s="285">
        <v>13689000</v>
      </c>
      <c r="AP13" s="470"/>
      <c r="AQ13" s="285">
        <v>228150000</v>
      </c>
      <c r="AR13" s="453"/>
      <c r="AS13" s="283" t="str">
        <v/>
      </c>
      <c r="AT13" s="447"/>
      <c r="AU13" s="283" t="str">
        <v/>
      </c>
      <c r="AV13" s="447"/>
      <c r="AW13" s="450"/>
      <c r="AX13" s="453"/>
      <c r="AY13" s="453"/>
      <c r="AZ13" s="456"/>
      <c r="BA13" s="456"/>
      <c r="BB13" s="436"/>
      <c r="BC13" s="432"/>
      <c r="BD13" s="442"/>
      <c r="BE13" s="237">
        <v>90</v>
      </c>
      <c r="BF13" s="237">
        <v>154</v>
      </c>
      <c r="BG13" s="237">
        <v>384</v>
      </c>
      <c r="BH13" s="241">
        <v>384</v>
      </c>
      <c r="BI13" s="241">
        <v>384</v>
      </c>
      <c r="BJ13" s="238"/>
      <c r="BK13" s="238"/>
      <c r="BL13" s="238"/>
      <c r="BM13" s="238"/>
      <c r="BN13" s="238"/>
      <c r="BO13" s="362"/>
      <c r="BP13" s="412"/>
    </row>
    <row r="14" spans="1:70" ht="36" x14ac:dyDescent="0.3">
      <c r="A14" s="236">
        <v>2</v>
      </c>
      <c r="B14" s="236"/>
      <c r="C14" s="236"/>
      <c r="D14" s="236"/>
      <c r="E14" s="272" t="s">
        <v>4910</v>
      </c>
      <c r="F14" s="272"/>
      <c r="G14" s="272" t="s">
        <v>4897</v>
      </c>
      <c r="H14" s="237">
        <v>91</v>
      </c>
      <c r="I14" s="237">
        <v>64</v>
      </c>
      <c r="J14" s="238">
        <v>1036</v>
      </c>
      <c r="K14" s="237" t="s">
        <v>4902</v>
      </c>
      <c r="L14" s="239">
        <v>3</v>
      </c>
      <c r="M14" s="239" t="s">
        <v>4913</v>
      </c>
      <c r="N14" s="240"/>
      <c r="O14" s="237"/>
      <c r="P14" s="241">
        <v>1056</v>
      </c>
      <c r="Q14" s="241">
        <v>1056</v>
      </c>
      <c r="R14" s="238">
        <v>1056</v>
      </c>
      <c r="S14" s="238"/>
      <c r="T14" s="238">
        <v>0</v>
      </c>
      <c r="U14" s="238">
        <v>0</v>
      </c>
      <c r="V14" s="238">
        <v>0</v>
      </c>
      <c r="W14" s="241">
        <v>0</v>
      </c>
      <c r="X14" s="238">
        <v>0</v>
      </c>
      <c r="Y14" s="238"/>
      <c r="Z14" s="238">
        <v>0</v>
      </c>
      <c r="AA14" s="238">
        <v>0</v>
      </c>
      <c r="AB14" s="238">
        <v>0</v>
      </c>
      <c r="AC14" s="242">
        <v>137280000</v>
      </c>
      <c r="AD14" s="242" t="str">
        <v/>
      </c>
      <c r="AE14" s="242">
        <v>137280000</v>
      </c>
      <c r="AF14" s="242">
        <v>0</v>
      </c>
      <c r="AG14" s="242" t="str">
        <v/>
      </c>
      <c r="AH14" s="242" t="str">
        <v/>
      </c>
      <c r="AI14" s="242">
        <v>137280000</v>
      </c>
      <c r="AJ14" s="260">
        <f>SUM(AI14:AI14)</f>
        <v>137280000</v>
      </c>
      <c r="AK14" s="243">
        <v>12</v>
      </c>
      <c r="AL14" s="344">
        <v>1</v>
      </c>
      <c r="AM14" s="283">
        <v>8100000</v>
      </c>
      <c r="AN14" s="284">
        <f>ROUND(AK14*AM14,0)</f>
        <v>97200000</v>
      </c>
      <c r="AO14" s="285">
        <v>41184000</v>
      </c>
      <c r="AP14" s="286">
        <f>SUM(AO14:AO14)</f>
        <v>41184000</v>
      </c>
      <c r="AQ14" s="285">
        <v>686400000</v>
      </c>
      <c r="AR14" s="287">
        <f>SUM(AQ14:AQ14)</f>
        <v>686400000</v>
      </c>
      <c r="AS14" s="283" t="str">
        <v/>
      </c>
      <c r="AT14" s="288">
        <f>SUM(AS14:AS14)</f>
        <v>0</v>
      </c>
      <c r="AU14" s="283" t="str">
        <v/>
      </c>
      <c r="AV14" s="288">
        <f>SUM(AU14:AU14)</f>
        <v>0</v>
      </c>
      <c r="AW14" s="289">
        <f>SUM(AN14+AP14+AR14+AT14+AV14)</f>
        <v>824784000</v>
      </c>
      <c r="AX14" s="287">
        <f>Bích!TongTienVktTrongCg</f>
        <v>0</v>
      </c>
      <c r="AY14" s="287">
        <f>Bích!TongTienVktNgoaiCg</f>
        <v>0</v>
      </c>
      <c r="AZ14" s="281">
        <f>SUM(AX14+AY14)</f>
        <v>0</v>
      </c>
      <c r="BA14" s="281">
        <f>SUM(AJ14+AW14+AZ14)</f>
        <v>962064000</v>
      </c>
      <c r="BB14" s="283">
        <f>Bích!TongTienBtHoTro</f>
        <v>962064000</v>
      </c>
      <c r="BC14" s="272" t="s">
        <v>4910</v>
      </c>
      <c r="BD14" s="272"/>
      <c r="BE14" s="237">
        <v>91</v>
      </c>
      <c r="BF14" s="237">
        <v>64</v>
      </c>
      <c r="BG14" s="238">
        <v>1056</v>
      </c>
      <c r="BH14" s="238">
        <v>1056</v>
      </c>
      <c r="BI14" s="238">
        <v>1056</v>
      </c>
      <c r="BJ14" s="238">
        <v>1056</v>
      </c>
      <c r="BK14" s="238"/>
      <c r="BL14" s="238"/>
      <c r="BM14" s="238"/>
      <c r="BN14" s="238"/>
      <c r="BO14" s="362"/>
      <c r="BP14" s="412"/>
    </row>
    <row r="15" spans="1:70" ht="18" x14ac:dyDescent="0.3">
      <c r="A15" s="236">
        <v>3</v>
      </c>
      <c r="B15" s="236"/>
      <c r="C15" s="236"/>
      <c r="D15" s="236"/>
      <c r="E15" s="272" t="s">
        <v>4920</v>
      </c>
      <c r="F15" s="272"/>
      <c r="G15" s="272" t="s">
        <v>4897</v>
      </c>
      <c r="H15" s="237">
        <v>91</v>
      </c>
      <c r="I15" s="237">
        <v>119</v>
      </c>
      <c r="J15" s="238">
        <v>348.3</v>
      </c>
      <c r="K15" s="237" t="s">
        <v>4924</v>
      </c>
      <c r="L15" s="239">
        <v>3</v>
      </c>
      <c r="M15" s="239">
        <v>941</v>
      </c>
      <c r="N15" s="240"/>
      <c r="O15" s="237"/>
      <c r="P15" s="241">
        <v>341</v>
      </c>
      <c r="Q15" s="241">
        <v>341</v>
      </c>
      <c r="R15" s="238">
        <v>341</v>
      </c>
      <c r="S15" s="238"/>
      <c r="T15" s="238">
        <v>0</v>
      </c>
      <c r="U15" s="238">
        <v>0</v>
      </c>
      <c r="V15" s="238">
        <v>0</v>
      </c>
      <c r="W15" s="241">
        <v>0</v>
      </c>
      <c r="X15" s="238">
        <v>0</v>
      </c>
      <c r="Y15" s="238"/>
      <c r="Z15" s="238">
        <v>0</v>
      </c>
      <c r="AA15" s="238">
        <v>0</v>
      </c>
      <c r="AB15" s="238">
        <v>0</v>
      </c>
      <c r="AC15" s="242">
        <v>44330000</v>
      </c>
      <c r="AD15" s="242" t="str">
        <v/>
      </c>
      <c r="AE15" s="242">
        <v>44330000</v>
      </c>
      <c r="AF15" s="242">
        <v>0</v>
      </c>
      <c r="AG15" s="242" t="str">
        <v/>
      </c>
      <c r="AH15" s="242" t="str">
        <v/>
      </c>
      <c r="AI15" s="242">
        <v>44330000</v>
      </c>
      <c r="AJ15" s="260">
        <f>SUM(AI15:AI15)</f>
        <v>44330000</v>
      </c>
      <c r="AK15" s="243">
        <v>1</v>
      </c>
      <c r="AL15" s="344">
        <v>0.19409999999999999</v>
      </c>
      <c r="AM15" s="283">
        <v>2025000</v>
      </c>
      <c r="AN15" s="284">
        <f>ROUND(AK15*AM15,0)</f>
        <v>2025000</v>
      </c>
      <c r="AO15" s="285">
        <v>13299000</v>
      </c>
      <c r="AP15" s="286">
        <f>SUM(AO15:AO15)</f>
        <v>13299000</v>
      </c>
      <c r="AQ15" s="285">
        <v>221650000</v>
      </c>
      <c r="AR15" s="287">
        <f>SUM(AQ15:AQ15)</f>
        <v>221650000</v>
      </c>
      <c r="AS15" s="283" t="str">
        <v/>
      </c>
      <c r="AT15" s="288">
        <f>SUM(AS15:AS15)</f>
        <v>0</v>
      </c>
      <c r="AU15" s="283" t="str">
        <v/>
      </c>
      <c r="AV15" s="288">
        <f>SUM(AU15:AU15)</f>
        <v>0</v>
      </c>
      <c r="AW15" s="289">
        <f>SUM(AN15+AP15+AR15+AT15+AV15)</f>
        <v>236974000</v>
      </c>
      <c r="AX15" s="287">
        <f>Bàng!TongTienVktTrongCg</f>
        <v>0</v>
      </c>
      <c r="AY15" s="287">
        <f>Bàng!TongTienVktNgoaiCg</f>
        <v>0</v>
      </c>
      <c r="AZ15" s="281">
        <f>SUM(AX15+AY15)</f>
        <v>0</v>
      </c>
      <c r="BA15" s="281">
        <f>SUM(AJ15+AW15+AZ15)</f>
        <v>281304000</v>
      </c>
      <c r="BB15" s="283">
        <f>Bàng!TongTienBtHoTro</f>
        <v>281304000</v>
      </c>
      <c r="BC15" s="272" t="s">
        <v>4920</v>
      </c>
      <c r="BD15" s="272"/>
      <c r="BE15" s="237">
        <v>91</v>
      </c>
      <c r="BF15" s="237">
        <v>119</v>
      </c>
      <c r="BG15" s="237">
        <v>383</v>
      </c>
      <c r="BH15" s="238">
        <v>341</v>
      </c>
      <c r="BI15" s="238">
        <v>341</v>
      </c>
      <c r="BJ15" s="238">
        <v>341</v>
      </c>
      <c r="BK15" s="238"/>
      <c r="BL15" s="238"/>
      <c r="BM15" s="238"/>
      <c r="BN15" s="238"/>
      <c r="BO15" s="362"/>
      <c r="BP15" s="412"/>
    </row>
    <row r="16" spans="1:70" ht="36" x14ac:dyDescent="0.3">
      <c r="A16" s="441">
        <v>4</v>
      </c>
      <c r="B16" s="441"/>
      <c r="C16" s="236"/>
      <c r="D16" s="236"/>
      <c r="E16" s="431" t="s">
        <v>4937</v>
      </c>
      <c r="F16" s="441"/>
      <c r="G16" s="272" t="s">
        <v>4897</v>
      </c>
      <c r="H16" s="237">
        <v>90</v>
      </c>
      <c r="I16" s="237">
        <v>152</v>
      </c>
      <c r="J16" s="238">
        <v>406.7</v>
      </c>
      <c r="K16" s="237" t="s">
        <v>4944</v>
      </c>
      <c r="L16" s="239">
        <v>3</v>
      </c>
      <c r="M16" s="239" t="s">
        <v>4941</v>
      </c>
      <c r="N16" s="240"/>
      <c r="O16" s="237"/>
      <c r="P16" s="241">
        <v>442</v>
      </c>
      <c r="Q16" s="241">
        <v>442</v>
      </c>
      <c r="R16" s="238">
        <v>442</v>
      </c>
      <c r="S16" s="238"/>
      <c r="T16" s="238">
        <v>0</v>
      </c>
      <c r="U16" s="238">
        <v>0</v>
      </c>
      <c r="V16" s="238">
        <v>0</v>
      </c>
      <c r="W16" s="241">
        <v>0</v>
      </c>
      <c r="X16" s="238">
        <v>0</v>
      </c>
      <c r="Y16" s="238"/>
      <c r="Z16" s="238">
        <v>0</v>
      </c>
      <c r="AA16" s="238">
        <v>0</v>
      </c>
      <c r="AB16" s="238">
        <v>0</v>
      </c>
      <c r="AC16" s="242">
        <v>57460000</v>
      </c>
      <c r="AD16" s="242" t="str">
        <v/>
      </c>
      <c r="AE16" s="242">
        <v>57460000</v>
      </c>
      <c r="AF16" s="242">
        <v>0</v>
      </c>
      <c r="AG16" s="242" t="str">
        <v/>
      </c>
      <c r="AH16" s="242" t="str">
        <v/>
      </c>
      <c r="AI16" s="242">
        <v>57460000</v>
      </c>
      <c r="AJ16" s="457">
        <f>SUM(AI16:AI18)</f>
        <v>113620000</v>
      </c>
      <c r="AK16" s="460">
        <v>2</v>
      </c>
      <c r="AL16" s="463">
        <v>1</v>
      </c>
      <c r="AM16" s="434">
        <v>8100000</v>
      </c>
      <c r="AN16" s="466">
        <f>ROUND(AK16*AM16,0)</f>
        <v>16200000</v>
      </c>
      <c r="AO16" s="285">
        <v>17238000</v>
      </c>
      <c r="AP16" s="468">
        <f>SUM(AO16:AO18)</f>
        <v>34086000</v>
      </c>
      <c r="AQ16" s="285">
        <v>287300000</v>
      </c>
      <c r="AR16" s="451">
        <f>SUM(AQ16:AQ18)</f>
        <v>568100000</v>
      </c>
      <c r="AS16" s="283" t="str">
        <v/>
      </c>
      <c r="AT16" s="445">
        <f>SUM(AS16:AS18)</f>
        <v>0</v>
      </c>
      <c r="AU16" s="283" t="str">
        <v/>
      </c>
      <c r="AV16" s="445">
        <f>SUM(AU16:AU18)</f>
        <v>0</v>
      </c>
      <c r="AW16" s="448">
        <f>SUM(AN16+AP16+AR16+AT16+AV16)</f>
        <v>618386000</v>
      </c>
      <c r="AX16" s="451">
        <f>Hòa!TongTienVktTrongCg</f>
        <v>0</v>
      </c>
      <c r="AY16" s="451">
        <f>Hòa!TongTienVktNgoaiCg</f>
        <v>0</v>
      </c>
      <c r="AZ16" s="454">
        <f>SUM(AX16+AY16)</f>
        <v>0</v>
      </c>
      <c r="BA16" s="454">
        <f>SUM(AJ16+AW16+AZ16)</f>
        <v>732006000</v>
      </c>
      <c r="BB16" s="434">
        <f>Hòa!TongTienBtHoTro</f>
        <v>732006000</v>
      </c>
      <c r="BC16" s="363" t="s">
        <v>5599</v>
      </c>
      <c r="BD16" s="363" t="s">
        <v>5600</v>
      </c>
      <c r="BE16" s="237">
        <v>90</v>
      </c>
      <c r="BF16" s="237">
        <v>152</v>
      </c>
      <c r="BG16" s="237">
        <v>442</v>
      </c>
      <c r="BH16" s="238">
        <v>442</v>
      </c>
      <c r="BI16" s="238">
        <v>442</v>
      </c>
      <c r="BJ16" s="238">
        <v>442</v>
      </c>
      <c r="BK16" s="238"/>
      <c r="BL16" s="238"/>
      <c r="BM16" s="238"/>
      <c r="BN16" s="238"/>
      <c r="BO16" s="362"/>
      <c r="BP16" s="412"/>
    </row>
    <row r="17" spans="1:70" ht="36" x14ac:dyDescent="0.3">
      <c r="A17" s="491"/>
      <c r="B17" s="491"/>
      <c r="C17" s="236"/>
      <c r="D17" s="236"/>
      <c r="E17" s="433"/>
      <c r="F17" s="442"/>
      <c r="G17" s="272" t="s">
        <v>4897</v>
      </c>
      <c r="H17" s="237">
        <v>91</v>
      </c>
      <c r="I17" s="237">
        <v>123</v>
      </c>
      <c r="J17" s="238">
        <v>161.30000000000001</v>
      </c>
      <c r="K17" s="237" t="s">
        <v>4944</v>
      </c>
      <c r="L17" s="239">
        <v>3</v>
      </c>
      <c r="M17" s="239" t="s">
        <v>4947</v>
      </c>
      <c r="N17" s="240"/>
      <c r="O17" s="237"/>
      <c r="P17" s="241">
        <v>168</v>
      </c>
      <c r="Q17" s="241">
        <v>168</v>
      </c>
      <c r="R17" s="238">
        <v>168</v>
      </c>
      <c r="S17" s="238"/>
      <c r="T17" s="238">
        <v>0</v>
      </c>
      <c r="U17" s="238">
        <v>0</v>
      </c>
      <c r="V17" s="238">
        <v>0</v>
      </c>
      <c r="W17" s="241">
        <v>0</v>
      </c>
      <c r="X17" s="238">
        <v>0</v>
      </c>
      <c r="Y17" s="238"/>
      <c r="Z17" s="238">
        <v>0</v>
      </c>
      <c r="AA17" s="238">
        <v>0</v>
      </c>
      <c r="AB17" s="238">
        <v>0</v>
      </c>
      <c r="AC17" s="242">
        <v>21840000</v>
      </c>
      <c r="AD17" s="242" t="str">
        <v/>
      </c>
      <c r="AE17" s="242">
        <v>21840000</v>
      </c>
      <c r="AF17" s="242">
        <v>0</v>
      </c>
      <c r="AG17" s="242" t="str">
        <v/>
      </c>
      <c r="AH17" s="242" t="str">
        <v/>
      </c>
      <c r="AI17" s="242">
        <v>21840000</v>
      </c>
      <c r="AJ17" s="458"/>
      <c r="AK17" s="461"/>
      <c r="AL17" s="464"/>
      <c r="AM17" s="435"/>
      <c r="AN17" s="466"/>
      <c r="AO17" s="285">
        <v>6552000</v>
      </c>
      <c r="AP17" s="469"/>
      <c r="AQ17" s="285">
        <v>109200000</v>
      </c>
      <c r="AR17" s="452"/>
      <c r="AS17" s="283" t="str">
        <v/>
      </c>
      <c r="AT17" s="446"/>
      <c r="AU17" s="283" t="str">
        <v/>
      </c>
      <c r="AV17" s="446"/>
      <c r="AW17" s="449"/>
      <c r="AX17" s="452"/>
      <c r="AY17" s="452"/>
      <c r="AZ17" s="455"/>
      <c r="BA17" s="455"/>
      <c r="BB17" s="435"/>
      <c r="BC17" s="364"/>
      <c r="BD17" s="365"/>
      <c r="BE17" s="237">
        <v>91</v>
      </c>
      <c r="BF17" s="237">
        <v>123</v>
      </c>
      <c r="BG17" s="238">
        <v>168</v>
      </c>
      <c r="BH17" s="238">
        <v>168</v>
      </c>
      <c r="BI17" s="238">
        <v>168</v>
      </c>
      <c r="BJ17" s="238">
        <v>168</v>
      </c>
      <c r="BK17" s="238"/>
      <c r="BL17" s="238"/>
      <c r="BM17" s="238"/>
      <c r="BN17" s="238"/>
      <c r="BO17" s="362"/>
      <c r="BP17" s="412"/>
    </row>
    <row r="18" spans="1:70" ht="56.4" customHeight="1" x14ac:dyDescent="0.3">
      <c r="A18" s="442"/>
      <c r="B18" s="442"/>
      <c r="C18" s="236"/>
      <c r="D18" s="236"/>
      <c r="E18" s="432"/>
      <c r="F18" s="272"/>
      <c r="G18" s="272" t="s">
        <v>4897</v>
      </c>
      <c r="H18" s="237">
        <v>103</v>
      </c>
      <c r="I18" s="237">
        <v>10</v>
      </c>
      <c r="J18" s="238">
        <v>346</v>
      </c>
      <c r="K18" s="237" t="s">
        <v>4944</v>
      </c>
      <c r="L18" s="239">
        <v>3</v>
      </c>
      <c r="M18" s="239">
        <v>956</v>
      </c>
      <c r="N18" s="240"/>
      <c r="O18" s="237"/>
      <c r="P18" s="241">
        <v>264</v>
      </c>
      <c r="Q18" s="241">
        <v>264</v>
      </c>
      <c r="R18" s="238">
        <v>264</v>
      </c>
      <c r="S18" s="238"/>
      <c r="T18" s="238">
        <v>0</v>
      </c>
      <c r="U18" s="238">
        <v>0</v>
      </c>
      <c r="V18" s="238">
        <v>0</v>
      </c>
      <c r="W18" s="241">
        <v>0</v>
      </c>
      <c r="X18" s="238">
        <v>0</v>
      </c>
      <c r="Y18" s="238"/>
      <c r="Z18" s="238">
        <v>0</v>
      </c>
      <c r="AA18" s="238">
        <v>0</v>
      </c>
      <c r="AB18" s="238">
        <v>0</v>
      </c>
      <c r="AC18" s="242">
        <v>34320000</v>
      </c>
      <c r="AD18" s="242" t="str">
        <v/>
      </c>
      <c r="AE18" s="242">
        <v>34320000</v>
      </c>
      <c r="AF18" s="242">
        <v>0</v>
      </c>
      <c r="AG18" s="242" t="str">
        <v/>
      </c>
      <c r="AH18" s="242" t="str">
        <v/>
      </c>
      <c r="AI18" s="242">
        <v>34320000</v>
      </c>
      <c r="AJ18" s="459"/>
      <c r="AK18" s="462"/>
      <c r="AL18" s="465"/>
      <c r="AM18" s="436"/>
      <c r="AN18" s="467"/>
      <c r="AO18" s="285">
        <v>10296000</v>
      </c>
      <c r="AP18" s="470"/>
      <c r="AQ18" s="285">
        <v>171600000</v>
      </c>
      <c r="AR18" s="453"/>
      <c r="AS18" s="283" t="str">
        <v/>
      </c>
      <c r="AT18" s="447"/>
      <c r="AU18" s="283" t="str">
        <v/>
      </c>
      <c r="AV18" s="447"/>
      <c r="AW18" s="450"/>
      <c r="AX18" s="453"/>
      <c r="AY18" s="453"/>
      <c r="AZ18" s="456"/>
      <c r="BA18" s="456"/>
      <c r="BB18" s="436"/>
      <c r="BC18" s="365"/>
      <c r="BD18" s="272"/>
      <c r="BE18" s="237">
        <v>103</v>
      </c>
      <c r="BF18" s="237">
        <v>10</v>
      </c>
      <c r="BG18" s="237">
        <v>396</v>
      </c>
      <c r="BH18" s="241">
        <f>+BJ18+BP18</f>
        <v>396</v>
      </c>
      <c r="BI18" s="238">
        <v>336.1</v>
      </c>
      <c r="BJ18" s="238">
        <v>336.1</v>
      </c>
      <c r="BK18" s="238"/>
      <c r="BL18" s="238"/>
      <c r="BM18" s="238"/>
      <c r="BN18" s="238"/>
      <c r="BO18" s="362"/>
      <c r="BP18" s="412">
        <f>396-BJ18</f>
        <v>59.899999999999977</v>
      </c>
      <c r="BQ18" s="417" t="s">
        <v>5601</v>
      </c>
      <c r="BR18" s="417" t="s">
        <v>5602</v>
      </c>
    </row>
    <row r="19" spans="1:70" ht="36" x14ac:dyDescent="0.35">
      <c r="A19" s="236">
        <v>5</v>
      </c>
      <c r="B19" s="236"/>
      <c r="C19" s="236"/>
      <c r="D19" s="236"/>
      <c r="E19" s="272" t="s">
        <v>4959</v>
      </c>
      <c r="F19" s="272"/>
      <c r="G19" s="272" t="s">
        <v>4897</v>
      </c>
      <c r="H19" s="237">
        <v>104</v>
      </c>
      <c r="I19" s="237">
        <v>8</v>
      </c>
      <c r="J19" s="238">
        <v>237.6</v>
      </c>
      <c r="K19" s="237" t="s">
        <v>4902</v>
      </c>
      <c r="L19" s="239">
        <v>3</v>
      </c>
      <c r="M19" s="239">
        <v>950</v>
      </c>
      <c r="N19" s="240"/>
      <c r="O19" s="237"/>
      <c r="P19" s="241">
        <v>288</v>
      </c>
      <c r="Q19" s="241">
        <v>288</v>
      </c>
      <c r="R19" s="238">
        <v>288</v>
      </c>
      <c r="S19" s="238"/>
      <c r="T19" s="238">
        <v>0</v>
      </c>
      <c r="U19" s="238">
        <v>0</v>
      </c>
      <c r="V19" s="238">
        <v>0</v>
      </c>
      <c r="W19" s="241">
        <v>0</v>
      </c>
      <c r="X19" s="238">
        <v>0</v>
      </c>
      <c r="Y19" s="238"/>
      <c r="Z19" s="238">
        <v>0</v>
      </c>
      <c r="AA19" s="238">
        <v>0</v>
      </c>
      <c r="AB19" s="238">
        <v>0</v>
      </c>
      <c r="AC19" s="242">
        <v>37440000</v>
      </c>
      <c r="AD19" s="242" t="str">
        <v/>
      </c>
      <c r="AE19" s="242">
        <v>37440000</v>
      </c>
      <c r="AF19" s="242">
        <v>0</v>
      </c>
      <c r="AG19" s="242" t="str">
        <v/>
      </c>
      <c r="AH19" s="242" t="str">
        <v/>
      </c>
      <c r="AI19" s="242">
        <v>37440000</v>
      </c>
      <c r="AJ19" s="260">
        <f>SUM(AI19:AI19)</f>
        <v>37440000</v>
      </c>
      <c r="AK19" s="243">
        <v>1</v>
      </c>
      <c r="AL19" s="344">
        <v>9.0899999999999995E-2</v>
      </c>
      <c r="AM19" s="283">
        <v>2025000</v>
      </c>
      <c r="AN19" s="284">
        <f>ROUND(AK19*AM19,0)</f>
        <v>2025000</v>
      </c>
      <c r="AO19" s="285">
        <v>11232000</v>
      </c>
      <c r="AP19" s="286">
        <f>SUM(AO19:AO19)</f>
        <v>11232000</v>
      </c>
      <c r="AQ19" s="285">
        <v>187200000</v>
      </c>
      <c r="AR19" s="287">
        <f>SUM(AQ19:AQ19)</f>
        <v>187200000</v>
      </c>
      <c r="AS19" s="283" t="str">
        <v/>
      </c>
      <c r="AT19" s="288">
        <f>SUM(AS19:AS19)</f>
        <v>0</v>
      </c>
      <c r="AU19" s="283" t="str">
        <v/>
      </c>
      <c r="AV19" s="288">
        <f>SUM(AU19:AU19)</f>
        <v>0</v>
      </c>
      <c r="AW19" s="289">
        <f>SUM(AN19+AP19+AR19+AT19+AV19)</f>
        <v>200457000</v>
      </c>
      <c r="AX19" s="287">
        <f>Nhân!TongTienVktTrongCg</f>
        <v>0</v>
      </c>
      <c r="AY19" s="287">
        <f>Nhân!TongTienVktNgoaiCg</f>
        <v>0</v>
      </c>
      <c r="AZ19" s="281">
        <f>SUM(AX19+AY19)</f>
        <v>0</v>
      </c>
      <c r="BA19" s="281">
        <f>SUM(AJ19+AW19+AZ19)</f>
        <v>237897000</v>
      </c>
      <c r="BB19" s="283">
        <f>Nhân!TongTienBtHoTro</f>
        <v>237897000</v>
      </c>
      <c r="BC19" s="272" t="s">
        <v>4959</v>
      </c>
      <c r="BD19" s="399" t="s">
        <v>5598</v>
      </c>
      <c r="BE19" s="237">
        <v>104</v>
      </c>
      <c r="BF19" s="237">
        <v>8</v>
      </c>
      <c r="BG19" s="238">
        <v>288</v>
      </c>
      <c r="BH19" s="238">
        <v>288</v>
      </c>
      <c r="BI19" s="238">
        <v>288</v>
      </c>
      <c r="BJ19" s="238">
        <v>288</v>
      </c>
      <c r="BK19" s="238"/>
      <c r="BL19" s="238"/>
      <c r="BM19" s="238"/>
      <c r="BN19" s="238"/>
      <c r="BO19" s="362"/>
      <c r="BP19" s="412"/>
    </row>
    <row r="20" spans="1:70" ht="36" x14ac:dyDescent="0.3">
      <c r="A20" s="441">
        <v>6</v>
      </c>
      <c r="B20" s="441"/>
      <c r="C20" s="236"/>
      <c r="D20" s="236"/>
      <c r="E20" s="431" t="s">
        <v>4967</v>
      </c>
      <c r="F20" s="346"/>
      <c r="G20" s="272" t="s">
        <v>4897</v>
      </c>
      <c r="H20" s="237">
        <v>91</v>
      </c>
      <c r="I20" s="237">
        <v>101</v>
      </c>
      <c r="J20" s="238">
        <v>91.4</v>
      </c>
      <c r="K20" s="237" t="s">
        <v>4902</v>
      </c>
      <c r="L20" s="239">
        <v>3</v>
      </c>
      <c r="M20" s="239">
        <v>3</v>
      </c>
      <c r="N20" s="240"/>
      <c r="O20" s="237"/>
      <c r="P20" s="241">
        <v>91.4</v>
      </c>
      <c r="Q20" s="241">
        <v>91.4</v>
      </c>
      <c r="R20" s="238">
        <v>0</v>
      </c>
      <c r="S20" s="238"/>
      <c r="T20" s="238">
        <v>0</v>
      </c>
      <c r="U20" s="238">
        <v>91.4</v>
      </c>
      <c r="V20" s="238">
        <v>0</v>
      </c>
      <c r="W20" s="241">
        <v>0</v>
      </c>
      <c r="X20" s="238">
        <v>0</v>
      </c>
      <c r="Y20" s="238"/>
      <c r="Z20" s="238">
        <v>0</v>
      </c>
      <c r="AA20" s="238">
        <v>0</v>
      </c>
      <c r="AB20" s="238">
        <v>0</v>
      </c>
      <c r="AC20" s="242">
        <v>0</v>
      </c>
      <c r="AD20" s="242">
        <v>11882000</v>
      </c>
      <c r="AE20" s="242">
        <v>11882000</v>
      </c>
      <c r="AF20" s="242">
        <v>0</v>
      </c>
      <c r="AG20" s="242" t="str">
        <v/>
      </c>
      <c r="AH20" s="242" t="str">
        <v/>
      </c>
      <c r="AI20" s="242">
        <v>11882000</v>
      </c>
      <c r="AJ20" s="457">
        <f>SUM(AI20:AI21)</f>
        <v>74282000</v>
      </c>
      <c r="AK20" s="460">
        <v>2</v>
      </c>
      <c r="AL20" s="463">
        <v>0.23255813950000001</v>
      </c>
      <c r="AM20" s="434">
        <v>2025000</v>
      </c>
      <c r="AN20" s="466">
        <f>ROUND(AK20*AM20,0)</f>
        <v>4050000</v>
      </c>
      <c r="AO20" s="285" t="str">
        <v/>
      </c>
      <c r="AP20" s="468">
        <f>SUM(AO20:AO21)</f>
        <v>18720000</v>
      </c>
      <c r="AQ20" s="285" t="str">
        <v/>
      </c>
      <c r="AR20" s="451">
        <f>SUM(AQ20:AQ21)</f>
        <v>312000000</v>
      </c>
      <c r="AS20" s="283" t="str">
        <v/>
      </c>
      <c r="AT20" s="445">
        <f>SUM(AS20:AS21)</f>
        <v>0</v>
      </c>
      <c r="AU20" s="283" t="str">
        <v/>
      </c>
      <c r="AV20" s="445">
        <f>SUM(AU20:AU21)</f>
        <v>0</v>
      </c>
      <c r="AW20" s="448">
        <f>SUM(AN20+AP20+AR20+AT20+AV20)</f>
        <v>334770000</v>
      </c>
      <c r="AX20" s="451">
        <f>Hồng!TongTienVktTrongCg</f>
        <v>0</v>
      </c>
      <c r="AY20" s="451">
        <f>Hồng!TongTienVktNgoaiCg</f>
        <v>0</v>
      </c>
      <c r="AZ20" s="454">
        <f>SUM(AX20+AY20)</f>
        <v>0</v>
      </c>
      <c r="BA20" s="454">
        <f>SUM(AJ20+AW20+AZ20)</f>
        <v>409052000</v>
      </c>
      <c r="BB20" s="434">
        <f>Hồng!TongTienBtHoTro</f>
        <v>409052000</v>
      </c>
      <c r="BC20" s="431" t="s">
        <v>4967</v>
      </c>
      <c r="BD20" s="400" t="s">
        <v>5597</v>
      </c>
      <c r="BE20" s="237">
        <v>91</v>
      </c>
      <c r="BF20" s="237">
        <v>101</v>
      </c>
      <c r="BG20" s="237">
        <v>480</v>
      </c>
      <c r="BH20" s="241">
        <f>BL20+BM20+BO20+BP20+BQ20</f>
        <v>108.9</v>
      </c>
      <c r="BI20" s="241">
        <f>BM20+BN20+BP20+BQ20+BR20</f>
        <v>108.9</v>
      </c>
      <c r="BJ20" s="238">
        <v>480</v>
      </c>
      <c r="BK20" s="238"/>
      <c r="BL20" s="238"/>
      <c r="BM20" s="366">
        <v>108.9</v>
      </c>
      <c r="BN20" s="238"/>
      <c r="BO20" s="362"/>
      <c r="BP20" s="412"/>
    </row>
    <row r="21" spans="1:70" ht="36" x14ac:dyDescent="0.3">
      <c r="A21" s="442"/>
      <c r="B21" s="442"/>
      <c r="C21" s="236"/>
      <c r="D21" s="236"/>
      <c r="E21" s="432"/>
      <c r="F21" s="272"/>
      <c r="G21" s="272" t="s">
        <v>4897</v>
      </c>
      <c r="H21" s="237">
        <v>91</v>
      </c>
      <c r="I21" s="237">
        <v>102</v>
      </c>
      <c r="J21" s="238">
        <v>786.9</v>
      </c>
      <c r="K21" s="237" t="s">
        <v>4902</v>
      </c>
      <c r="L21" s="239">
        <v>3</v>
      </c>
      <c r="M21" s="239"/>
      <c r="N21" s="240"/>
      <c r="O21" s="237"/>
      <c r="P21" s="241">
        <v>480</v>
      </c>
      <c r="Q21" s="241">
        <v>480</v>
      </c>
      <c r="R21" s="238">
        <v>480</v>
      </c>
      <c r="S21" s="238"/>
      <c r="T21" s="238">
        <v>0</v>
      </c>
      <c r="U21" s="238">
        <v>0</v>
      </c>
      <c r="V21" s="238">
        <v>0</v>
      </c>
      <c r="W21" s="241">
        <v>0</v>
      </c>
      <c r="X21" s="238">
        <v>0</v>
      </c>
      <c r="Y21" s="238"/>
      <c r="Z21" s="238">
        <v>0</v>
      </c>
      <c r="AA21" s="238">
        <v>0</v>
      </c>
      <c r="AB21" s="238">
        <v>0</v>
      </c>
      <c r="AC21" s="242">
        <v>62400000</v>
      </c>
      <c r="AD21" s="242" t="str">
        <v/>
      </c>
      <c r="AE21" s="242">
        <v>62400000</v>
      </c>
      <c r="AF21" s="242">
        <v>0</v>
      </c>
      <c r="AG21" s="242" t="str">
        <v/>
      </c>
      <c r="AH21" s="242" t="str">
        <v/>
      </c>
      <c r="AI21" s="242">
        <v>62400000</v>
      </c>
      <c r="AJ21" s="459"/>
      <c r="AK21" s="462"/>
      <c r="AL21" s="465"/>
      <c r="AM21" s="436"/>
      <c r="AN21" s="467"/>
      <c r="AO21" s="285">
        <v>18720000</v>
      </c>
      <c r="AP21" s="470"/>
      <c r="AQ21" s="285">
        <v>312000000</v>
      </c>
      <c r="AR21" s="453"/>
      <c r="AS21" s="283" t="str">
        <v/>
      </c>
      <c r="AT21" s="447"/>
      <c r="AU21" s="283" t="str">
        <v/>
      </c>
      <c r="AV21" s="447"/>
      <c r="AW21" s="450"/>
      <c r="AX21" s="453"/>
      <c r="AY21" s="453"/>
      <c r="AZ21" s="456"/>
      <c r="BA21" s="456"/>
      <c r="BB21" s="436"/>
      <c r="BC21" s="432"/>
      <c r="BD21" s="400" t="s">
        <v>5597</v>
      </c>
      <c r="BE21" s="237">
        <v>91</v>
      </c>
      <c r="BF21" s="237">
        <v>102</v>
      </c>
      <c r="BG21" s="237"/>
      <c r="BH21" s="241">
        <f>BL21+BM21+BO21+BP21+BQ21</f>
        <v>91.4</v>
      </c>
      <c r="BI21" s="241">
        <f>BM21+BN21+BP21+BQ21+BR21</f>
        <v>91.4</v>
      </c>
      <c r="BJ21" s="238"/>
      <c r="BK21" s="238"/>
      <c r="BL21" s="238"/>
      <c r="BM21" s="366">
        <v>91.4</v>
      </c>
      <c r="BN21" s="238"/>
      <c r="BO21" s="362"/>
      <c r="BP21" s="412"/>
    </row>
    <row r="22" spans="1:70" ht="36" x14ac:dyDescent="0.3">
      <c r="A22" s="441">
        <v>7</v>
      </c>
      <c r="B22" s="441"/>
      <c r="C22" s="236"/>
      <c r="D22" s="236"/>
      <c r="E22" s="431" t="s">
        <v>4975</v>
      </c>
      <c r="F22" s="346"/>
      <c r="G22" s="272" t="s">
        <v>4897</v>
      </c>
      <c r="H22" s="237">
        <v>91</v>
      </c>
      <c r="I22" s="237">
        <v>63</v>
      </c>
      <c r="J22" s="238">
        <v>213.6</v>
      </c>
      <c r="K22" s="237" t="s">
        <v>4902</v>
      </c>
      <c r="L22" s="239">
        <v>3</v>
      </c>
      <c r="M22" s="239" t="s">
        <v>4979</v>
      </c>
      <c r="N22" s="240"/>
      <c r="O22" s="237"/>
      <c r="P22" s="241">
        <v>225</v>
      </c>
      <c r="Q22" s="241">
        <v>225</v>
      </c>
      <c r="R22" s="238">
        <v>225</v>
      </c>
      <c r="S22" s="238"/>
      <c r="T22" s="238">
        <v>0</v>
      </c>
      <c r="U22" s="238">
        <v>0</v>
      </c>
      <c r="V22" s="238">
        <v>0</v>
      </c>
      <c r="W22" s="241">
        <v>0</v>
      </c>
      <c r="X22" s="238">
        <v>0</v>
      </c>
      <c r="Y22" s="238"/>
      <c r="Z22" s="238">
        <v>0</v>
      </c>
      <c r="AA22" s="238">
        <v>0</v>
      </c>
      <c r="AB22" s="238">
        <v>0</v>
      </c>
      <c r="AC22" s="242">
        <v>29250000</v>
      </c>
      <c r="AD22" s="242" t="str">
        <v/>
      </c>
      <c r="AE22" s="242">
        <v>29250000</v>
      </c>
      <c r="AF22" s="242">
        <v>0</v>
      </c>
      <c r="AG22" s="242" t="str">
        <v/>
      </c>
      <c r="AH22" s="242" t="str">
        <v/>
      </c>
      <c r="AI22" s="242">
        <v>29250000</v>
      </c>
      <c r="AJ22" s="457">
        <f>SUM(AI22:AI24)</f>
        <v>140920000</v>
      </c>
      <c r="AK22" s="460">
        <v>8</v>
      </c>
      <c r="AL22" s="463">
        <v>0.68430000000000002</v>
      </c>
      <c r="AM22" s="434">
        <v>4050000</v>
      </c>
      <c r="AN22" s="471">
        <f>ROUND(AK22*AM22,0)</f>
        <v>32400000</v>
      </c>
      <c r="AO22" s="285">
        <v>8775000</v>
      </c>
      <c r="AP22" s="468">
        <f>SUM(AO22:AO24)</f>
        <v>42276000</v>
      </c>
      <c r="AQ22" s="285">
        <v>146250000</v>
      </c>
      <c r="AR22" s="451">
        <f>SUM(AQ22:AQ24)</f>
        <v>704600000</v>
      </c>
      <c r="AS22" s="283" t="str">
        <v/>
      </c>
      <c r="AT22" s="445">
        <f>SUM(AS22:AS24)</f>
        <v>0</v>
      </c>
      <c r="AU22" s="283" t="str">
        <v/>
      </c>
      <c r="AV22" s="445">
        <f>SUM(AU22:AU24)</f>
        <v>0</v>
      </c>
      <c r="AW22" s="448">
        <f>SUM(AN22+AP22+AR22+AT22+AV22)</f>
        <v>779276000</v>
      </c>
      <c r="AX22" s="451">
        <f>Lan!TongTienVktTrongCg</f>
        <v>0</v>
      </c>
      <c r="AY22" s="451">
        <f>Lan!TongTienVktNgoaiCg</f>
        <v>0</v>
      </c>
      <c r="AZ22" s="454">
        <f>SUM(AX22+AY22)</f>
        <v>0</v>
      </c>
      <c r="BA22" s="454">
        <f>SUM(AJ22+AW22+AZ22)</f>
        <v>920196000</v>
      </c>
      <c r="BB22" s="434">
        <f>Lan!TongTienBtHoTro</f>
        <v>920196000</v>
      </c>
      <c r="BC22" s="431" t="s">
        <v>4975</v>
      </c>
      <c r="BD22" s="400" t="s">
        <v>5596</v>
      </c>
      <c r="BE22" s="237">
        <v>91</v>
      </c>
      <c r="BF22" s="237">
        <v>63</v>
      </c>
      <c r="BG22" s="237">
        <v>225</v>
      </c>
      <c r="BH22" s="238">
        <v>225</v>
      </c>
      <c r="BI22" s="238">
        <v>225</v>
      </c>
      <c r="BJ22" s="238">
        <v>225</v>
      </c>
      <c r="BK22" s="238"/>
      <c r="BL22" s="238"/>
      <c r="BM22" s="238"/>
      <c r="BN22" s="238"/>
      <c r="BO22" s="362"/>
      <c r="BP22" s="412"/>
    </row>
    <row r="23" spans="1:70" ht="18" x14ac:dyDescent="0.3">
      <c r="A23" s="491"/>
      <c r="B23" s="491"/>
      <c r="C23" s="236"/>
      <c r="D23" s="236"/>
      <c r="E23" s="433"/>
      <c r="F23" s="346"/>
      <c r="G23" s="272" t="s">
        <v>4897</v>
      </c>
      <c r="H23" s="237">
        <v>91</v>
      </c>
      <c r="I23" s="237">
        <v>83</v>
      </c>
      <c r="J23" s="238">
        <v>313.5</v>
      </c>
      <c r="K23" s="237" t="s">
        <v>4902</v>
      </c>
      <c r="L23" s="239">
        <v>3</v>
      </c>
      <c r="M23" s="239">
        <v>840</v>
      </c>
      <c r="N23" s="240"/>
      <c r="O23" s="237"/>
      <c r="P23" s="241">
        <v>325</v>
      </c>
      <c r="Q23" s="241">
        <v>325</v>
      </c>
      <c r="R23" s="238">
        <v>325</v>
      </c>
      <c r="S23" s="238"/>
      <c r="T23" s="238">
        <v>0</v>
      </c>
      <c r="U23" s="238">
        <v>0</v>
      </c>
      <c r="V23" s="238">
        <v>0</v>
      </c>
      <c r="W23" s="241">
        <v>0</v>
      </c>
      <c r="X23" s="238">
        <v>0</v>
      </c>
      <c r="Y23" s="238"/>
      <c r="Z23" s="238">
        <v>0</v>
      </c>
      <c r="AA23" s="238">
        <v>0</v>
      </c>
      <c r="AB23" s="238">
        <v>0</v>
      </c>
      <c r="AC23" s="242">
        <v>42250000</v>
      </c>
      <c r="AD23" s="242" t="str">
        <v/>
      </c>
      <c r="AE23" s="242">
        <v>42250000</v>
      </c>
      <c r="AF23" s="242">
        <v>0</v>
      </c>
      <c r="AG23" s="242" t="str">
        <v/>
      </c>
      <c r="AH23" s="242" t="str">
        <v/>
      </c>
      <c r="AI23" s="242">
        <v>42250000</v>
      </c>
      <c r="AJ23" s="458"/>
      <c r="AK23" s="461"/>
      <c r="AL23" s="464"/>
      <c r="AM23" s="435"/>
      <c r="AN23" s="466"/>
      <c r="AO23" s="285">
        <v>12675000</v>
      </c>
      <c r="AP23" s="469"/>
      <c r="AQ23" s="285">
        <v>211250000</v>
      </c>
      <c r="AR23" s="452"/>
      <c r="AS23" s="283" t="str">
        <v/>
      </c>
      <c r="AT23" s="446"/>
      <c r="AU23" s="283" t="str">
        <v/>
      </c>
      <c r="AV23" s="446"/>
      <c r="AW23" s="449"/>
      <c r="AX23" s="452"/>
      <c r="AY23" s="452"/>
      <c r="AZ23" s="455"/>
      <c r="BA23" s="455"/>
      <c r="BB23" s="435"/>
      <c r="BC23" s="433"/>
      <c r="BD23" s="400" t="s">
        <v>5596</v>
      </c>
      <c r="BE23" s="237">
        <v>91</v>
      </c>
      <c r="BF23" s="237">
        <v>83</v>
      </c>
      <c r="BG23" s="237">
        <v>325</v>
      </c>
      <c r="BH23" s="238">
        <v>325</v>
      </c>
      <c r="BI23" s="238">
        <v>325</v>
      </c>
      <c r="BJ23" s="238">
        <v>325</v>
      </c>
      <c r="BK23" s="238"/>
      <c r="BL23" s="238"/>
      <c r="BM23" s="238"/>
      <c r="BN23" s="238"/>
      <c r="BO23" s="362"/>
      <c r="BP23" s="412"/>
    </row>
    <row r="24" spans="1:70" ht="18" x14ac:dyDescent="0.3">
      <c r="A24" s="442"/>
      <c r="B24" s="442"/>
      <c r="C24" s="236"/>
      <c r="D24" s="236"/>
      <c r="E24" s="432"/>
      <c r="F24" s="272"/>
      <c r="G24" s="272" t="s">
        <v>4897</v>
      </c>
      <c r="H24" s="237">
        <v>91</v>
      </c>
      <c r="I24" s="237">
        <v>84</v>
      </c>
      <c r="J24" s="238">
        <v>513</v>
      </c>
      <c r="K24" s="237" t="s">
        <v>4902</v>
      </c>
      <c r="L24" s="239">
        <v>3</v>
      </c>
      <c r="M24" s="239">
        <v>854</v>
      </c>
      <c r="N24" s="240"/>
      <c r="O24" s="237"/>
      <c r="P24" s="241">
        <v>534</v>
      </c>
      <c r="Q24" s="241">
        <v>534</v>
      </c>
      <c r="R24" s="238">
        <v>534</v>
      </c>
      <c r="S24" s="238"/>
      <c r="T24" s="238">
        <v>0</v>
      </c>
      <c r="U24" s="238">
        <v>0</v>
      </c>
      <c r="V24" s="238">
        <v>0</v>
      </c>
      <c r="W24" s="241">
        <v>0</v>
      </c>
      <c r="X24" s="238">
        <v>0</v>
      </c>
      <c r="Y24" s="238"/>
      <c r="Z24" s="238">
        <v>0</v>
      </c>
      <c r="AA24" s="238">
        <v>0</v>
      </c>
      <c r="AB24" s="238">
        <v>0</v>
      </c>
      <c r="AC24" s="242">
        <v>69420000</v>
      </c>
      <c r="AD24" s="242" t="str">
        <v/>
      </c>
      <c r="AE24" s="242">
        <v>69420000</v>
      </c>
      <c r="AF24" s="242">
        <v>0</v>
      </c>
      <c r="AG24" s="242" t="str">
        <v/>
      </c>
      <c r="AH24" s="242" t="str">
        <v/>
      </c>
      <c r="AI24" s="242">
        <v>69420000</v>
      </c>
      <c r="AJ24" s="459"/>
      <c r="AK24" s="462"/>
      <c r="AL24" s="465"/>
      <c r="AM24" s="436"/>
      <c r="AN24" s="467"/>
      <c r="AO24" s="285">
        <v>20826000</v>
      </c>
      <c r="AP24" s="470"/>
      <c r="AQ24" s="285">
        <v>347100000</v>
      </c>
      <c r="AR24" s="453"/>
      <c r="AS24" s="283" t="str">
        <v/>
      </c>
      <c r="AT24" s="447"/>
      <c r="AU24" s="283" t="str">
        <v/>
      </c>
      <c r="AV24" s="447"/>
      <c r="AW24" s="450"/>
      <c r="AX24" s="453"/>
      <c r="AY24" s="453"/>
      <c r="AZ24" s="456"/>
      <c r="BA24" s="456"/>
      <c r="BB24" s="436"/>
      <c r="BC24" s="432"/>
      <c r="BD24" s="400" t="s">
        <v>5596</v>
      </c>
      <c r="BE24" s="237">
        <v>91</v>
      </c>
      <c r="BF24" s="237">
        <v>84</v>
      </c>
      <c r="BG24" s="237">
        <v>534</v>
      </c>
      <c r="BH24" s="238">
        <v>534</v>
      </c>
      <c r="BI24" s="238">
        <v>534</v>
      </c>
      <c r="BJ24" s="238">
        <v>534</v>
      </c>
      <c r="BK24" s="238"/>
      <c r="BL24" s="238"/>
      <c r="BM24" s="238"/>
      <c r="BN24" s="238"/>
      <c r="BO24" s="362"/>
      <c r="BP24" s="412"/>
    </row>
    <row r="25" spans="1:70" ht="18" x14ac:dyDescent="0.3">
      <c r="A25" s="441">
        <v>8</v>
      </c>
      <c r="B25" s="441"/>
      <c r="C25" s="236"/>
      <c r="D25" s="236"/>
      <c r="E25" s="431" t="s">
        <v>4993</v>
      </c>
      <c r="F25" s="346"/>
      <c r="G25" s="272" t="s">
        <v>4897</v>
      </c>
      <c r="H25" s="237">
        <v>104</v>
      </c>
      <c r="I25" s="237">
        <v>22</v>
      </c>
      <c r="J25" s="238">
        <v>222.1</v>
      </c>
      <c r="K25" s="237" t="s">
        <v>4902</v>
      </c>
      <c r="L25" s="239">
        <v>3</v>
      </c>
      <c r="M25" s="239">
        <v>954</v>
      </c>
      <c r="N25" s="240"/>
      <c r="O25" s="237"/>
      <c r="P25" s="241">
        <v>222.1</v>
      </c>
      <c r="Q25" s="241">
        <v>222.1</v>
      </c>
      <c r="R25" s="238">
        <v>222.1</v>
      </c>
      <c r="S25" s="238"/>
      <c r="T25" s="238">
        <v>0</v>
      </c>
      <c r="U25" s="238">
        <v>0</v>
      </c>
      <c r="V25" s="238">
        <v>0</v>
      </c>
      <c r="W25" s="241">
        <v>0</v>
      </c>
      <c r="X25" s="238">
        <v>0</v>
      </c>
      <c r="Y25" s="238"/>
      <c r="Z25" s="238">
        <v>0</v>
      </c>
      <c r="AA25" s="238">
        <v>0</v>
      </c>
      <c r="AB25" s="238">
        <v>0</v>
      </c>
      <c r="AC25" s="242">
        <v>28873000</v>
      </c>
      <c r="AD25" s="242" t="str">
        <v/>
      </c>
      <c r="AE25" s="242">
        <v>28873000</v>
      </c>
      <c r="AF25" s="242">
        <v>0</v>
      </c>
      <c r="AG25" s="242" t="str">
        <v/>
      </c>
      <c r="AH25" s="242" t="str">
        <v/>
      </c>
      <c r="AI25" s="242">
        <v>28873000</v>
      </c>
      <c r="AJ25" s="457">
        <f>SUM(AI25:AI26)</f>
        <v>37375000</v>
      </c>
      <c r="AK25" s="460">
        <v>4</v>
      </c>
      <c r="AL25" s="463">
        <v>0.15970000000000001</v>
      </c>
      <c r="AM25" s="434">
        <v>2025000</v>
      </c>
      <c r="AN25" s="471">
        <f>ROUND(AK25*AM25,0)</f>
        <v>8100000</v>
      </c>
      <c r="AO25" s="285">
        <v>8661900</v>
      </c>
      <c r="AP25" s="468">
        <f>SUM(AO25:AO26)</f>
        <v>11212500</v>
      </c>
      <c r="AQ25" s="285">
        <v>144365000</v>
      </c>
      <c r="AR25" s="451">
        <f>SUM(AQ25:AQ26)</f>
        <v>186875000</v>
      </c>
      <c r="AS25" s="283" t="str">
        <v/>
      </c>
      <c r="AT25" s="445">
        <f>SUM(AS25:AS26)</f>
        <v>0</v>
      </c>
      <c r="AU25" s="283" t="str">
        <v/>
      </c>
      <c r="AV25" s="445">
        <f>SUM(AU25:AU26)</f>
        <v>0</v>
      </c>
      <c r="AW25" s="448">
        <f>SUM(AN25+AP25+AR25+AT25+AV25)</f>
        <v>206187500</v>
      </c>
      <c r="AX25" s="451">
        <f>Lý!TongTienVktTrongCg</f>
        <v>0</v>
      </c>
      <c r="AY25" s="451">
        <f>Lý!TongTienVktNgoaiCg</f>
        <v>0</v>
      </c>
      <c r="AZ25" s="454">
        <f>SUM(AX25+AY25)</f>
        <v>0</v>
      </c>
      <c r="BA25" s="454">
        <f>SUM(AJ25+AW25+AZ25)</f>
        <v>243562500</v>
      </c>
      <c r="BB25" s="434">
        <f>Lý!TongTienBtHoTro</f>
        <v>243562500</v>
      </c>
      <c r="BC25" s="443" t="s">
        <v>5595</v>
      </c>
      <c r="BD25" s="346"/>
      <c r="BE25" s="237">
        <v>104</v>
      </c>
      <c r="BF25" s="237">
        <v>22</v>
      </c>
      <c r="BG25" s="421">
        <v>720</v>
      </c>
      <c r="BH25" s="421">
        <v>287.5</v>
      </c>
      <c r="BI25" s="421">
        <v>287.5</v>
      </c>
      <c r="BJ25" s="421">
        <v>287.5</v>
      </c>
      <c r="BK25" s="238"/>
      <c r="BL25" s="238"/>
      <c r="BM25" s="238"/>
      <c r="BN25" s="238"/>
      <c r="BO25" s="362"/>
      <c r="BP25" s="412"/>
    </row>
    <row r="26" spans="1:70" ht="18" x14ac:dyDescent="0.3">
      <c r="A26" s="442"/>
      <c r="B26" s="442"/>
      <c r="C26" s="236"/>
      <c r="D26" s="236"/>
      <c r="E26" s="432"/>
      <c r="F26" s="272"/>
      <c r="G26" s="272" t="s">
        <v>4897</v>
      </c>
      <c r="H26" s="237">
        <v>104</v>
      </c>
      <c r="I26" s="237">
        <v>23</v>
      </c>
      <c r="J26" s="238">
        <v>787</v>
      </c>
      <c r="K26" s="237" t="s">
        <v>4902</v>
      </c>
      <c r="L26" s="239">
        <v>3</v>
      </c>
      <c r="M26" s="239">
        <v>954</v>
      </c>
      <c r="N26" s="240"/>
      <c r="O26" s="237"/>
      <c r="P26" s="241">
        <v>65.400000000000006</v>
      </c>
      <c r="Q26" s="241">
        <v>65.400000000000006</v>
      </c>
      <c r="R26" s="238">
        <v>65.400000000000006</v>
      </c>
      <c r="S26" s="238"/>
      <c r="T26" s="238">
        <v>0</v>
      </c>
      <c r="U26" s="238">
        <v>0</v>
      </c>
      <c r="V26" s="238">
        <v>0</v>
      </c>
      <c r="W26" s="241">
        <v>0</v>
      </c>
      <c r="X26" s="238">
        <v>0</v>
      </c>
      <c r="Y26" s="238"/>
      <c r="Z26" s="238">
        <v>0</v>
      </c>
      <c r="AA26" s="238">
        <v>0</v>
      </c>
      <c r="AB26" s="238">
        <v>0</v>
      </c>
      <c r="AC26" s="242">
        <v>8502000</v>
      </c>
      <c r="AD26" s="242" t="str">
        <v/>
      </c>
      <c r="AE26" s="242">
        <v>8502000</v>
      </c>
      <c r="AF26" s="242">
        <v>0</v>
      </c>
      <c r="AG26" s="242" t="str">
        <v/>
      </c>
      <c r="AH26" s="242" t="str">
        <v/>
      </c>
      <c r="AI26" s="242">
        <v>8502000</v>
      </c>
      <c r="AJ26" s="459"/>
      <c r="AK26" s="462"/>
      <c r="AL26" s="465"/>
      <c r="AM26" s="436"/>
      <c r="AN26" s="467"/>
      <c r="AO26" s="285">
        <v>2550600</v>
      </c>
      <c r="AP26" s="470"/>
      <c r="AQ26" s="285">
        <v>42510000</v>
      </c>
      <c r="AR26" s="453"/>
      <c r="AS26" s="283" t="str">
        <v/>
      </c>
      <c r="AT26" s="447"/>
      <c r="AU26" s="283" t="str">
        <v/>
      </c>
      <c r="AV26" s="447"/>
      <c r="AW26" s="450"/>
      <c r="AX26" s="453"/>
      <c r="AY26" s="453"/>
      <c r="AZ26" s="456"/>
      <c r="BA26" s="456"/>
      <c r="BB26" s="436"/>
      <c r="BC26" s="444"/>
      <c r="BD26" s="272"/>
      <c r="BE26" s="237">
        <v>104</v>
      </c>
      <c r="BF26" s="237">
        <v>23</v>
      </c>
      <c r="BG26" s="422">
        <v>287.5</v>
      </c>
      <c r="BH26" s="422">
        <v>287.5</v>
      </c>
      <c r="BI26" s="422">
        <v>287.5</v>
      </c>
      <c r="BJ26" s="422">
        <v>287.5</v>
      </c>
      <c r="BK26" s="238"/>
      <c r="BL26" s="238"/>
      <c r="BM26" s="238"/>
      <c r="BN26" s="238"/>
      <c r="BO26" s="362"/>
      <c r="BP26" s="412"/>
    </row>
    <row r="27" spans="1:70" ht="58.2" customHeight="1" x14ac:dyDescent="0.3">
      <c r="A27" s="441">
        <v>9</v>
      </c>
      <c r="B27" s="441"/>
      <c r="C27" s="236"/>
      <c r="D27" s="236"/>
      <c r="E27" s="431" t="s">
        <v>5005</v>
      </c>
      <c r="F27" s="346"/>
      <c r="G27" s="272" t="s">
        <v>4897</v>
      </c>
      <c r="H27" s="237">
        <v>90</v>
      </c>
      <c r="I27" s="237">
        <v>72</v>
      </c>
      <c r="J27" s="238">
        <v>427.3</v>
      </c>
      <c r="K27" s="237" t="s">
        <v>4902</v>
      </c>
      <c r="L27" s="239">
        <v>3</v>
      </c>
      <c r="M27" s="239">
        <v>72</v>
      </c>
      <c r="N27" s="240"/>
      <c r="O27" s="237"/>
      <c r="P27" s="241">
        <v>63.8</v>
      </c>
      <c r="Q27" s="241">
        <v>63.8</v>
      </c>
      <c r="R27" s="238">
        <v>63.8</v>
      </c>
      <c r="S27" s="238"/>
      <c r="T27" s="238">
        <v>0</v>
      </c>
      <c r="U27" s="238">
        <v>0</v>
      </c>
      <c r="V27" s="238">
        <v>0</v>
      </c>
      <c r="W27" s="241">
        <v>0</v>
      </c>
      <c r="X27" s="238">
        <v>0</v>
      </c>
      <c r="Y27" s="238"/>
      <c r="Z27" s="238">
        <v>0</v>
      </c>
      <c r="AA27" s="238">
        <v>0</v>
      </c>
      <c r="AB27" s="238">
        <v>0</v>
      </c>
      <c r="AC27" s="242">
        <v>8294000</v>
      </c>
      <c r="AD27" s="242" t="str">
        <v/>
      </c>
      <c r="AE27" s="242">
        <v>8294000</v>
      </c>
      <c r="AF27" s="242">
        <v>0</v>
      </c>
      <c r="AG27" s="242" t="str">
        <v/>
      </c>
      <c r="AH27" s="242" t="str">
        <v/>
      </c>
      <c r="AI27" s="242">
        <v>8294000</v>
      </c>
      <c r="AJ27" s="457">
        <f>SUM(AI27:AI31)</f>
        <v>237146000</v>
      </c>
      <c r="AK27" s="460">
        <v>1</v>
      </c>
      <c r="AL27" s="463">
        <v>1</v>
      </c>
      <c r="AM27" s="434">
        <v>8100000</v>
      </c>
      <c r="AN27" s="471">
        <f>ROUND(AK27*AM27,0)</f>
        <v>8100000</v>
      </c>
      <c r="AO27" s="285">
        <v>2488200</v>
      </c>
      <c r="AP27" s="468">
        <f>SUM(AO27:AO31)</f>
        <v>71143800</v>
      </c>
      <c r="AQ27" s="285">
        <v>41470000</v>
      </c>
      <c r="AR27" s="451">
        <f>SUM(AQ27:AQ31)</f>
        <v>1185730000</v>
      </c>
      <c r="AS27" s="283" t="str">
        <v/>
      </c>
      <c r="AT27" s="445">
        <f>SUM(AS27:AS31)</f>
        <v>0</v>
      </c>
      <c r="AU27" s="283" t="str">
        <v/>
      </c>
      <c r="AV27" s="445">
        <f>SUM(AU27:AU31)</f>
        <v>0</v>
      </c>
      <c r="AW27" s="448">
        <f>SUM(AN27+AP27+AR27+AT27+AV27)</f>
        <v>1264973800</v>
      </c>
      <c r="AX27" s="451">
        <f>Tạo!TongTienVktTrongCg</f>
        <v>0</v>
      </c>
      <c r="AY27" s="451">
        <f>Tạo!TongTienVktNgoaiCg</f>
        <v>0</v>
      </c>
      <c r="AZ27" s="454">
        <f>SUM(AX27+AY27)</f>
        <v>0</v>
      </c>
      <c r="BA27" s="454">
        <f>SUM(AJ27+AW27+AZ27)</f>
        <v>1502119800</v>
      </c>
      <c r="BB27" s="434">
        <f>Tạo!TongTienBtHoTro</f>
        <v>1502119800</v>
      </c>
      <c r="BC27" s="363" t="s">
        <v>5594</v>
      </c>
      <c r="BD27" s="346"/>
      <c r="BE27" s="237">
        <v>90</v>
      </c>
      <c r="BF27" s="237">
        <v>72</v>
      </c>
      <c r="BG27" s="237">
        <v>438</v>
      </c>
      <c r="BH27" s="238">
        <v>63.8</v>
      </c>
      <c r="BI27" s="238">
        <v>63.8</v>
      </c>
      <c r="BJ27" s="238">
        <v>63.8</v>
      </c>
      <c r="BK27" s="238"/>
      <c r="BL27" s="238"/>
      <c r="BM27" s="238"/>
      <c r="BN27" s="238"/>
      <c r="BO27" s="362"/>
      <c r="BP27" s="412"/>
    </row>
    <row r="28" spans="1:70" ht="67.2" x14ac:dyDescent="0.3">
      <c r="A28" s="491"/>
      <c r="B28" s="491"/>
      <c r="C28" s="236"/>
      <c r="D28" s="236"/>
      <c r="E28" s="433"/>
      <c r="F28" s="346"/>
      <c r="G28" s="272" t="s">
        <v>4897</v>
      </c>
      <c r="H28" s="237">
        <v>90</v>
      </c>
      <c r="I28" s="237">
        <v>99</v>
      </c>
      <c r="J28" s="238">
        <v>764.3</v>
      </c>
      <c r="K28" s="237" t="s">
        <v>4902</v>
      </c>
      <c r="L28" s="239">
        <v>3</v>
      </c>
      <c r="M28" s="239">
        <v>99</v>
      </c>
      <c r="N28" s="240"/>
      <c r="O28" s="237"/>
      <c r="P28" s="241">
        <v>457.6</v>
      </c>
      <c r="Q28" s="241">
        <v>457.6</v>
      </c>
      <c r="R28" s="238">
        <v>457.6</v>
      </c>
      <c r="S28" s="238"/>
      <c r="T28" s="238">
        <v>0</v>
      </c>
      <c r="U28" s="238">
        <v>0</v>
      </c>
      <c r="V28" s="238">
        <v>0</v>
      </c>
      <c r="W28" s="241">
        <v>0</v>
      </c>
      <c r="X28" s="238">
        <v>0</v>
      </c>
      <c r="Y28" s="238"/>
      <c r="Z28" s="238">
        <v>0</v>
      </c>
      <c r="AA28" s="238">
        <v>0</v>
      </c>
      <c r="AB28" s="238">
        <v>0</v>
      </c>
      <c r="AC28" s="242">
        <v>59488000</v>
      </c>
      <c r="AD28" s="242" t="str">
        <v/>
      </c>
      <c r="AE28" s="242">
        <v>59488000</v>
      </c>
      <c r="AF28" s="242">
        <v>0</v>
      </c>
      <c r="AG28" s="242" t="str">
        <v/>
      </c>
      <c r="AH28" s="242" t="str">
        <v/>
      </c>
      <c r="AI28" s="242">
        <v>59488000</v>
      </c>
      <c r="AJ28" s="458"/>
      <c r="AK28" s="461"/>
      <c r="AL28" s="464"/>
      <c r="AM28" s="435"/>
      <c r="AN28" s="466"/>
      <c r="AO28" s="285">
        <v>17846400</v>
      </c>
      <c r="AP28" s="469"/>
      <c r="AQ28" s="285">
        <v>297440000</v>
      </c>
      <c r="AR28" s="452"/>
      <c r="AS28" s="283" t="str">
        <v/>
      </c>
      <c r="AT28" s="446"/>
      <c r="AU28" s="283" t="str">
        <v/>
      </c>
      <c r="AV28" s="446"/>
      <c r="AW28" s="449"/>
      <c r="AX28" s="452"/>
      <c r="AY28" s="452"/>
      <c r="AZ28" s="455"/>
      <c r="BA28" s="455"/>
      <c r="BB28" s="435"/>
      <c r="BC28" s="364" t="s">
        <v>5591</v>
      </c>
      <c r="BD28" s="346" t="s">
        <v>5592</v>
      </c>
      <c r="BE28" s="237">
        <v>90</v>
      </c>
      <c r="BF28" s="237">
        <v>99</v>
      </c>
      <c r="BG28" s="237">
        <v>720</v>
      </c>
      <c r="BH28" s="238">
        <v>457.6</v>
      </c>
      <c r="BI28" s="238">
        <v>457.6</v>
      </c>
      <c r="BJ28" s="238">
        <v>457.6</v>
      </c>
      <c r="BK28" s="238"/>
      <c r="BL28" s="238"/>
      <c r="BM28" s="238"/>
      <c r="BN28" s="238"/>
      <c r="BO28" s="362"/>
      <c r="BP28" s="412"/>
      <c r="BQ28" s="417" t="s">
        <v>5593</v>
      </c>
      <c r="BR28" s="417" t="s">
        <v>5602</v>
      </c>
    </row>
    <row r="29" spans="1:70" ht="41.4" customHeight="1" x14ac:dyDescent="0.3">
      <c r="A29" s="491"/>
      <c r="B29" s="491"/>
      <c r="C29" s="236"/>
      <c r="D29" s="236"/>
      <c r="E29" s="433"/>
      <c r="F29" s="346"/>
      <c r="G29" s="272" t="s">
        <v>4897</v>
      </c>
      <c r="H29" s="237">
        <v>91</v>
      </c>
      <c r="I29" s="237">
        <v>60</v>
      </c>
      <c r="J29" s="238">
        <v>208.5</v>
      </c>
      <c r="K29" s="237" t="s">
        <v>4902</v>
      </c>
      <c r="L29" s="239">
        <v>3</v>
      </c>
      <c r="M29" s="239">
        <v>755</v>
      </c>
      <c r="N29" s="240"/>
      <c r="O29" s="237"/>
      <c r="P29" s="241">
        <v>149.80000000000001</v>
      </c>
      <c r="Q29" s="241">
        <v>149.80000000000001</v>
      </c>
      <c r="R29" s="238">
        <v>149.80000000000001</v>
      </c>
      <c r="S29" s="238"/>
      <c r="T29" s="238">
        <v>0</v>
      </c>
      <c r="U29" s="238">
        <v>0</v>
      </c>
      <c r="V29" s="238">
        <v>0</v>
      </c>
      <c r="W29" s="241">
        <v>0</v>
      </c>
      <c r="X29" s="238">
        <v>0</v>
      </c>
      <c r="Y29" s="238"/>
      <c r="Z29" s="238">
        <v>0</v>
      </c>
      <c r="AA29" s="238">
        <v>0</v>
      </c>
      <c r="AB29" s="238">
        <v>0</v>
      </c>
      <c r="AC29" s="242">
        <v>19474000</v>
      </c>
      <c r="AD29" s="242" t="str">
        <v/>
      </c>
      <c r="AE29" s="242">
        <v>19474000</v>
      </c>
      <c r="AF29" s="242">
        <v>0</v>
      </c>
      <c r="AG29" s="242" t="str">
        <v/>
      </c>
      <c r="AH29" s="242" t="str">
        <v/>
      </c>
      <c r="AI29" s="242">
        <v>19474000</v>
      </c>
      <c r="AJ29" s="458"/>
      <c r="AK29" s="461"/>
      <c r="AL29" s="464"/>
      <c r="AM29" s="435"/>
      <c r="AN29" s="466"/>
      <c r="AO29" s="285">
        <v>5842200</v>
      </c>
      <c r="AP29" s="469"/>
      <c r="AQ29" s="285">
        <v>97370000</v>
      </c>
      <c r="AR29" s="452"/>
      <c r="AS29" s="283" t="str">
        <v/>
      </c>
      <c r="AT29" s="446"/>
      <c r="AU29" s="283" t="str">
        <v/>
      </c>
      <c r="AV29" s="446"/>
      <c r="AW29" s="449"/>
      <c r="AX29" s="452"/>
      <c r="AY29" s="452"/>
      <c r="AZ29" s="455"/>
      <c r="BA29" s="455"/>
      <c r="BB29" s="435"/>
      <c r="BC29" s="364" t="s">
        <v>5590</v>
      </c>
      <c r="BD29" s="346"/>
      <c r="BE29" s="237">
        <v>91</v>
      </c>
      <c r="BF29" s="237">
        <v>60</v>
      </c>
      <c r="BG29" s="237">
        <v>200</v>
      </c>
      <c r="BH29" s="238">
        <v>149.80000000000001</v>
      </c>
      <c r="BI29" s="238">
        <v>149.80000000000001</v>
      </c>
      <c r="BJ29" s="238">
        <v>149.80000000000001</v>
      </c>
      <c r="BK29" s="238"/>
      <c r="BL29" s="238"/>
      <c r="BM29" s="238"/>
      <c r="BN29" s="238"/>
      <c r="BO29" s="362"/>
      <c r="BP29" s="412"/>
      <c r="BR29" s="417" t="s">
        <v>5602</v>
      </c>
    </row>
    <row r="30" spans="1:70" ht="45.6" customHeight="1" x14ac:dyDescent="0.3">
      <c r="A30" s="491"/>
      <c r="B30" s="491"/>
      <c r="C30" s="236"/>
      <c r="D30" s="236"/>
      <c r="E30" s="433"/>
      <c r="F30" s="346"/>
      <c r="G30" s="272" t="s">
        <v>4897</v>
      </c>
      <c r="H30" s="237">
        <v>91</v>
      </c>
      <c r="I30" s="237">
        <v>62</v>
      </c>
      <c r="J30" s="238">
        <v>385</v>
      </c>
      <c r="K30" s="237" t="s">
        <v>4902</v>
      </c>
      <c r="L30" s="239">
        <v>3</v>
      </c>
      <c r="M30" s="239">
        <v>837</v>
      </c>
      <c r="N30" s="240"/>
      <c r="O30" s="237"/>
      <c r="P30" s="241">
        <v>385</v>
      </c>
      <c r="Q30" s="241">
        <v>385</v>
      </c>
      <c r="R30" s="238">
        <v>385</v>
      </c>
      <c r="S30" s="238"/>
      <c r="T30" s="238">
        <v>0</v>
      </c>
      <c r="U30" s="238">
        <v>0</v>
      </c>
      <c r="V30" s="238">
        <v>0</v>
      </c>
      <c r="W30" s="241">
        <v>0</v>
      </c>
      <c r="X30" s="238">
        <v>0</v>
      </c>
      <c r="Y30" s="238"/>
      <c r="Z30" s="238">
        <v>0</v>
      </c>
      <c r="AA30" s="238">
        <v>0</v>
      </c>
      <c r="AB30" s="238">
        <v>0</v>
      </c>
      <c r="AC30" s="242">
        <v>50050000</v>
      </c>
      <c r="AD30" s="242" t="str">
        <v/>
      </c>
      <c r="AE30" s="242">
        <v>50050000</v>
      </c>
      <c r="AF30" s="242">
        <v>0</v>
      </c>
      <c r="AG30" s="242" t="str">
        <v/>
      </c>
      <c r="AH30" s="242" t="str">
        <v/>
      </c>
      <c r="AI30" s="242">
        <v>50050000</v>
      </c>
      <c r="AJ30" s="458"/>
      <c r="AK30" s="461"/>
      <c r="AL30" s="464"/>
      <c r="AM30" s="435"/>
      <c r="AN30" s="466"/>
      <c r="AO30" s="285">
        <v>15015000</v>
      </c>
      <c r="AP30" s="469"/>
      <c r="AQ30" s="285">
        <v>250250000</v>
      </c>
      <c r="AR30" s="452"/>
      <c r="AS30" s="283" t="str">
        <v/>
      </c>
      <c r="AT30" s="446"/>
      <c r="AU30" s="283" t="str">
        <v/>
      </c>
      <c r="AV30" s="446"/>
      <c r="AW30" s="449"/>
      <c r="AX30" s="452"/>
      <c r="AY30" s="452"/>
      <c r="AZ30" s="455"/>
      <c r="BA30" s="455"/>
      <c r="BB30" s="435"/>
      <c r="BC30" s="364" t="s">
        <v>5589</v>
      </c>
      <c r="BD30" s="346"/>
      <c r="BE30" s="237">
        <v>91</v>
      </c>
      <c r="BF30" s="237">
        <v>62</v>
      </c>
      <c r="BG30" s="237">
        <v>384</v>
      </c>
      <c r="BH30" s="238">
        <v>384</v>
      </c>
      <c r="BI30" s="238">
        <v>384</v>
      </c>
      <c r="BJ30" s="238">
        <v>384</v>
      </c>
      <c r="BK30" s="238"/>
      <c r="BL30" s="238"/>
      <c r="BM30" s="238"/>
      <c r="BN30" s="238"/>
      <c r="BO30" s="362"/>
      <c r="BP30" s="412"/>
      <c r="BQ30" s="417" t="s">
        <v>5593</v>
      </c>
      <c r="BR30" s="417" t="s">
        <v>5602</v>
      </c>
    </row>
    <row r="31" spans="1:70" ht="18" x14ac:dyDescent="0.3">
      <c r="A31" s="442"/>
      <c r="B31" s="442"/>
      <c r="C31" s="236"/>
      <c r="D31" s="236"/>
      <c r="E31" s="432"/>
      <c r="F31" s="272"/>
      <c r="G31" s="272" t="s">
        <v>4897</v>
      </c>
      <c r="H31" s="237">
        <v>91</v>
      </c>
      <c r="I31" s="237">
        <v>85</v>
      </c>
      <c r="J31" s="238">
        <v>763.1</v>
      </c>
      <c r="K31" s="237" t="s">
        <v>4902</v>
      </c>
      <c r="L31" s="239">
        <v>3</v>
      </c>
      <c r="M31" s="239">
        <v>838</v>
      </c>
      <c r="N31" s="240"/>
      <c r="O31" s="237"/>
      <c r="P31" s="241">
        <v>768</v>
      </c>
      <c r="Q31" s="241">
        <v>768</v>
      </c>
      <c r="R31" s="238">
        <v>768</v>
      </c>
      <c r="S31" s="238"/>
      <c r="T31" s="238">
        <v>0</v>
      </c>
      <c r="U31" s="238">
        <v>0</v>
      </c>
      <c r="V31" s="238">
        <v>0</v>
      </c>
      <c r="W31" s="241">
        <v>0</v>
      </c>
      <c r="X31" s="238">
        <v>0</v>
      </c>
      <c r="Y31" s="238"/>
      <c r="Z31" s="238">
        <v>0</v>
      </c>
      <c r="AA31" s="238">
        <v>0</v>
      </c>
      <c r="AB31" s="238">
        <v>0</v>
      </c>
      <c r="AC31" s="242">
        <v>99840000</v>
      </c>
      <c r="AD31" s="242" t="str">
        <v/>
      </c>
      <c r="AE31" s="242">
        <v>99840000</v>
      </c>
      <c r="AF31" s="242">
        <v>0</v>
      </c>
      <c r="AG31" s="242" t="str">
        <v/>
      </c>
      <c r="AH31" s="242" t="str">
        <v/>
      </c>
      <c r="AI31" s="242">
        <v>99840000</v>
      </c>
      <c r="AJ31" s="459"/>
      <c r="AK31" s="462"/>
      <c r="AL31" s="465"/>
      <c r="AM31" s="436"/>
      <c r="AN31" s="467"/>
      <c r="AO31" s="285">
        <v>29952000</v>
      </c>
      <c r="AP31" s="470"/>
      <c r="AQ31" s="285">
        <v>499200000</v>
      </c>
      <c r="AR31" s="453"/>
      <c r="AS31" s="283" t="str">
        <v/>
      </c>
      <c r="AT31" s="447"/>
      <c r="AU31" s="283" t="str">
        <v/>
      </c>
      <c r="AV31" s="447"/>
      <c r="AW31" s="450"/>
      <c r="AX31" s="453"/>
      <c r="AY31" s="453"/>
      <c r="AZ31" s="456"/>
      <c r="BA31" s="456"/>
      <c r="BB31" s="436"/>
      <c r="BC31" s="401" t="s">
        <v>5583</v>
      </c>
      <c r="BD31" s="400" t="s">
        <v>5272</v>
      </c>
      <c r="BE31" s="237">
        <v>91</v>
      </c>
      <c r="BF31" s="237">
        <v>85</v>
      </c>
      <c r="BG31" s="237">
        <v>768</v>
      </c>
      <c r="BH31" s="237">
        <v>768</v>
      </c>
      <c r="BI31" s="237">
        <v>768</v>
      </c>
      <c r="BJ31" s="238">
        <v>768</v>
      </c>
      <c r="BK31" s="238"/>
      <c r="BL31" s="238"/>
      <c r="BM31" s="238"/>
      <c r="BN31" s="238"/>
      <c r="BO31" s="362"/>
      <c r="BP31" s="412"/>
    </row>
    <row r="32" spans="1:70" ht="54" customHeight="1" x14ac:dyDescent="0.3">
      <c r="A32" s="441">
        <v>10</v>
      </c>
      <c r="B32" s="441"/>
      <c r="C32" s="236"/>
      <c r="D32" s="236"/>
      <c r="E32" s="431" t="s">
        <v>5028</v>
      </c>
      <c r="F32" s="346"/>
      <c r="G32" s="272" t="s">
        <v>4897</v>
      </c>
      <c r="H32" s="237">
        <v>91</v>
      </c>
      <c r="I32" s="237">
        <v>41</v>
      </c>
      <c r="J32" s="238">
        <v>348.1</v>
      </c>
      <c r="K32" s="237" t="s">
        <v>4924</v>
      </c>
      <c r="L32" s="239">
        <v>3</v>
      </c>
      <c r="M32" s="239"/>
      <c r="N32" s="240"/>
      <c r="O32" s="237"/>
      <c r="P32" s="241">
        <v>160</v>
      </c>
      <c r="Q32" s="241">
        <v>160</v>
      </c>
      <c r="R32" s="238">
        <v>0</v>
      </c>
      <c r="S32" s="238"/>
      <c r="T32" s="238">
        <v>0</v>
      </c>
      <c r="U32" s="238">
        <v>160</v>
      </c>
      <c r="V32" s="238">
        <v>0</v>
      </c>
      <c r="W32" s="241">
        <v>0</v>
      </c>
      <c r="X32" s="238">
        <v>0</v>
      </c>
      <c r="Y32" s="238"/>
      <c r="Z32" s="238">
        <v>0</v>
      </c>
      <c r="AA32" s="238">
        <v>0</v>
      </c>
      <c r="AB32" s="238">
        <v>0</v>
      </c>
      <c r="AC32" s="242">
        <v>0</v>
      </c>
      <c r="AD32" s="242">
        <v>20800000</v>
      </c>
      <c r="AE32" s="242">
        <v>20800000</v>
      </c>
      <c r="AF32" s="242">
        <v>0</v>
      </c>
      <c r="AG32" s="242" t="str">
        <v/>
      </c>
      <c r="AH32" s="242" t="str">
        <v/>
      </c>
      <c r="AI32" s="242">
        <v>20800000</v>
      </c>
      <c r="AJ32" s="457">
        <f>SUM(AI32:AI33)</f>
        <v>59345000</v>
      </c>
      <c r="AK32" s="460">
        <v>1</v>
      </c>
      <c r="AL32" s="463">
        <v>0.87205882349999997</v>
      </c>
      <c r="AM32" s="434">
        <v>8100000</v>
      </c>
      <c r="AN32" s="471">
        <f>ROUND(AK32*AM32,0)</f>
        <v>8100000</v>
      </c>
      <c r="AO32" s="285" t="str">
        <v/>
      </c>
      <c r="AP32" s="468">
        <f>SUM(AO32:AO33)</f>
        <v>11563500</v>
      </c>
      <c r="AQ32" s="285" t="str">
        <v/>
      </c>
      <c r="AR32" s="451">
        <f>SUM(AQ32:AQ33)</f>
        <v>192725000</v>
      </c>
      <c r="AS32" s="283" t="str">
        <v/>
      </c>
      <c r="AT32" s="445">
        <f>SUM(AS32:AS33)</f>
        <v>0</v>
      </c>
      <c r="AU32" s="283" t="str">
        <v/>
      </c>
      <c r="AV32" s="445">
        <f>SUM(AU32:AU33)</f>
        <v>0</v>
      </c>
      <c r="AW32" s="448">
        <f>SUM(AN32+AP32+AR32+AT32+AV32)</f>
        <v>212388500</v>
      </c>
      <c r="AX32" s="451">
        <f>Mạnh!TongTienVktTrongCg</f>
        <v>0</v>
      </c>
      <c r="AY32" s="451">
        <f>Mạnh!TongTienVktNgoaiCg</f>
        <v>0</v>
      </c>
      <c r="AZ32" s="454">
        <f>SUM(AX32+AY32)</f>
        <v>0</v>
      </c>
      <c r="BA32" s="454">
        <f>SUM(AJ32+AW32+AZ32)</f>
        <v>271733500</v>
      </c>
      <c r="BB32" s="434">
        <f>Mạnh!TongTienBtHoTro</f>
        <v>271733500</v>
      </c>
      <c r="BC32" s="363" t="s">
        <v>5028</v>
      </c>
      <c r="BD32" s="346"/>
      <c r="BE32" s="237">
        <v>91</v>
      </c>
      <c r="BF32" s="237">
        <v>41</v>
      </c>
      <c r="BG32" s="237"/>
      <c r="BH32" s="238">
        <v>160</v>
      </c>
      <c r="BI32" s="238">
        <v>160</v>
      </c>
      <c r="BJ32" s="238">
        <v>160</v>
      </c>
      <c r="BK32" s="238"/>
      <c r="BL32" s="238"/>
      <c r="BM32" s="238"/>
      <c r="BN32" s="238"/>
      <c r="BO32" s="362"/>
      <c r="BP32" s="412"/>
      <c r="BQ32" s="417" t="s">
        <v>5588</v>
      </c>
      <c r="BR32" s="417" t="s">
        <v>5602</v>
      </c>
    </row>
    <row r="33" spans="1:70" ht="64.8" customHeight="1" x14ac:dyDescent="0.3">
      <c r="A33" s="442"/>
      <c r="B33" s="442"/>
      <c r="C33" s="236"/>
      <c r="D33" s="236"/>
      <c r="E33" s="432"/>
      <c r="F33" s="272"/>
      <c r="G33" s="272" t="s">
        <v>4897</v>
      </c>
      <c r="H33" s="237">
        <v>91</v>
      </c>
      <c r="I33" s="237">
        <v>133</v>
      </c>
      <c r="J33" s="238">
        <v>296.5</v>
      </c>
      <c r="K33" s="237" t="s">
        <v>5032</v>
      </c>
      <c r="L33" s="239">
        <v>3</v>
      </c>
      <c r="M33" s="239">
        <v>785</v>
      </c>
      <c r="N33" s="240"/>
      <c r="O33" s="237"/>
      <c r="P33" s="241">
        <v>296.5</v>
      </c>
      <c r="Q33" s="241">
        <v>296.5</v>
      </c>
      <c r="R33" s="238">
        <v>296.5</v>
      </c>
      <c r="S33" s="238"/>
      <c r="T33" s="238">
        <v>0</v>
      </c>
      <c r="U33" s="238">
        <v>0</v>
      </c>
      <c r="V33" s="238">
        <v>0</v>
      </c>
      <c r="W33" s="241">
        <v>0</v>
      </c>
      <c r="X33" s="238">
        <v>0</v>
      </c>
      <c r="Y33" s="238"/>
      <c r="Z33" s="238">
        <v>0</v>
      </c>
      <c r="AA33" s="238">
        <v>0</v>
      </c>
      <c r="AB33" s="238">
        <v>0</v>
      </c>
      <c r="AC33" s="242">
        <v>38545000</v>
      </c>
      <c r="AD33" s="242" t="str">
        <v/>
      </c>
      <c r="AE33" s="242">
        <v>38545000</v>
      </c>
      <c r="AF33" s="242">
        <v>0</v>
      </c>
      <c r="AG33" s="242" t="str">
        <v/>
      </c>
      <c r="AH33" s="242" t="str">
        <v/>
      </c>
      <c r="AI33" s="242">
        <v>38545000</v>
      </c>
      <c r="AJ33" s="459"/>
      <c r="AK33" s="462"/>
      <c r="AL33" s="465"/>
      <c r="AM33" s="436"/>
      <c r="AN33" s="467"/>
      <c r="AO33" s="285">
        <v>11563500</v>
      </c>
      <c r="AP33" s="470"/>
      <c r="AQ33" s="285">
        <v>192725000</v>
      </c>
      <c r="AR33" s="453"/>
      <c r="AS33" s="283" t="str">
        <v/>
      </c>
      <c r="AT33" s="447"/>
      <c r="AU33" s="283" t="str">
        <v/>
      </c>
      <c r="AV33" s="447"/>
      <c r="AW33" s="450"/>
      <c r="AX33" s="453"/>
      <c r="AY33" s="453"/>
      <c r="AZ33" s="456"/>
      <c r="BA33" s="456"/>
      <c r="BB33" s="436"/>
      <c r="BC33" s="365" t="s">
        <v>5587</v>
      </c>
      <c r="BD33" s="272"/>
      <c r="BE33" s="237">
        <v>91</v>
      </c>
      <c r="BF33" s="237">
        <v>133</v>
      </c>
      <c r="BG33" s="237">
        <v>340</v>
      </c>
      <c r="BH33" s="238">
        <v>296.5</v>
      </c>
      <c r="BI33" s="238">
        <v>296.5</v>
      </c>
      <c r="BJ33" s="238">
        <v>296.5</v>
      </c>
      <c r="BK33" s="238"/>
      <c r="BL33" s="238"/>
      <c r="BM33" s="238"/>
      <c r="BN33" s="238"/>
      <c r="BO33" s="362"/>
      <c r="BP33" s="412"/>
      <c r="BQ33" s="417" t="s">
        <v>5593</v>
      </c>
      <c r="BR33" s="417" t="s">
        <v>5602</v>
      </c>
    </row>
    <row r="34" spans="1:70" ht="18" x14ac:dyDescent="0.3">
      <c r="A34" s="236">
        <v>11</v>
      </c>
      <c r="B34" s="236"/>
      <c r="C34" s="236"/>
      <c r="D34" s="236"/>
      <c r="E34" s="272" t="s">
        <v>5036</v>
      </c>
      <c r="F34" s="272"/>
      <c r="G34" s="272" t="s">
        <v>4897</v>
      </c>
      <c r="H34" s="237">
        <v>91</v>
      </c>
      <c r="I34" s="237">
        <v>103</v>
      </c>
      <c r="J34" s="238">
        <v>188</v>
      </c>
      <c r="K34" s="237" t="s">
        <v>4902</v>
      </c>
      <c r="L34" s="239">
        <v>3</v>
      </c>
      <c r="M34" s="239"/>
      <c r="N34" s="240"/>
      <c r="O34" s="237"/>
      <c r="P34" s="241">
        <v>200</v>
      </c>
      <c r="Q34" s="241">
        <v>200</v>
      </c>
      <c r="R34" s="238">
        <v>200</v>
      </c>
      <c r="S34" s="238"/>
      <c r="T34" s="238">
        <v>0</v>
      </c>
      <c r="U34" s="238">
        <v>0</v>
      </c>
      <c r="V34" s="238">
        <v>0</v>
      </c>
      <c r="W34" s="241">
        <v>0</v>
      </c>
      <c r="X34" s="238">
        <v>0</v>
      </c>
      <c r="Y34" s="238"/>
      <c r="Z34" s="238">
        <v>0</v>
      </c>
      <c r="AA34" s="238">
        <v>0</v>
      </c>
      <c r="AB34" s="238">
        <v>0</v>
      </c>
      <c r="AC34" s="242">
        <v>26000000</v>
      </c>
      <c r="AD34" s="242" t="str">
        <v/>
      </c>
      <c r="AE34" s="242">
        <v>26000000</v>
      </c>
      <c r="AF34" s="242">
        <v>0</v>
      </c>
      <c r="AG34" s="242" t="str">
        <v/>
      </c>
      <c r="AH34" s="242" t="str">
        <v/>
      </c>
      <c r="AI34" s="242">
        <v>26000000</v>
      </c>
      <c r="AJ34" s="260">
        <f>SUM(AI34:AI34)</f>
        <v>26000000</v>
      </c>
      <c r="AK34" s="243">
        <v>1</v>
      </c>
      <c r="AL34" s="344">
        <v>0.37309999999999999</v>
      </c>
      <c r="AM34" s="283">
        <v>4050000</v>
      </c>
      <c r="AN34" s="284">
        <f>ROUND(AK34*AM34,0)</f>
        <v>4050000</v>
      </c>
      <c r="AO34" s="285">
        <v>7800000</v>
      </c>
      <c r="AP34" s="286">
        <f>SUM(AO34:AO34)</f>
        <v>7800000</v>
      </c>
      <c r="AQ34" s="285">
        <v>130000000</v>
      </c>
      <c r="AR34" s="287">
        <f>SUM(AQ34:AQ34)</f>
        <v>130000000</v>
      </c>
      <c r="AS34" s="283" t="str">
        <v/>
      </c>
      <c r="AT34" s="288">
        <f>SUM(AS34:AS34)</f>
        <v>0</v>
      </c>
      <c r="AU34" s="283" t="str">
        <v/>
      </c>
      <c r="AV34" s="288">
        <f>SUM(AU34:AU34)</f>
        <v>0</v>
      </c>
      <c r="AW34" s="289">
        <f>SUM(AN34+AP34+AR34+AT34+AV34)</f>
        <v>141850000</v>
      </c>
      <c r="AX34" s="287">
        <f>Mây!TongTienVktTrongCg</f>
        <v>0</v>
      </c>
      <c r="AY34" s="287">
        <f>Mây!TongTienVktNgoaiCg</f>
        <v>0</v>
      </c>
      <c r="AZ34" s="281">
        <f>SUM(AX34+AY34)</f>
        <v>0</v>
      </c>
      <c r="BA34" s="281">
        <f>SUM(AJ34+AW34+AZ34)</f>
        <v>167850000</v>
      </c>
      <c r="BB34" s="283">
        <f>Mây!TongTienBtHoTro</f>
        <v>167850000</v>
      </c>
      <c r="BC34" s="272" t="s">
        <v>5036</v>
      </c>
      <c r="BD34" s="272"/>
      <c r="BE34" s="237">
        <v>91</v>
      </c>
      <c r="BF34" s="237">
        <v>103</v>
      </c>
      <c r="BG34" s="238">
        <v>200</v>
      </c>
      <c r="BH34" s="238">
        <v>200</v>
      </c>
      <c r="BI34" s="238">
        <v>200</v>
      </c>
      <c r="BJ34" s="238">
        <v>200</v>
      </c>
      <c r="BK34" s="238"/>
      <c r="BL34" s="238"/>
      <c r="BM34" s="238"/>
      <c r="BN34" s="238"/>
      <c r="BO34" s="362"/>
      <c r="BP34" s="412"/>
    </row>
    <row r="35" spans="1:70" ht="54" x14ac:dyDescent="0.3">
      <c r="A35" s="236">
        <v>12</v>
      </c>
      <c r="B35" s="236"/>
      <c r="C35" s="236"/>
      <c r="D35" s="236"/>
      <c r="E35" s="272" t="s">
        <v>5041</v>
      </c>
      <c r="F35" s="272"/>
      <c r="G35" s="272" t="s">
        <v>4897</v>
      </c>
      <c r="H35" s="237">
        <v>91</v>
      </c>
      <c r="I35" s="237">
        <v>107</v>
      </c>
      <c r="J35" s="238">
        <v>444.4</v>
      </c>
      <c r="K35" s="237" t="s">
        <v>4902</v>
      </c>
      <c r="L35" s="239">
        <v>3</v>
      </c>
      <c r="M35" s="239">
        <v>940</v>
      </c>
      <c r="N35" s="240"/>
      <c r="O35" s="237"/>
      <c r="P35" s="241">
        <v>443</v>
      </c>
      <c r="Q35" s="241">
        <v>443</v>
      </c>
      <c r="R35" s="238">
        <v>443</v>
      </c>
      <c r="S35" s="238"/>
      <c r="T35" s="238">
        <v>0</v>
      </c>
      <c r="U35" s="238">
        <v>0</v>
      </c>
      <c r="V35" s="238">
        <v>0</v>
      </c>
      <c r="W35" s="241">
        <v>0</v>
      </c>
      <c r="X35" s="238">
        <v>0</v>
      </c>
      <c r="Y35" s="238"/>
      <c r="Z35" s="238">
        <v>0</v>
      </c>
      <c r="AA35" s="238">
        <v>0</v>
      </c>
      <c r="AB35" s="238">
        <v>0</v>
      </c>
      <c r="AC35" s="242">
        <v>57590000</v>
      </c>
      <c r="AD35" s="242" t="str">
        <v/>
      </c>
      <c r="AE35" s="242">
        <v>57590000</v>
      </c>
      <c r="AF35" s="242">
        <v>0</v>
      </c>
      <c r="AG35" s="242" t="str">
        <v/>
      </c>
      <c r="AH35" s="242" t="str">
        <v/>
      </c>
      <c r="AI35" s="242">
        <v>57590000</v>
      </c>
      <c r="AJ35" s="260">
        <f>SUM(AI35:AI35)</f>
        <v>57590000</v>
      </c>
      <c r="AK35" s="243">
        <v>10</v>
      </c>
      <c r="AL35" s="344">
        <v>0.24429999999999999</v>
      </c>
      <c r="AM35" s="283">
        <v>2025000</v>
      </c>
      <c r="AN35" s="284">
        <f>ROUND(AK35*AM35,0)</f>
        <v>20250000</v>
      </c>
      <c r="AO35" s="285">
        <v>17277000</v>
      </c>
      <c r="AP35" s="286">
        <f>SUM(AO35:AO35)</f>
        <v>17277000</v>
      </c>
      <c r="AQ35" s="285">
        <v>287950000</v>
      </c>
      <c r="AR35" s="287">
        <f>SUM(AQ35:AQ35)</f>
        <v>287950000</v>
      </c>
      <c r="AS35" s="283" t="str">
        <v/>
      </c>
      <c r="AT35" s="288">
        <f>SUM(AS35:AS35)</f>
        <v>0</v>
      </c>
      <c r="AU35" s="283" t="str">
        <v/>
      </c>
      <c r="AV35" s="288">
        <f>SUM(AU35:AU35)</f>
        <v>0</v>
      </c>
      <c r="AW35" s="289">
        <f>SUM(AN35+AP35+AR35+AT35+AV35)</f>
        <v>325477000</v>
      </c>
      <c r="AX35" s="287">
        <f>Minh!TongTienVktTrongCg</f>
        <v>0</v>
      </c>
      <c r="AY35" s="287">
        <f>Minh!TongTienVktNgoaiCg</f>
        <v>0</v>
      </c>
      <c r="AZ35" s="281">
        <f>SUM(AX35+AY35)</f>
        <v>0</v>
      </c>
      <c r="BA35" s="281">
        <f>SUM(AJ35+AW35+AZ35)</f>
        <v>383067000</v>
      </c>
      <c r="BB35" s="283">
        <f>Minh!TongTienBtHoTro</f>
        <v>383067000</v>
      </c>
      <c r="BC35" s="272" t="s">
        <v>5041</v>
      </c>
      <c r="BD35" s="272"/>
      <c r="BE35" s="237">
        <v>91</v>
      </c>
      <c r="BF35" s="237">
        <v>107</v>
      </c>
      <c r="BG35" s="238">
        <v>446</v>
      </c>
      <c r="BH35" s="238">
        <v>443</v>
      </c>
      <c r="BI35" s="238">
        <v>443</v>
      </c>
      <c r="BJ35" s="238">
        <v>443</v>
      </c>
      <c r="BK35" s="238"/>
      <c r="BL35" s="238"/>
      <c r="BM35" s="238"/>
      <c r="BN35" s="238"/>
      <c r="BO35" s="362"/>
      <c r="BP35" s="412"/>
    </row>
    <row r="36" spans="1:70" ht="36" x14ac:dyDescent="0.3">
      <c r="A36" s="441">
        <v>13</v>
      </c>
      <c r="B36" s="441"/>
      <c r="C36" s="236"/>
      <c r="D36" s="236"/>
      <c r="E36" s="431" t="s">
        <v>5051</v>
      </c>
      <c r="F36" s="346"/>
      <c r="G36" s="272" t="s">
        <v>4897</v>
      </c>
      <c r="H36" s="237" t="s">
        <v>5056</v>
      </c>
      <c r="I36" s="237" t="s">
        <v>5057</v>
      </c>
      <c r="J36" s="238">
        <v>0</v>
      </c>
      <c r="K36" s="237" t="s">
        <v>4902</v>
      </c>
      <c r="L36" s="239">
        <v>3</v>
      </c>
      <c r="M36" s="239">
        <v>855</v>
      </c>
      <c r="N36" s="240"/>
      <c r="O36" s="237"/>
      <c r="P36" s="241">
        <v>720</v>
      </c>
      <c r="Q36" s="241">
        <v>720</v>
      </c>
      <c r="R36" s="238">
        <v>720</v>
      </c>
      <c r="S36" s="238"/>
      <c r="T36" s="238">
        <v>0</v>
      </c>
      <c r="U36" s="238">
        <v>0</v>
      </c>
      <c r="V36" s="238">
        <v>0</v>
      </c>
      <c r="W36" s="241">
        <v>0</v>
      </c>
      <c r="X36" s="238">
        <v>0</v>
      </c>
      <c r="Y36" s="238"/>
      <c r="Z36" s="238">
        <v>0</v>
      </c>
      <c r="AA36" s="238">
        <v>0</v>
      </c>
      <c r="AB36" s="238">
        <v>0</v>
      </c>
      <c r="AC36" s="242">
        <v>93600000</v>
      </c>
      <c r="AD36" s="242" t="str">
        <v/>
      </c>
      <c r="AE36" s="242">
        <v>93600000</v>
      </c>
      <c r="AF36" s="242">
        <v>0</v>
      </c>
      <c r="AG36" s="242" t="str">
        <v/>
      </c>
      <c r="AH36" s="242" t="str">
        <v/>
      </c>
      <c r="AI36" s="242">
        <v>93600000</v>
      </c>
      <c r="AJ36" s="457">
        <f>SUM(AI36:AI38)</f>
        <v>246662000</v>
      </c>
      <c r="AK36" s="460">
        <v>9</v>
      </c>
      <c r="AL36" s="463">
        <v>0.97599999999999998</v>
      </c>
      <c r="AM36" s="434">
        <v>8100000</v>
      </c>
      <c r="AN36" s="466">
        <f>ROUND(AK36*AM36,0)</f>
        <v>72900000</v>
      </c>
      <c r="AO36" s="285">
        <v>28080000</v>
      </c>
      <c r="AP36" s="468">
        <f>SUM(AO36:AO38)</f>
        <v>73998600</v>
      </c>
      <c r="AQ36" s="285">
        <v>468000000</v>
      </c>
      <c r="AR36" s="451">
        <f>SUM(AQ36:AQ38)</f>
        <v>1233310000</v>
      </c>
      <c r="AS36" s="283" t="str">
        <v/>
      </c>
      <c r="AT36" s="445">
        <f>SUM(AS36:AS38)</f>
        <v>0</v>
      </c>
      <c r="AU36" s="283" t="str">
        <v/>
      </c>
      <c r="AV36" s="445">
        <f>SUM(AU36:AU38)</f>
        <v>0</v>
      </c>
      <c r="AW36" s="448">
        <f>SUM(AN36+AP36+AR36+AT36+AV36)</f>
        <v>1380208600</v>
      </c>
      <c r="AX36" s="451">
        <f>Mơ!TongTienVktTrongCg</f>
        <v>0</v>
      </c>
      <c r="AY36" s="451">
        <f>Mơ!TongTienVktNgoaiCg</f>
        <v>0</v>
      </c>
      <c r="AZ36" s="454">
        <f>SUM(AX36+AY36)</f>
        <v>0</v>
      </c>
      <c r="BA36" s="454">
        <f>SUM(AJ36+AW36+AZ36)</f>
        <v>1626870600</v>
      </c>
      <c r="BB36" s="434">
        <f>Mơ!TongTienBtHoTro</f>
        <v>1626870600</v>
      </c>
      <c r="BC36" s="431" t="s">
        <v>5051</v>
      </c>
      <c r="BD36" s="346"/>
      <c r="BE36" s="237" t="s">
        <v>5056</v>
      </c>
      <c r="BF36" s="237" t="s">
        <v>5057</v>
      </c>
      <c r="BG36" s="238">
        <v>720</v>
      </c>
      <c r="BH36" s="238">
        <v>720</v>
      </c>
      <c r="BI36" s="238">
        <v>720</v>
      </c>
      <c r="BJ36" s="238">
        <v>720</v>
      </c>
      <c r="BK36" s="238"/>
      <c r="BL36" s="238"/>
      <c r="BM36" s="238"/>
      <c r="BN36" s="238"/>
      <c r="BO36" s="362"/>
      <c r="BP36" s="412"/>
    </row>
    <row r="37" spans="1:70" ht="18" x14ac:dyDescent="0.3">
      <c r="A37" s="491"/>
      <c r="B37" s="491"/>
      <c r="C37" s="236"/>
      <c r="D37" s="236"/>
      <c r="E37" s="433"/>
      <c r="F37" s="346"/>
      <c r="G37" s="272" t="s">
        <v>4897</v>
      </c>
      <c r="H37" s="237">
        <v>91</v>
      </c>
      <c r="I37" s="237">
        <v>99</v>
      </c>
      <c r="J37" s="238">
        <v>625.4</v>
      </c>
      <c r="K37" s="237" t="s">
        <v>4902</v>
      </c>
      <c r="L37" s="239">
        <v>3</v>
      </c>
      <c r="M37" s="239">
        <v>854</v>
      </c>
      <c r="N37" s="240"/>
      <c r="O37" s="237"/>
      <c r="P37" s="241">
        <v>625.4</v>
      </c>
      <c r="Q37" s="241">
        <v>625.4</v>
      </c>
      <c r="R37" s="238">
        <v>625.4</v>
      </c>
      <c r="S37" s="238"/>
      <c r="T37" s="238">
        <v>0</v>
      </c>
      <c r="U37" s="238">
        <v>0</v>
      </c>
      <c r="V37" s="238">
        <v>0</v>
      </c>
      <c r="W37" s="241">
        <v>0</v>
      </c>
      <c r="X37" s="238">
        <v>0</v>
      </c>
      <c r="Y37" s="238"/>
      <c r="Z37" s="238">
        <v>0</v>
      </c>
      <c r="AA37" s="238">
        <v>0</v>
      </c>
      <c r="AB37" s="238">
        <v>0</v>
      </c>
      <c r="AC37" s="242">
        <v>81302000</v>
      </c>
      <c r="AD37" s="242" t="str">
        <v/>
      </c>
      <c r="AE37" s="242">
        <v>81302000</v>
      </c>
      <c r="AF37" s="242">
        <v>0</v>
      </c>
      <c r="AG37" s="242" t="str">
        <v/>
      </c>
      <c r="AH37" s="242" t="str">
        <v/>
      </c>
      <c r="AI37" s="242">
        <v>81302000</v>
      </c>
      <c r="AJ37" s="458"/>
      <c r="AK37" s="461"/>
      <c r="AL37" s="464"/>
      <c r="AM37" s="435"/>
      <c r="AN37" s="466"/>
      <c r="AO37" s="285">
        <v>24390600</v>
      </c>
      <c r="AP37" s="469"/>
      <c r="AQ37" s="285">
        <v>406510000</v>
      </c>
      <c r="AR37" s="452"/>
      <c r="AS37" s="283" t="str">
        <v/>
      </c>
      <c r="AT37" s="446"/>
      <c r="AU37" s="283" t="str">
        <v/>
      </c>
      <c r="AV37" s="446"/>
      <c r="AW37" s="449"/>
      <c r="AX37" s="452"/>
      <c r="AY37" s="452"/>
      <c r="AZ37" s="455"/>
      <c r="BA37" s="455"/>
      <c r="BB37" s="435"/>
      <c r="BC37" s="433"/>
      <c r="BD37" s="346"/>
      <c r="BE37" s="237">
        <v>91</v>
      </c>
      <c r="BF37" s="237">
        <v>99</v>
      </c>
      <c r="BG37" s="238">
        <v>625.4</v>
      </c>
      <c r="BH37" s="238">
        <v>672</v>
      </c>
      <c r="BI37" s="238">
        <v>625.4</v>
      </c>
      <c r="BJ37" s="238">
        <v>625.4</v>
      </c>
      <c r="BK37" s="238"/>
      <c r="BL37" s="238"/>
      <c r="BM37" s="238"/>
      <c r="BN37" s="238"/>
      <c r="BO37" s="362"/>
      <c r="BP37" s="412"/>
    </row>
    <row r="38" spans="1:70" ht="36" x14ac:dyDescent="0.3">
      <c r="A38" s="442"/>
      <c r="B38" s="442"/>
      <c r="C38" s="236"/>
      <c r="D38" s="236"/>
      <c r="E38" s="432"/>
      <c r="F38" s="272"/>
      <c r="G38" s="272" t="s">
        <v>4897</v>
      </c>
      <c r="H38" s="237">
        <v>91</v>
      </c>
      <c r="I38" s="237" t="s">
        <v>5063</v>
      </c>
      <c r="J38" s="238">
        <v>0</v>
      </c>
      <c r="K38" s="237" t="s">
        <v>4902</v>
      </c>
      <c r="L38" s="239">
        <v>3</v>
      </c>
      <c r="M38" s="239">
        <v>940</v>
      </c>
      <c r="N38" s="240"/>
      <c r="O38" s="237"/>
      <c r="P38" s="241">
        <v>552</v>
      </c>
      <c r="Q38" s="241">
        <v>552</v>
      </c>
      <c r="R38" s="238">
        <v>552</v>
      </c>
      <c r="S38" s="238"/>
      <c r="T38" s="238">
        <v>0</v>
      </c>
      <c r="U38" s="238">
        <v>0</v>
      </c>
      <c r="V38" s="238">
        <v>0</v>
      </c>
      <c r="W38" s="241">
        <v>0</v>
      </c>
      <c r="X38" s="238">
        <v>0</v>
      </c>
      <c r="Y38" s="238"/>
      <c r="Z38" s="238">
        <v>0</v>
      </c>
      <c r="AA38" s="238">
        <v>0</v>
      </c>
      <c r="AB38" s="238">
        <v>0</v>
      </c>
      <c r="AC38" s="242">
        <v>71760000</v>
      </c>
      <c r="AD38" s="242" t="str">
        <v/>
      </c>
      <c r="AE38" s="242">
        <v>71760000</v>
      </c>
      <c r="AF38" s="242">
        <v>0</v>
      </c>
      <c r="AG38" s="242" t="str">
        <v/>
      </c>
      <c r="AH38" s="242" t="str">
        <v/>
      </c>
      <c r="AI38" s="242">
        <v>71760000</v>
      </c>
      <c r="AJ38" s="459"/>
      <c r="AK38" s="462"/>
      <c r="AL38" s="465"/>
      <c r="AM38" s="436"/>
      <c r="AN38" s="467"/>
      <c r="AO38" s="285">
        <v>21528000</v>
      </c>
      <c r="AP38" s="470"/>
      <c r="AQ38" s="285">
        <v>358800000</v>
      </c>
      <c r="AR38" s="453"/>
      <c r="AS38" s="283" t="str">
        <v/>
      </c>
      <c r="AT38" s="447"/>
      <c r="AU38" s="283" t="str">
        <v/>
      </c>
      <c r="AV38" s="447"/>
      <c r="AW38" s="450"/>
      <c r="AX38" s="453"/>
      <c r="AY38" s="453"/>
      <c r="AZ38" s="456"/>
      <c r="BA38" s="456"/>
      <c r="BB38" s="436"/>
      <c r="BC38" s="432"/>
      <c r="BD38" s="272"/>
      <c r="BE38" s="237">
        <v>91</v>
      </c>
      <c r="BF38" s="237" t="s">
        <v>5063</v>
      </c>
      <c r="BG38" s="238">
        <v>552</v>
      </c>
      <c r="BH38" s="238">
        <v>552</v>
      </c>
      <c r="BI38" s="238">
        <v>552</v>
      </c>
      <c r="BJ38" s="238">
        <v>552</v>
      </c>
      <c r="BK38" s="238"/>
      <c r="BL38" s="238"/>
      <c r="BM38" s="238"/>
      <c r="BN38" s="238"/>
      <c r="BO38" s="362"/>
      <c r="BP38" s="412"/>
    </row>
    <row r="39" spans="1:70" ht="36" x14ac:dyDescent="0.3">
      <c r="A39" s="441">
        <v>14</v>
      </c>
      <c r="B39" s="441"/>
      <c r="C39" s="236"/>
      <c r="D39" s="236"/>
      <c r="E39" s="431" t="s">
        <v>5066</v>
      </c>
      <c r="F39" s="346"/>
      <c r="G39" s="272" t="s">
        <v>4897</v>
      </c>
      <c r="H39" s="237">
        <v>90</v>
      </c>
      <c r="I39" s="237">
        <v>165</v>
      </c>
      <c r="J39" s="238">
        <v>263.10000000000002</v>
      </c>
      <c r="K39" s="237" t="s">
        <v>4902</v>
      </c>
      <c r="L39" s="239">
        <v>3</v>
      </c>
      <c r="M39" s="239" t="s">
        <v>5070</v>
      </c>
      <c r="N39" s="240"/>
      <c r="O39" s="237"/>
      <c r="P39" s="241">
        <v>264</v>
      </c>
      <c r="Q39" s="241">
        <v>264</v>
      </c>
      <c r="R39" s="238">
        <v>264</v>
      </c>
      <c r="S39" s="238"/>
      <c r="T39" s="238">
        <v>0</v>
      </c>
      <c r="U39" s="238">
        <v>0</v>
      </c>
      <c r="V39" s="238">
        <v>0</v>
      </c>
      <c r="W39" s="241">
        <v>0</v>
      </c>
      <c r="X39" s="238">
        <v>0</v>
      </c>
      <c r="Y39" s="238"/>
      <c r="Z39" s="238">
        <v>0</v>
      </c>
      <c r="AA39" s="238">
        <v>0</v>
      </c>
      <c r="AB39" s="238">
        <v>0</v>
      </c>
      <c r="AC39" s="242">
        <v>34320000</v>
      </c>
      <c r="AD39" s="242" t="str">
        <v/>
      </c>
      <c r="AE39" s="242">
        <v>34320000</v>
      </c>
      <c r="AF39" s="242">
        <v>0</v>
      </c>
      <c r="AG39" s="242" t="str">
        <v/>
      </c>
      <c r="AH39" s="242" t="str">
        <v/>
      </c>
      <c r="AI39" s="242">
        <v>34320000</v>
      </c>
      <c r="AJ39" s="457">
        <f>SUM(AI39:AI40)</f>
        <v>178360000</v>
      </c>
      <c r="AK39" s="460">
        <v>9</v>
      </c>
      <c r="AL39" s="463">
        <v>0.56879999999999997</v>
      </c>
      <c r="AM39" s="434">
        <v>4050000</v>
      </c>
      <c r="AN39" s="471">
        <f>ROUND(AK39*AM39,0)</f>
        <v>36450000</v>
      </c>
      <c r="AO39" s="285">
        <v>10296000</v>
      </c>
      <c r="AP39" s="468">
        <f>SUM(AO39:AO40)</f>
        <v>53508000</v>
      </c>
      <c r="AQ39" s="285">
        <v>171600000</v>
      </c>
      <c r="AR39" s="451">
        <f>SUM(AQ39:AQ40)</f>
        <v>891800000</v>
      </c>
      <c r="AS39" s="283" t="str">
        <v/>
      </c>
      <c r="AT39" s="445">
        <f>SUM(AS39:AS40)</f>
        <v>0</v>
      </c>
      <c r="AU39" s="283" t="str">
        <v/>
      </c>
      <c r="AV39" s="445">
        <f>SUM(AU39:AU40)</f>
        <v>0</v>
      </c>
      <c r="AW39" s="448">
        <f>SUM(AN39+AP39+AR39+AT39+AV39)</f>
        <v>981758000</v>
      </c>
      <c r="AX39" s="451">
        <f>Thiệu!TongTienVktTrongCg</f>
        <v>0</v>
      </c>
      <c r="AY39" s="451">
        <f>Thiệu!TongTienVktNgoaiCg</f>
        <v>0</v>
      </c>
      <c r="AZ39" s="454">
        <f>SUM(AX39+AY39)</f>
        <v>0</v>
      </c>
      <c r="BA39" s="454">
        <f>SUM(AJ39+AW39+AZ39)</f>
        <v>1160118000</v>
      </c>
      <c r="BB39" s="434">
        <f>Thiệu!TongTienBtHoTro</f>
        <v>1160118000</v>
      </c>
      <c r="BC39" s="431" t="s">
        <v>5066</v>
      </c>
      <c r="BD39" s="346"/>
      <c r="BE39" s="237">
        <v>90</v>
      </c>
      <c r="BF39" s="237">
        <v>165</v>
      </c>
      <c r="BG39" s="238">
        <v>264</v>
      </c>
      <c r="BH39" s="238">
        <v>264</v>
      </c>
      <c r="BI39" s="238">
        <v>264</v>
      </c>
      <c r="BJ39" s="238">
        <v>264</v>
      </c>
      <c r="BK39" s="238"/>
      <c r="BL39" s="238"/>
      <c r="BM39" s="238"/>
      <c r="BN39" s="238"/>
      <c r="BO39" s="362"/>
      <c r="BP39" s="412"/>
    </row>
    <row r="40" spans="1:70" ht="36" x14ac:dyDescent="0.3">
      <c r="A40" s="442"/>
      <c r="B40" s="442"/>
      <c r="C40" s="236"/>
      <c r="D40" s="236"/>
      <c r="E40" s="432"/>
      <c r="F40" s="272"/>
      <c r="G40" s="272" t="s">
        <v>4897</v>
      </c>
      <c r="H40" s="237">
        <v>91</v>
      </c>
      <c r="I40" s="237" t="s">
        <v>5075</v>
      </c>
      <c r="J40" s="238">
        <v>0</v>
      </c>
      <c r="K40" s="237" t="s">
        <v>4902</v>
      </c>
      <c r="L40" s="239">
        <v>3</v>
      </c>
      <c r="M40" s="239" t="s">
        <v>5073</v>
      </c>
      <c r="N40" s="240"/>
      <c r="O40" s="237"/>
      <c r="P40" s="241">
        <v>1108</v>
      </c>
      <c r="Q40" s="241">
        <v>1108</v>
      </c>
      <c r="R40" s="238">
        <v>1108</v>
      </c>
      <c r="S40" s="238"/>
      <c r="T40" s="238">
        <v>0</v>
      </c>
      <c r="U40" s="238">
        <v>0</v>
      </c>
      <c r="V40" s="238">
        <v>0</v>
      </c>
      <c r="W40" s="241">
        <v>0</v>
      </c>
      <c r="X40" s="238">
        <v>0</v>
      </c>
      <c r="Y40" s="238"/>
      <c r="Z40" s="238">
        <v>0</v>
      </c>
      <c r="AA40" s="238">
        <v>0</v>
      </c>
      <c r="AB40" s="238">
        <v>0</v>
      </c>
      <c r="AC40" s="242">
        <v>144040000</v>
      </c>
      <c r="AD40" s="242" t="str">
        <v/>
      </c>
      <c r="AE40" s="242">
        <v>144040000</v>
      </c>
      <c r="AF40" s="242">
        <v>0</v>
      </c>
      <c r="AG40" s="242" t="str">
        <v/>
      </c>
      <c r="AH40" s="242" t="str">
        <v/>
      </c>
      <c r="AI40" s="242">
        <v>144040000</v>
      </c>
      <c r="AJ40" s="459"/>
      <c r="AK40" s="462"/>
      <c r="AL40" s="465"/>
      <c r="AM40" s="436"/>
      <c r="AN40" s="467"/>
      <c r="AO40" s="285">
        <v>43212000</v>
      </c>
      <c r="AP40" s="470"/>
      <c r="AQ40" s="285">
        <v>720200000</v>
      </c>
      <c r="AR40" s="453"/>
      <c r="AS40" s="283" t="str">
        <v/>
      </c>
      <c r="AT40" s="447"/>
      <c r="AU40" s="283" t="str">
        <v/>
      </c>
      <c r="AV40" s="447"/>
      <c r="AW40" s="450"/>
      <c r="AX40" s="453"/>
      <c r="AY40" s="453"/>
      <c r="AZ40" s="456"/>
      <c r="BA40" s="456"/>
      <c r="BB40" s="436"/>
      <c r="BC40" s="432"/>
      <c r="BD40" s="272"/>
      <c r="BE40" s="237">
        <v>91</v>
      </c>
      <c r="BF40" s="237" t="s">
        <v>5075</v>
      </c>
      <c r="BG40" s="238">
        <v>1108</v>
      </c>
      <c r="BH40" s="238">
        <v>1108</v>
      </c>
      <c r="BI40" s="238">
        <v>1108</v>
      </c>
      <c r="BJ40" s="238">
        <v>1108</v>
      </c>
      <c r="BK40" s="238"/>
      <c r="BL40" s="238"/>
      <c r="BM40" s="238"/>
      <c r="BN40" s="238"/>
      <c r="BO40" s="362"/>
      <c r="BP40" s="412"/>
    </row>
    <row r="41" spans="1:70" ht="84" x14ac:dyDescent="0.3">
      <c r="A41" s="441">
        <v>15</v>
      </c>
      <c r="B41" s="441"/>
      <c r="C41" s="236"/>
      <c r="D41" s="236"/>
      <c r="E41" s="431" t="s">
        <v>5078</v>
      </c>
      <c r="F41" s="346"/>
      <c r="G41" s="272" t="s">
        <v>4897</v>
      </c>
      <c r="H41" s="237">
        <v>104</v>
      </c>
      <c r="I41" s="237">
        <v>24</v>
      </c>
      <c r="J41" s="238">
        <v>454.1</v>
      </c>
      <c r="K41" s="237" t="s">
        <v>4902</v>
      </c>
      <c r="L41" s="239">
        <v>3</v>
      </c>
      <c r="M41" s="239" t="s">
        <v>5081</v>
      </c>
      <c r="N41" s="240"/>
      <c r="O41" s="237"/>
      <c r="P41" s="241">
        <v>429.1</v>
      </c>
      <c r="Q41" s="241">
        <v>429.1</v>
      </c>
      <c r="R41" s="238">
        <v>429.1</v>
      </c>
      <c r="S41" s="238"/>
      <c r="T41" s="238">
        <v>0</v>
      </c>
      <c r="U41" s="238">
        <v>0</v>
      </c>
      <c r="V41" s="238">
        <v>0</v>
      </c>
      <c r="W41" s="241">
        <v>0</v>
      </c>
      <c r="X41" s="238">
        <v>0</v>
      </c>
      <c r="Y41" s="238"/>
      <c r="Z41" s="238">
        <v>0</v>
      </c>
      <c r="AA41" s="238">
        <v>0</v>
      </c>
      <c r="AB41" s="238">
        <v>0</v>
      </c>
      <c r="AC41" s="242">
        <v>55783000</v>
      </c>
      <c r="AD41" s="242" t="str">
        <v/>
      </c>
      <c r="AE41" s="242">
        <v>55783000</v>
      </c>
      <c r="AF41" s="242">
        <v>0</v>
      </c>
      <c r="AG41" s="242" t="str">
        <v/>
      </c>
      <c r="AH41" s="242" t="str">
        <v/>
      </c>
      <c r="AI41" s="242">
        <v>55783000</v>
      </c>
      <c r="AJ41" s="457">
        <f>SUM(AI41:AI42)</f>
        <v>91572000</v>
      </c>
      <c r="AK41" s="460">
        <v>1</v>
      </c>
      <c r="AL41" s="463">
        <v>0.89395833329999996</v>
      </c>
      <c r="AM41" s="434">
        <v>8100000</v>
      </c>
      <c r="AN41" s="471">
        <f>ROUND(AK41*AM41,0)</f>
        <v>8100000</v>
      </c>
      <c r="AO41" s="285">
        <v>16734900</v>
      </c>
      <c r="AP41" s="468">
        <f>SUM(AO41:AO42)</f>
        <v>16734900</v>
      </c>
      <c r="AQ41" s="285">
        <v>278915000</v>
      </c>
      <c r="AR41" s="451">
        <f>SUM(AQ41:AQ42)</f>
        <v>278915000</v>
      </c>
      <c r="AS41" s="283" t="str">
        <v/>
      </c>
      <c r="AT41" s="445">
        <f>SUM(AS41:AS42)</f>
        <v>0</v>
      </c>
      <c r="AU41" s="283" t="str">
        <v/>
      </c>
      <c r="AV41" s="445">
        <f>SUM(AU41:AU42)</f>
        <v>0</v>
      </c>
      <c r="AW41" s="448">
        <f>SUM(AN41+AP41+AR41+AT41+AV41)</f>
        <v>303749900</v>
      </c>
      <c r="AX41" s="451">
        <f>Vân!TongTienVktTrongCg</f>
        <v>0</v>
      </c>
      <c r="AY41" s="451">
        <f>Vân!TongTienVktNgoaiCg</f>
        <v>0</v>
      </c>
      <c r="AZ41" s="454">
        <f>SUM(AX41+AY41)</f>
        <v>0</v>
      </c>
      <c r="BA41" s="454">
        <f>SUM(AJ41+AW41+AZ41)</f>
        <v>395321900</v>
      </c>
      <c r="BB41" s="434">
        <f>Vân!TongTienBtHoTro</f>
        <v>395321900</v>
      </c>
      <c r="BC41" s="431" t="s">
        <v>5078</v>
      </c>
      <c r="BD41" s="346"/>
      <c r="BE41" s="237">
        <v>104</v>
      </c>
      <c r="BF41" s="237">
        <v>24</v>
      </c>
      <c r="BG41" s="237">
        <v>480</v>
      </c>
      <c r="BH41" s="238">
        <v>429.1</v>
      </c>
      <c r="BI41" s="238">
        <v>429.1</v>
      </c>
      <c r="BJ41" s="238">
        <v>429.1</v>
      </c>
      <c r="BK41" s="238"/>
      <c r="BL41" s="238"/>
      <c r="BM41" s="238"/>
      <c r="BN41" s="238"/>
      <c r="BO41" s="362"/>
      <c r="BP41" s="412">
        <v>50.9</v>
      </c>
      <c r="BQ41" s="417" t="s">
        <v>5586</v>
      </c>
      <c r="BR41" s="417" t="s">
        <v>5602</v>
      </c>
    </row>
    <row r="42" spans="1:70" ht="84" x14ac:dyDescent="0.3">
      <c r="A42" s="442"/>
      <c r="B42" s="442"/>
      <c r="C42" s="236"/>
      <c r="D42" s="236"/>
      <c r="E42" s="432"/>
      <c r="F42" s="272"/>
      <c r="G42" s="272" t="s">
        <v>4897</v>
      </c>
      <c r="H42" s="237">
        <v>104</v>
      </c>
      <c r="I42" s="237">
        <v>35</v>
      </c>
      <c r="J42" s="238">
        <v>275.3</v>
      </c>
      <c r="K42" s="237" t="s">
        <v>4902</v>
      </c>
      <c r="L42" s="239">
        <v>3</v>
      </c>
      <c r="M42" s="239"/>
      <c r="N42" s="240"/>
      <c r="O42" s="237"/>
      <c r="P42" s="241">
        <v>275.3</v>
      </c>
      <c r="Q42" s="241">
        <v>275.3</v>
      </c>
      <c r="R42" s="238">
        <v>0</v>
      </c>
      <c r="S42" s="238"/>
      <c r="T42" s="238">
        <v>0</v>
      </c>
      <c r="U42" s="238">
        <v>275.3</v>
      </c>
      <c r="V42" s="238">
        <v>0</v>
      </c>
      <c r="W42" s="241">
        <v>0</v>
      </c>
      <c r="X42" s="238">
        <v>0</v>
      </c>
      <c r="Y42" s="238"/>
      <c r="Z42" s="238">
        <v>0</v>
      </c>
      <c r="AA42" s="238">
        <v>0</v>
      </c>
      <c r="AB42" s="238">
        <v>0</v>
      </c>
      <c r="AC42" s="242">
        <v>0</v>
      </c>
      <c r="AD42" s="242">
        <v>35789000</v>
      </c>
      <c r="AE42" s="242">
        <v>35789000</v>
      </c>
      <c r="AF42" s="242">
        <v>0</v>
      </c>
      <c r="AG42" s="242" t="str">
        <v/>
      </c>
      <c r="AH42" s="242" t="str">
        <v/>
      </c>
      <c r="AI42" s="242">
        <v>35789000</v>
      </c>
      <c r="AJ42" s="459"/>
      <c r="AK42" s="462"/>
      <c r="AL42" s="465"/>
      <c r="AM42" s="436"/>
      <c r="AN42" s="467"/>
      <c r="AO42" s="285" t="str">
        <v/>
      </c>
      <c r="AP42" s="470"/>
      <c r="AQ42" s="285" t="str">
        <v/>
      </c>
      <c r="AR42" s="453"/>
      <c r="AS42" s="283" t="str">
        <v/>
      </c>
      <c r="AT42" s="447"/>
      <c r="AU42" s="283" t="str">
        <v/>
      </c>
      <c r="AV42" s="447"/>
      <c r="AW42" s="450"/>
      <c r="AX42" s="453"/>
      <c r="AY42" s="453"/>
      <c r="AZ42" s="456"/>
      <c r="BA42" s="456"/>
      <c r="BB42" s="436"/>
      <c r="BC42" s="432"/>
      <c r="BD42" s="272"/>
      <c r="BE42" s="237">
        <v>104</v>
      </c>
      <c r="BF42" s="237">
        <v>35</v>
      </c>
      <c r="BG42" s="400">
        <v>300</v>
      </c>
      <c r="BH42" s="402">
        <v>275.3</v>
      </c>
      <c r="BI42" s="402">
        <v>275.3</v>
      </c>
      <c r="BJ42" s="402"/>
      <c r="BK42" s="238"/>
      <c r="BL42" s="238"/>
      <c r="BM42" s="402">
        <v>275.3</v>
      </c>
      <c r="BN42" s="238"/>
      <c r="BO42" s="362"/>
      <c r="BP42" s="412"/>
      <c r="BQ42" s="417" t="s">
        <v>5586</v>
      </c>
      <c r="BR42" s="417" t="s">
        <v>5602</v>
      </c>
    </row>
    <row r="43" spans="1:70" ht="36" x14ac:dyDescent="0.3">
      <c r="A43" s="236">
        <v>16</v>
      </c>
      <c r="B43" s="236"/>
      <c r="C43" s="236"/>
      <c r="D43" s="236"/>
      <c r="E43" s="272" t="s">
        <v>5087</v>
      </c>
      <c r="F43" s="272"/>
      <c r="G43" s="272" t="s">
        <v>4897</v>
      </c>
      <c r="H43" s="237">
        <v>90</v>
      </c>
      <c r="I43" s="237" t="s">
        <v>5091</v>
      </c>
      <c r="J43" s="238">
        <v>0</v>
      </c>
      <c r="K43" s="237" t="s">
        <v>4902</v>
      </c>
      <c r="L43" s="239">
        <v>3</v>
      </c>
      <c r="M43" s="239">
        <v>857</v>
      </c>
      <c r="N43" s="240"/>
      <c r="O43" s="237"/>
      <c r="P43" s="241">
        <v>445</v>
      </c>
      <c r="Q43" s="241">
        <v>445</v>
      </c>
      <c r="R43" s="238">
        <v>445</v>
      </c>
      <c r="S43" s="238"/>
      <c r="T43" s="238">
        <v>0</v>
      </c>
      <c r="U43" s="238">
        <v>0</v>
      </c>
      <c r="V43" s="238">
        <v>0</v>
      </c>
      <c r="W43" s="241">
        <v>0</v>
      </c>
      <c r="X43" s="238">
        <v>0</v>
      </c>
      <c r="Y43" s="238"/>
      <c r="Z43" s="238">
        <v>0</v>
      </c>
      <c r="AA43" s="238">
        <v>0</v>
      </c>
      <c r="AB43" s="238">
        <v>0</v>
      </c>
      <c r="AC43" s="242">
        <v>57850000</v>
      </c>
      <c r="AD43" s="242" t="str">
        <v/>
      </c>
      <c r="AE43" s="242">
        <v>57850000</v>
      </c>
      <c r="AF43" s="242">
        <v>0</v>
      </c>
      <c r="AG43" s="242" t="str">
        <v/>
      </c>
      <c r="AH43" s="242" t="str">
        <v/>
      </c>
      <c r="AI43" s="242">
        <v>57850000</v>
      </c>
      <c r="AJ43" s="260">
        <f>SUM(AI43:AI43)</f>
        <v>57850000</v>
      </c>
      <c r="AK43" s="243">
        <v>1</v>
      </c>
      <c r="AL43" s="344">
        <v>0.1865</v>
      </c>
      <c r="AM43" s="283">
        <v>2025000</v>
      </c>
      <c r="AN43" s="284">
        <f>ROUND(AK43*AM43,0)</f>
        <v>2025000</v>
      </c>
      <c r="AO43" s="285">
        <v>17355000</v>
      </c>
      <c r="AP43" s="286">
        <f>SUM(AO43:AO43)</f>
        <v>17355000</v>
      </c>
      <c r="AQ43" s="285">
        <v>289250000</v>
      </c>
      <c r="AR43" s="287">
        <f>SUM(AQ43:AQ43)</f>
        <v>289250000</v>
      </c>
      <c r="AS43" s="283" t="str">
        <v/>
      </c>
      <c r="AT43" s="288">
        <f>SUM(AS43:AS43)</f>
        <v>0</v>
      </c>
      <c r="AU43" s="283" t="str">
        <v/>
      </c>
      <c r="AV43" s="288">
        <f>SUM(AU43:AU43)</f>
        <v>0</v>
      </c>
      <c r="AW43" s="289">
        <f>SUM(AN43+AP43+AR43+AT43+AV43)</f>
        <v>308630000</v>
      </c>
      <c r="AX43" s="287">
        <f>Tích!TongTienVktTrongCg</f>
        <v>0</v>
      </c>
      <c r="AY43" s="287">
        <f>Tích!TongTienVktNgoaiCg</f>
        <v>0</v>
      </c>
      <c r="AZ43" s="281">
        <f>SUM(AX43+AY43)</f>
        <v>0</v>
      </c>
      <c r="BA43" s="281">
        <f>SUM(AJ43+AW43+AZ43)</f>
        <v>366480000</v>
      </c>
      <c r="BB43" s="283">
        <f>Tích!TongTienBtHoTro</f>
        <v>366480000</v>
      </c>
      <c r="BC43" s="272" t="s">
        <v>5087</v>
      </c>
      <c r="BD43" s="272"/>
      <c r="BE43" s="237">
        <v>90</v>
      </c>
      <c r="BF43" s="237" t="s">
        <v>5091</v>
      </c>
      <c r="BG43" s="241">
        <v>445</v>
      </c>
      <c r="BH43" s="241">
        <v>445</v>
      </c>
      <c r="BI43" s="241">
        <v>445</v>
      </c>
      <c r="BJ43" s="238">
        <v>445</v>
      </c>
      <c r="BK43" s="238"/>
      <c r="BL43" s="238"/>
      <c r="BM43" s="238"/>
      <c r="BN43" s="238"/>
      <c r="BO43" s="362"/>
      <c r="BP43" s="412"/>
    </row>
    <row r="44" spans="1:70" ht="51" customHeight="1" x14ac:dyDescent="0.3">
      <c r="A44" s="441">
        <v>17</v>
      </c>
      <c r="B44" s="441"/>
      <c r="C44" s="236"/>
      <c r="D44" s="236"/>
      <c r="E44" s="431" t="s">
        <v>5095</v>
      </c>
      <c r="F44" s="346"/>
      <c r="G44" s="272" t="s">
        <v>4897</v>
      </c>
      <c r="H44" s="237">
        <v>90</v>
      </c>
      <c r="I44" s="237">
        <v>125</v>
      </c>
      <c r="J44" s="238">
        <v>476.2</v>
      </c>
      <c r="K44" s="237" t="s">
        <v>4902</v>
      </c>
      <c r="L44" s="239">
        <v>3</v>
      </c>
      <c r="M44" s="239" t="s">
        <v>5098</v>
      </c>
      <c r="N44" s="240"/>
      <c r="O44" s="237"/>
      <c r="P44" s="241">
        <v>229.5</v>
      </c>
      <c r="Q44" s="241">
        <v>229.5</v>
      </c>
      <c r="R44" s="238">
        <v>229.5</v>
      </c>
      <c r="S44" s="238"/>
      <c r="T44" s="238">
        <v>0</v>
      </c>
      <c r="U44" s="238">
        <v>0</v>
      </c>
      <c r="V44" s="238">
        <v>0</v>
      </c>
      <c r="W44" s="241">
        <v>0</v>
      </c>
      <c r="X44" s="238">
        <v>0</v>
      </c>
      <c r="Y44" s="238"/>
      <c r="Z44" s="238">
        <v>0</v>
      </c>
      <c r="AA44" s="238">
        <v>0</v>
      </c>
      <c r="AB44" s="238">
        <v>0</v>
      </c>
      <c r="AC44" s="242">
        <v>29835000</v>
      </c>
      <c r="AD44" s="242" t="str">
        <v/>
      </c>
      <c r="AE44" s="242">
        <v>29835000</v>
      </c>
      <c r="AF44" s="242">
        <v>0</v>
      </c>
      <c r="AG44" s="242" t="str">
        <v/>
      </c>
      <c r="AH44" s="242" t="str">
        <v/>
      </c>
      <c r="AI44" s="242">
        <v>29835000</v>
      </c>
      <c r="AJ44" s="457">
        <f>SUM(AI44:AI46)</f>
        <v>146081000</v>
      </c>
      <c r="AK44" s="460">
        <v>3</v>
      </c>
      <c r="AL44" s="463">
        <v>0.2417</v>
      </c>
      <c r="AM44" s="434">
        <v>2025000</v>
      </c>
      <c r="AN44" s="466">
        <f>ROUND(AK44*AM44,0)</f>
        <v>6075000</v>
      </c>
      <c r="AO44" s="285">
        <v>8950500</v>
      </c>
      <c r="AP44" s="468">
        <f>SUM(AO44:AO46)</f>
        <v>43824300</v>
      </c>
      <c r="AQ44" s="285">
        <v>149175000</v>
      </c>
      <c r="AR44" s="451">
        <f>SUM(AQ44:AQ46)</f>
        <v>730405000</v>
      </c>
      <c r="AS44" s="283" t="str">
        <v/>
      </c>
      <c r="AT44" s="445">
        <f>SUM(AS44:AS46)</f>
        <v>0</v>
      </c>
      <c r="AU44" s="283" t="str">
        <v/>
      </c>
      <c r="AV44" s="445">
        <f>SUM(AU44:AU46)</f>
        <v>0</v>
      </c>
      <c r="AW44" s="448">
        <f>SUM(AN44+AP44+AR44+AT44+AV44)</f>
        <v>780304300</v>
      </c>
      <c r="AX44" s="451">
        <f>Trai!TongTienVktTrongCg</f>
        <v>0</v>
      </c>
      <c r="AY44" s="451">
        <f>Trai!TongTienVktNgoaiCg</f>
        <v>0</v>
      </c>
      <c r="AZ44" s="454">
        <f>SUM(AX44+AY44)</f>
        <v>0</v>
      </c>
      <c r="BA44" s="454">
        <f>SUM(AJ44+AW44+AZ44)</f>
        <v>926385300</v>
      </c>
      <c r="BB44" s="434">
        <f>Trai!TongTienBtHoTro</f>
        <v>926385300</v>
      </c>
      <c r="BC44" s="431" t="s">
        <v>5584</v>
      </c>
      <c r="BD44" s="423" t="s">
        <v>5585</v>
      </c>
      <c r="BE44" s="237">
        <v>90</v>
      </c>
      <c r="BF44" s="237">
        <v>125</v>
      </c>
      <c r="BG44" s="237"/>
      <c r="BH44" s="238">
        <v>229.5</v>
      </c>
      <c r="BI44" s="238">
        <v>229.5</v>
      </c>
      <c r="BJ44" s="238">
        <v>229.5</v>
      </c>
      <c r="BK44" s="238"/>
      <c r="BL44" s="238"/>
      <c r="BM44" s="238"/>
      <c r="BN44" s="238"/>
      <c r="BO44" s="362"/>
      <c r="BP44" s="412"/>
    </row>
    <row r="45" spans="1:70" ht="49.8" customHeight="1" x14ac:dyDescent="0.3">
      <c r="A45" s="491"/>
      <c r="B45" s="491"/>
      <c r="C45" s="236"/>
      <c r="D45" s="236"/>
      <c r="E45" s="433"/>
      <c r="F45" s="346"/>
      <c r="G45" s="272" t="s">
        <v>4897</v>
      </c>
      <c r="H45" s="237">
        <v>90</v>
      </c>
      <c r="I45" s="237">
        <v>153</v>
      </c>
      <c r="J45" s="238">
        <v>347.2</v>
      </c>
      <c r="K45" s="237" t="s">
        <v>4902</v>
      </c>
      <c r="L45" s="239">
        <v>3</v>
      </c>
      <c r="M45" s="239">
        <v>957</v>
      </c>
      <c r="N45" s="240"/>
      <c r="O45" s="237"/>
      <c r="P45" s="241">
        <v>347.2</v>
      </c>
      <c r="Q45" s="241">
        <v>347.2</v>
      </c>
      <c r="R45" s="238">
        <v>347.2</v>
      </c>
      <c r="S45" s="238"/>
      <c r="T45" s="238">
        <v>0</v>
      </c>
      <c r="U45" s="238">
        <v>0</v>
      </c>
      <c r="V45" s="238">
        <v>0</v>
      </c>
      <c r="W45" s="241">
        <v>0</v>
      </c>
      <c r="X45" s="238">
        <v>0</v>
      </c>
      <c r="Y45" s="238"/>
      <c r="Z45" s="238">
        <v>0</v>
      </c>
      <c r="AA45" s="238">
        <v>0</v>
      </c>
      <c r="AB45" s="238">
        <v>0</v>
      </c>
      <c r="AC45" s="242">
        <v>45136000</v>
      </c>
      <c r="AD45" s="242" t="str">
        <v/>
      </c>
      <c r="AE45" s="242">
        <v>45136000</v>
      </c>
      <c r="AF45" s="242">
        <v>0</v>
      </c>
      <c r="AG45" s="242" t="str">
        <v/>
      </c>
      <c r="AH45" s="242" t="str">
        <v/>
      </c>
      <c r="AI45" s="242">
        <v>45136000</v>
      </c>
      <c r="AJ45" s="458"/>
      <c r="AK45" s="461"/>
      <c r="AL45" s="464"/>
      <c r="AM45" s="435"/>
      <c r="AN45" s="466"/>
      <c r="AO45" s="285">
        <v>13540800</v>
      </c>
      <c r="AP45" s="469"/>
      <c r="AQ45" s="285">
        <v>225680000</v>
      </c>
      <c r="AR45" s="452"/>
      <c r="AS45" s="283" t="str">
        <v/>
      </c>
      <c r="AT45" s="446"/>
      <c r="AU45" s="283" t="str">
        <v/>
      </c>
      <c r="AV45" s="446"/>
      <c r="AW45" s="449"/>
      <c r="AX45" s="452"/>
      <c r="AY45" s="452"/>
      <c r="AZ45" s="455"/>
      <c r="BA45" s="455"/>
      <c r="BB45" s="435"/>
      <c r="BC45" s="433"/>
      <c r="BD45" s="424"/>
      <c r="BE45" s="237">
        <v>90</v>
      </c>
      <c r="BF45" s="237">
        <v>153</v>
      </c>
      <c r="BG45" s="237"/>
      <c r="BH45" s="241">
        <v>547</v>
      </c>
      <c r="BI45" s="238">
        <v>547</v>
      </c>
      <c r="BJ45" s="238">
        <v>547</v>
      </c>
      <c r="BK45" s="238"/>
      <c r="BL45" s="238"/>
      <c r="BM45" s="238"/>
      <c r="BN45" s="238"/>
      <c r="BO45" s="362"/>
      <c r="BP45" s="412"/>
    </row>
    <row r="46" spans="1:70" ht="52.2" customHeight="1" x14ac:dyDescent="0.3">
      <c r="A46" s="442"/>
      <c r="B46" s="442"/>
      <c r="C46" s="236"/>
      <c r="D46" s="236"/>
      <c r="E46" s="432"/>
      <c r="F46" s="272"/>
      <c r="G46" s="272" t="s">
        <v>4897</v>
      </c>
      <c r="H46" s="237">
        <v>90</v>
      </c>
      <c r="I46" s="237">
        <v>150</v>
      </c>
      <c r="J46" s="238">
        <v>518.9</v>
      </c>
      <c r="K46" s="237" t="s">
        <v>4902</v>
      </c>
      <c r="L46" s="239">
        <v>3</v>
      </c>
      <c r="M46" s="239">
        <v>936</v>
      </c>
      <c r="N46" s="240"/>
      <c r="O46" s="237"/>
      <c r="P46" s="241">
        <v>547</v>
      </c>
      <c r="Q46" s="241">
        <v>547</v>
      </c>
      <c r="R46" s="238">
        <v>547</v>
      </c>
      <c r="S46" s="238"/>
      <c r="T46" s="238">
        <v>0</v>
      </c>
      <c r="U46" s="238">
        <v>0</v>
      </c>
      <c r="V46" s="238">
        <v>0</v>
      </c>
      <c r="W46" s="241">
        <v>0</v>
      </c>
      <c r="X46" s="238">
        <v>0</v>
      </c>
      <c r="Y46" s="238"/>
      <c r="Z46" s="238">
        <v>0</v>
      </c>
      <c r="AA46" s="238">
        <v>0</v>
      </c>
      <c r="AB46" s="238">
        <v>0</v>
      </c>
      <c r="AC46" s="242">
        <v>71110000</v>
      </c>
      <c r="AD46" s="242" t="str">
        <v/>
      </c>
      <c r="AE46" s="242">
        <v>71110000</v>
      </c>
      <c r="AF46" s="242">
        <v>0</v>
      </c>
      <c r="AG46" s="242" t="str">
        <v/>
      </c>
      <c r="AH46" s="242" t="str">
        <v/>
      </c>
      <c r="AI46" s="242">
        <v>71110000</v>
      </c>
      <c r="AJ46" s="459"/>
      <c r="AK46" s="462"/>
      <c r="AL46" s="465"/>
      <c r="AM46" s="436"/>
      <c r="AN46" s="467"/>
      <c r="AO46" s="285">
        <v>21333000</v>
      </c>
      <c r="AP46" s="470"/>
      <c r="AQ46" s="285">
        <v>355550000</v>
      </c>
      <c r="AR46" s="453"/>
      <c r="AS46" s="283" t="str">
        <v/>
      </c>
      <c r="AT46" s="447"/>
      <c r="AU46" s="283" t="str">
        <v/>
      </c>
      <c r="AV46" s="447"/>
      <c r="AW46" s="450"/>
      <c r="AX46" s="453"/>
      <c r="AY46" s="453"/>
      <c r="AZ46" s="456"/>
      <c r="BA46" s="456"/>
      <c r="BB46" s="436"/>
      <c r="BC46" s="432"/>
      <c r="BD46" s="425"/>
      <c r="BE46" s="237">
        <v>90</v>
      </c>
      <c r="BF46" s="237">
        <v>150</v>
      </c>
      <c r="BG46" s="237"/>
      <c r="BH46" s="238">
        <v>348</v>
      </c>
      <c r="BI46" s="238">
        <v>348</v>
      </c>
      <c r="BJ46" s="238">
        <v>348</v>
      </c>
      <c r="BK46" s="238"/>
      <c r="BL46" s="238"/>
      <c r="BM46" s="238"/>
      <c r="BN46" s="238"/>
      <c r="BO46" s="362"/>
      <c r="BP46" s="412"/>
    </row>
    <row r="47" spans="1:70" ht="18" x14ac:dyDescent="0.3">
      <c r="A47" s="236">
        <v>18</v>
      </c>
      <c r="B47" s="236"/>
      <c r="C47" s="236"/>
      <c r="D47" s="236"/>
      <c r="E47" s="272" t="s">
        <v>5272</v>
      </c>
      <c r="F47" s="272"/>
      <c r="G47" s="272" t="s">
        <v>4897</v>
      </c>
      <c r="H47" s="237">
        <v>91</v>
      </c>
      <c r="I47" s="237">
        <v>86</v>
      </c>
      <c r="J47" s="238">
        <v>1208.4000000000001</v>
      </c>
      <c r="K47" s="237" t="s">
        <v>4902</v>
      </c>
      <c r="L47" s="239">
        <v>3</v>
      </c>
      <c r="M47" s="239">
        <v>854</v>
      </c>
      <c r="N47" s="240"/>
      <c r="O47" s="237"/>
      <c r="P47" s="241">
        <v>1208.4000000000001</v>
      </c>
      <c r="Q47" s="241">
        <v>1208.4000000000001</v>
      </c>
      <c r="R47" s="238">
        <v>1176</v>
      </c>
      <c r="S47" s="238"/>
      <c r="T47" s="238">
        <v>0</v>
      </c>
      <c r="U47" s="238">
        <v>0</v>
      </c>
      <c r="V47" s="238">
        <v>32.4</v>
      </c>
      <c r="W47" s="241">
        <v>0</v>
      </c>
      <c r="X47" s="238">
        <v>0</v>
      </c>
      <c r="Y47" s="238"/>
      <c r="Z47" s="238">
        <v>0</v>
      </c>
      <c r="AA47" s="238">
        <v>0</v>
      </c>
      <c r="AB47" s="238">
        <v>0</v>
      </c>
      <c r="AC47" s="242">
        <v>152880000</v>
      </c>
      <c r="AD47" s="242" t="str">
        <v/>
      </c>
      <c r="AE47" s="242">
        <v>152880000</v>
      </c>
      <c r="AF47" s="242">
        <v>0</v>
      </c>
      <c r="AG47" s="242" t="str">
        <v/>
      </c>
      <c r="AH47" s="242" t="str">
        <v/>
      </c>
      <c r="AI47" s="242">
        <v>152880000</v>
      </c>
      <c r="AJ47" s="260">
        <f>SUM(AI47:AI47)</f>
        <v>152880000</v>
      </c>
      <c r="AK47" s="243">
        <v>8</v>
      </c>
      <c r="AL47" s="344">
        <v>0.48509999999999998</v>
      </c>
      <c r="AM47" s="283">
        <v>4050000</v>
      </c>
      <c r="AN47" s="284">
        <f t="shared" ref="AN47:AN52" si="4">ROUND(AK47*AM47,0)</f>
        <v>32400000</v>
      </c>
      <c r="AO47" s="285">
        <v>45864000</v>
      </c>
      <c r="AP47" s="286">
        <f>SUM(AO47:AO47)</f>
        <v>45864000</v>
      </c>
      <c r="AQ47" s="285">
        <v>764400000</v>
      </c>
      <c r="AR47" s="287">
        <f>SUM(AQ47:AQ47)</f>
        <v>764400000</v>
      </c>
      <c r="AS47" s="283" t="str">
        <v/>
      </c>
      <c r="AT47" s="288">
        <f>SUM(AS47:AS47)</f>
        <v>0</v>
      </c>
      <c r="AU47" s="283" t="str">
        <v/>
      </c>
      <c r="AV47" s="288">
        <f>SUM(AU47:AU47)</f>
        <v>0</v>
      </c>
      <c r="AW47" s="289">
        <f t="shared" ref="AW47:AW52" si="5">SUM(AN47+AP47+AR47+AT47+AV47)</f>
        <v>842664000</v>
      </c>
      <c r="AX47" s="287">
        <f>Thanh!TongTienVktTrongCg</f>
        <v>0</v>
      </c>
      <c r="AY47" s="287">
        <f>Thanh!TongTienVktNgoaiCg</f>
        <v>0</v>
      </c>
      <c r="AZ47" s="281">
        <f t="shared" ref="AZ47:AZ52" si="6">SUM(AX47+AY47)</f>
        <v>0</v>
      </c>
      <c r="BA47" s="281">
        <f t="shared" ref="BA47:BA52" si="7">SUM(AJ47+AW47+AZ47)</f>
        <v>995544000</v>
      </c>
      <c r="BB47" s="283">
        <f>Thanh!TongTienBtHoTro</f>
        <v>995544000</v>
      </c>
      <c r="BC47" s="360" t="s">
        <v>5583</v>
      </c>
      <c r="BD47" s="272" t="s">
        <v>5272</v>
      </c>
      <c r="BE47" s="237">
        <v>91</v>
      </c>
      <c r="BF47" s="237">
        <v>86</v>
      </c>
      <c r="BG47" s="237">
        <v>1176</v>
      </c>
      <c r="BH47" s="238">
        <v>1176</v>
      </c>
      <c r="BI47" s="238">
        <v>1176</v>
      </c>
      <c r="BJ47" s="238">
        <v>1176</v>
      </c>
      <c r="BK47" s="238"/>
      <c r="BL47" s="238"/>
      <c r="BM47" s="238"/>
      <c r="BN47" s="238"/>
      <c r="BO47" s="362"/>
      <c r="BP47" s="412"/>
    </row>
    <row r="48" spans="1:70" ht="36" x14ac:dyDescent="0.3">
      <c r="A48" s="236">
        <v>19</v>
      </c>
      <c r="B48" s="236"/>
      <c r="C48" s="236"/>
      <c r="D48" s="236"/>
      <c r="E48" s="272" t="s">
        <v>5111</v>
      </c>
      <c r="F48" s="272"/>
      <c r="G48" s="272" t="s">
        <v>4897</v>
      </c>
      <c r="H48" s="237">
        <v>103</v>
      </c>
      <c r="I48" s="237">
        <v>16</v>
      </c>
      <c r="J48" s="238">
        <v>250</v>
      </c>
      <c r="K48" s="237" t="s">
        <v>4902</v>
      </c>
      <c r="L48" s="239">
        <v>3</v>
      </c>
      <c r="M48" s="239">
        <v>955</v>
      </c>
      <c r="N48" s="240"/>
      <c r="O48" s="237"/>
      <c r="P48" s="241">
        <v>14.8</v>
      </c>
      <c r="Q48" s="241">
        <v>14.8</v>
      </c>
      <c r="R48" s="238">
        <v>14.8</v>
      </c>
      <c r="S48" s="238"/>
      <c r="T48" s="238">
        <v>0</v>
      </c>
      <c r="U48" s="238">
        <v>0</v>
      </c>
      <c r="V48" s="238">
        <v>0</v>
      </c>
      <c r="W48" s="241">
        <v>0</v>
      </c>
      <c r="X48" s="238">
        <v>0</v>
      </c>
      <c r="Y48" s="238"/>
      <c r="Z48" s="238">
        <v>0</v>
      </c>
      <c r="AA48" s="238">
        <v>0</v>
      </c>
      <c r="AB48" s="238">
        <v>0</v>
      </c>
      <c r="AC48" s="242">
        <v>1924000</v>
      </c>
      <c r="AD48" s="242" t="str">
        <v/>
      </c>
      <c r="AE48" s="242">
        <v>1924000</v>
      </c>
      <c r="AF48" s="242">
        <v>0</v>
      </c>
      <c r="AG48" s="242" t="str">
        <v/>
      </c>
      <c r="AH48" s="242" t="str">
        <v/>
      </c>
      <c r="AI48" s="242">
        <v>1924000</v>
      </c>
      <c r="AJ48" s="260">
        <f>SUM(AI48:AI48)</f>
        <v>1924000</v>
      </c>
      <c r="AK48" s="243">
        <v>8</v>
      </c>
      <c r="AL48" s="344">
        <v>9.1000000000000004E-3</v>
      </c>
      <c r="AM48" s="283">
        <v>2025000</v>
      </c>
      <c r="AN48" s="284">
        <f t="shared" si="4"/>
        <v>16200000</v>
      </c>
      <c r="AO48" s="285">
        <v>577200</v>
      </c>
      <c r="AP48" s="286">
        <f>SUM(AO48:AO48)</f>
        <v>577200</v>
      </c>
      <c r="AQ48" s="285">
        <v>9620000</v>
      </c>
      <c r="AR48" s="287">
        <f>SUM(AQ48:AQ48)</f>
        <v>9620000</v>
      </c>
      <c r="AS48" s="283" t="str">
        <v/>
      </c>
      <c r="AT48" s="288">
        <f>SUM(AS48:AS48)</f>
        <v>0</v>
      </c>
      <c r="AU48" s="283" t="str">
        <v/>
      </c>
      <c r="AV48" s="288">
        <f>SUM(AU48:AU48)</f>
        <v>0</v>
      </c>
      <c r="AW48" s="289">
        <f t="shared" si="5"/>
        <v>26397200</v>
      </c>
      <c r="AX48" s="287">
        <f>'Thanh(1)'!TongTienVktTrongCg</f>
        <v>0</v>
      </c>
      <c r="AY48" s="287">
        <f>'Thanh(1)'!TongTienVktNgoaiCg</f>
        <v>0</v>
      </c>
      <c r="AZ48" s="281">
        <f t="shared" si="6"/>
        <v>0</v>
      </c>
      <c r="BA48" s="281">
        <f t="shared" si="7"/>
        <v>28321200</v>
      </c>
      <c r="BB48" s="283">
        <f>'Thanh(1)'!TongTienBtHoTro</f>
        <v>28321200</v>
      </c>
      <c r="BC48" s="272" t="s">
        <v>5111</v>
      </c>
      <c r="BD48" s="272"/>
      <c r="BE48" s="237">
        <v>103</v>
      </c>
      <c r="BF48" s="237">
        <v>16</v>
      </c>
      <c r="BG48" s="237">
        <v>552</v>
      </c>
      <c r="BH48" s="238">
        <v>14.8</v>
      </c>
      <c r="BI48" s="238">
        <v>14.8</v>
      </c>
      <c r="BJ48" s="238">
        <v>14.8</v>
      </c>
      <c r="BK48" s="238"/>
      <c r="BL48" s="238"/>
      <c r="BM48" s="238"/>
      <c r="BN48" s="238"/>
      <c r="BO48" s="362"/>
      <c r="BP48" s="412"/>
    </row>
    <row r="49" spans="1:70" ht="36" x14ac:dyDescent="0.3">
      <c r="A49" s="236">
        <v>20</v>
      </c>
      <c r="B49" s="236"/>
      <c r="C49" s="236"/>
      <c r="D49" s="236"/>
      <c r="E49" s="272" t="s">
        <v>5119</v>
      </c>
      <c r="F49" s="272"/>
      <c r="G49" s="272" t="s">
        <v>4897</v>
      </c>
      <c r="H49" s="237">
        <v>90</v>
      </c>
      <c r="I49" s="237">
        <v>148</v>
      </c>
      <c r="J49" s="238">
        <v>408.3</v>
      </c>
      <c r="K49" s="237" t="s">
        <v>4902</v>
      </c>
      <c r="L49" s="239">
        <v>3</v>
      </c>
      <c r="M49" s="239" t="s">
        <v>5098</v>
      </c>
      <c r="N49" s="240"/>
      <c r="O49" s="237"/>
      <c r="P49" s="241">
        <v>257.39999999999998</v>
      </c>
      <c r="Q49" s="241">
        <v>257.39999999999998</v>
      </c>
      <c r="R49" s="238">
        <v>257.39999999999998</v>
      </c>
      <c r="S49" s="238"/>
      <c r="T49" s="238">
        <v>0</v>
      </c>
      <c r="U49" s="238">
        <v>0</v>
      </c>
      <c r="V49" s="238">
        <v>0</v>
      </c>
      <c r="W49" s="241">
        <v>0</v>
      </c>
      <c r="X49" s="238">
        <v>0</v>
      </c>
      <c r="Y49" s="238"/>
      <c r="Z49" s="238">
        <v>0</v>
      </c>
      <c r="AA49" s="238">
        <v>0</v>
      </c>
      <c r="AB49" s="238">
        <v>0</v>
      </c>
      <c r="AC49" s="242">
        <v>33461999.999999996</v>
      </c>
      <c r="AD49" s="242" t="str">
        <v/>
      </c>
      <c r="AE49" s="242">
        <v>33461999.999999996</v>
      </c>
      <c r="AF49" s="242">
        <v>0</v>
      </c>
      <c r="AG49" s="242" t="str">
        <v/>
      </c>
      <c r="AH49" s="242" t="str">
        <v/>
      </c>
      <c r="AI49" s="242">
        <v>33461999.999999996</v>
      </c>
      <c r="AJ49" s="260">
        <f>SUM(AI49:AI49)</f>
        <v>33461999.999999996</v>
      </c>
      <c r="AK49" s="243">
        <v>3</v>
      </c>
      <c r="AL49" s="344">
        <v>0.59583333329999999</v>
      </c>
      <c r="AM49" s="283">
        <v>4050000</v>
      </c>
      <c r="AN49" s="284">
        <f t="shared" si="4"/>
        <v>12150000</v>
      </c>
      <c r="AO49" s="285">
        <v>10038600</v>
      </c>
      <c r="AP49" s="286">
        <f>SUM(AO49:AO49)</f>
        <v>10038600</v>
      </c>
      <c r="AQ49" s="285">
        <v>167310000</v>
      </c>
      <c r="AR49" s="287">
        <f>SUM(AQ49:AQ49)</f>
        <v>167310000</v>
      </c>
      <c r="AS49" s="283" t="str">
        <v/>
      </c>
      <c r="AT49" s="288">
        <f>SUM(AS49:AS49)</f>
        <v>0</v>
      </c>
      <c r="AU49" s="283" t="str">
        <v/>
      </c>
      <c r="AV49" s="288">
        <f>SUM(AU49:AU49)</f>
        <v>0</v>
      </c>
      <c r="AW49" s="289">
        <f t="shared" si="5"/>
        <v>189498600</v>
      </c>
      <c r="AX49" s="287">
        <f>Thắng!TongTienVktTrongCg</f>
        <v>0</v>
      </c>
      <c r="AY49" s="287">
        <f>Thắng!TongTienVktNgoaiCg</f>
        <v>0</v>
      </c>
      <c r="AZ49" s="281">
        <f t="shared" si="6"/>
        <v>0</v>
      </c>
      <c r="BA49" s="281">
        <f t="shared" si="7"/>
        <v>222960600</v>
      </c>
      <c r="BB49" s="283">
        <f>Thắng!TongTienBtHoTro</f>
        <v>222960599.99999997</v>
      </c>
      <c r="BC49" s="272" t="s">
        <v>5119</v>
      </c>
      <c r="BD49" s="272"/>
      <c r="BE49" s="237">
        <v>90</v>
      </c>
      <c r="BF49" s="237">
        <v>148</v>
      </c>
      <c r="BG49" s="237"/>
      <c r="BH49" s="238">
        <v>257.39999999999998</v>
      </c>
      <c r="BI49" s="238">
        <v>257.39999999999998</v>
      </c>
      <c r="BJ49" s="238"/>
      <c r="BK49" s="238"/>
      <c r="BL49" s="238"/>
      <c r="BM49" s="238">
        <v>257.39999999999998</v>
      </c>
      <c r="BN49" s="238"/>
      <c r="BO49" s="362"/>
      <c r="BP49" s="412"/>
    </row>
    <row r="50" spans="1:70" ht="67.2" x14ac:dyDescent="0.3">
      <c r="A50" s="236">
        <v>21</v>
      </c>
      <c r="B50" s="236"/>
      <c r="C50" s="236"/>
      <c r="D50" s="236"/>
      <c r="E50" s="272" t="s">
        <v>5126</v>
      </c>
      <c r="F50" s="272"/>
      <c r="G50" s="272" t="s">
        <v>4897</v>
      </c>
      <c r="H50" s="237">
        <v>104</v>
      </c>
      <c r="I50" s="237">
        <v>6</v>
      </c>
      <c r="J50" s="238">
        <v>505.6</v>
      </c>
      <c r="K50" s="237" t="s">
        <v>4902</v>
      </c>
      <c r="L50" s="239">
        <v>3</v>
      </c>
      <c r="M50" s="239" t="s">
        <v>5127</v>
      </c>
      <c r="N50" s="240"/>
      <c r="O50" s="237"/>
      <c r="P50" s="241">
        <v>309.7</v>
      </c>
      <c r="Q50" s="241">
        <v>309.7</v>
      </c>
      <c r="R50" s="238">
        <v>309.7</v>
      </c>
      <c r="S50" s="238"/>
      <c r="T50" s="238">
        <v>0</v>
      </c>
      <c r="U50" s="238">
        <v>0</v>
      </c>
      <c r="V50" s="238">
        <v>0</v>
      </c>
      <c r="W50" s="241">
        <v>0</v>
      </c>
      <c r="X50" s="238">
        <v>0</v>
      </c>
      <c r="Y50" s="238"/>
      <c r="Z50" s="238">
        <v>0</v>
      </c>
      <c r="AA50" s="238">
        <v>0</v>
      </c>
      <c r="AB50" s="238">
        <v>0</v>
      </c>
      <c r="AC50" s="242">
        <v>40261000</v>
      </c>
      <c r="AD50" s="242" t="str">
        <v/>
      </c>
      <c r="AE50" s="242">
        <v>40261000</v>
      </c>
      <c r="AF50" s="242">
        <v>0</v>
      </c>
      <c r="AG50" s="242" t="str">
        <v/>
      </c>
      <c r="AH50" s="242" t="str">
        <v/>
      </c>
      <c r="AI50" s="242">
        <v>40261000</v>
      </c>
      <c r="AJ50" s="260">
        <f>SUM(AI50:AI50)</f>
        <v>40261000</v>
      </c>
      <c r="AK50" s="243">
        <v>1</v>
      </c>
      <c r="AL50" s="344">
        <v>0.62949999999999995</v>
      </c>
      <c r="AM50" s="283">
        <v>4050000</v>
      </c>
      <c r="AN50" s="284">
        <f t="shared" si="4"/>
        <v>4050000</v>
      </c>
      <c r="AO50" s="285">
        <v>12078300</v>
      </c>
      <c r="AP50" s="286">
        <f>SUM(AO50:AO50)</f>
        <v>12078300</v>
      </c>
      <c r="AQ50" s="285">
        <v>201305000</v>
      </c>
      <c r="AR50" s="287">
        <f>SUM(AQ50:AQ50)</f>
        <v>201305000</v>
      </c>
      <c r="AS50" s="283" t="str">
        <v/>
      </c>
      <c r="AT50" s="288">
        <f>SUM(AS50:AS50)</f>
        <v>0</v>
      </c>
      <c r="AU50" s="283" t="str">
        <v/>
      </c>
      <c r="AV50" s="288">
        <f>SUM(AU50:AU50)</f>
        <v>0</v>
      </c>
      <c r="AW50" s="289">
        <f t="shared" si="5"/>
        <v>217433300</v>
      </c>
      <c r="AX50" s="287">
        <f>Sàng!TongTienVktTrongCg</f>
        <v>0</v>
      </c>
      <c r="AY50" s="287">
        <f>Sàng!TongTienVktNgoaiCg</f>
        <v>0</v>
      </c>
      <c r="AZ50" s="281">
        <f t="shared" si="6"/>
        <v>0</v>
      </c>
      <c r="BA50" s="281">
        <f t="shared" si="7"/>
        <v>257694300</v>
      </c>
      <c r="BB50" s="283">
        <f>Sàng!TongTienBtHoTro</f>
        <v>257694300</v>
      </c>
      <c r="BC50" s="272" t="s">
        <v>5126</v>
      </c>
      <c r="BD50" s="272"/>
      <c r="BE50" s="237">
        <v>104</v>
      </c>
      <c r="BF50" s="237">
        <v>6</v>
      </c>
      <c r="BG50" s="237">
        <v>492</v>
      </c>
      <c r="BH50" s="238">
        <v>309.7</v>
      </c>
      <c r="BI50" s="238">
        <v>309.7</v>
      </c>
      <c r="BJ50" s="238"/>
      <c r="BK50" s="238"/>
      <c r="BL50" s="238"/>
      <c r="BM50" s="238">
        <v>309.7</v>
      </c>
      <c r="BN50" s="238"/>
      <c r="BO50" s="362"/>
      <c r="BP50" s="412"/>
      <c r="BQ50" s="417" t="s">
        <v>5579</v>
      </c>
      <c r="BR50" s="417" t="s">
        <v>5602</v>
      </c>
    </row>
    <row r="51" spans="1:70" ht="72" x14ac:dyDescent="0.3">
      <c r="A51" s="236">
        <v>22</v>
      </c>
      <c r="B51" s="236"/>
      <c r="C51" s="236"/>
      <c r="D51" s="236"/>
      <c r="E51" s="272" t="s">
        <v>5278</v>
      </c>
      <c r="F51" s="272"/>
      <c r="G51" s="272" t="s">
        <v>4897</v>
      </c>
      <c r="H51" s="237">
        <v>104</v>
      </c>
      <c r="I51" s="237">
        <v>3</v>
      </c>
      <c r="J51" s="238">
        <v>639.1</v>
      </c>
      <c r="K51" s="237" t="s">
        <v>4902</v>
      </c>
      <c r="L51" s="239">
        <v>3</v>
      </c>
      <c r="M51" s="239">
        <v>951</v>
      </c>
      <c r="N51" s="240"/>
      <c r="O51" s="237"/>
      <c r="P51" s="241">
        <v>639.1</v>
      </c>
      <c r="Q51" s="241">
        <v>639.1</v>
      </c>
      <c r="R51" s="238">
        <v>636</v>
      </c>
      <c r="S51" s="238"/>
      <c r="T51" s="238">
        <v>0</v>
      </c>
      <c r="U51" s="238">
        <v>0</v>
      </c>
      <c r="V51" s="238">
        <v>3.1</v>
      </c>
      <c r="W51" s="241">
        <v>0</v>
      </c>
      <c r="X51" s="238">
        <v>0</v>
      </c>
      <c r="Y51" s="238"/>
      <c r="Z51" s="238">
        <v>0</v>
      </c>
      <c r="AA51" s="238">
        <v>0</v>
      </c>
      <c r="AB51" s="238">
        <v>0</v>
      </c>
      <c r="AC51" s="242">
        <v>82680000</v>
      </c>
      <c r="AD51" s="242" t="str">
        <v/>
      </c>
      <c r="AE51" s="242">
        <v>82680000</v>
      </c>
      <c r="AF51" s="242">
        <v>0</v>
      </c>
      <c r="AG51" s="242" t="str">
        <v/>
      </c>
      <c r="AH51" s="242" t="str">
        <v/>
      </c>
      <c r="AI51" s="242">
        <v>82680000</v>
      </c>
      <c r="AJ51" s="260">
        <f>SUM(AI51:AI51)</f>
        <v>82680000</v>
      </c>
      <c r="AK51" s="243">
        <v>3</v>
      </c>
      <c r="AL51" s="344">
        <v>0.41249999999999998</v>
      </c>
      <c r="AM51" s="283">
        <v>4050000</v>
      </c>
      <c r="AN51" s="284">
        <f t="shared" si="4"/>
        <v>12150000</v>
      </c>
      <c r="AO51" s="285">
        <v>24804000</v>
      </c>
      <c r="AP51" s="286">
        <f>SUM(AO51:AO51)</f>
        <v>24804000</v>
      </c>
      <c r="AQ51" s="285">
        <v>413400000</v>
      </c>
      <c r="AR51" s="287">
        <f>SUM(AQ51:AQ51)</f>
        <v>413400000</v>
      </c>
      <c r="AS51" s="283" t="str">
        <v/>
      </c>
      <c r="AT51" s="288">
        <f>SUM(AS51:AS51)</f>
        <v>0</v>
      </c>
      <c r="AU51" s="283" t="str">
        <v/>
      </c>
      <c r="AV51" s="288">
        <f>SUM(AU51:AU51)</f>
        <v>0</v>
      </c>
      <c r="AW51" s="289">
        <f t="shared" si="5"/>
        <v>450354000</v>
      </c>
      <c r="AX51" s="287">
        <f>Thơ!TongTienVktTrongCg</f>
        <v>0</v>
      </c>
      <c r="AY51" s="287">
        <f>Thơ!TongTienVktNgoaiCg</f>
        <v>0</v>
      </c>
      <c r="AZ51" s="281">
        <f t="shared" si="6"/>
        <v>0</v>
      </c>
      <c r="BA51" s="281">
        <f t="shared" si="7"/>
        <v>533034000</v>
      </c>
      <c r="BB51" s="283">
        <f>Thơ!TongTienBtHoTro</f>
        <v>533034000</v>
      </c>
      <c r="BC51" s="272" t="s">
        <v>5278</v>
      </c>
      <c r="BD51" s="272"/>
      <c r="BE51" s="237">
        <v>104</v>
      </c>
      <c r="BF51" s="237">
        <v>3</v>
      </c>
      <c r="BG51" s="237">
        <v>636</v>
      </c>
      <c r="BH51" s="238">
        <v>636</v>
      </c>
      <c r="BI51" s="238">
        <v>636</v>
      </c>
      <c r="BJ51" s="238">
        <v>636</v>
      </c>
      <c r="BK51" s="238"/>
      <c r="BL51" s="238"/>
      <c r="BM51" s="238"/>
      <c r="BN51" s="238">
        <v>3.1</v>
      </c>
      <c r="BO51" s="362"/>
      <c r="BP51" s="412"/>
    </row>
    <row r="52" spans="1:70" ht="36" x14ac:dyDescent="0.3">
      <c r="A52" s="441">
        <v>23</v>
      </c>
      <c r="B52" s="441"/>
      <c r="C52" s="236"/>
      <c r="D52" s="236"/>
      <c r="E52" s="431" t="s">
        <v>5133</v>
      </c>
      <c r="F52" s="346"/>
      <c r="G52" s="272" t="s">
        <v>4897</v>
      </c>
      <c r="H52" s="237">
        <v>90</v>
      </c>
      <c r="I52" s="237">
        <v>149</v>
      </c>
      <c r="J52" s="238">
        <v>356</v>
      </c>
      <c r="K52" s="237" t="s">
        <v>4902</v>
      </c>
      <c r="L52" s="239">
        <v>3</v>
      </c>
      <c r="M52" s="239" t="s">
        <v>5137</v>
      </c>
      <c r="N52" s="240"/>
      <c r="O52" s="237"/>
      <c r="P52" s="241">
        <v>312</v>
      </c>
      <c r="Q52" s="241">
        <v>312</v>
      </c>
      <c r="R52" s="238">
        <v>312</v>
      </c>
      <c r="S52" s="238"/>
      <c r="T52" s="238">
        <v>0</v>
      </c>
      <c r="U52" s="238">
        <v>0</v>
      </c>
      <c r="V52" s="238">
        <v>0</v>
      </c>
      <c r="W52" s="241">
        <v>0</v>
      </c>
      <c r="X52" s="238">
        <v>0</v>
      </c>
      <c r="Y52" s="238"/>
      <c r="Z52" s="238">
        <v>0</v>
      </c>
      <c r="AA52" s="238">
        <v>0</v>
      </c>
      <c r="AB52" s="238">
        <v>0</v>
      </c>
      <c r="AC52" s="242">
        <v>40560000</v>
      </c>
      <c r="AD52" s="242" t="str">
        <v/>
      </c>
      <c r="AE52" s="242">
        <v>40560000</v>
      </c>
      <c r="AF52" s="242">
        <v>0</v>
      </c>
      <c r="AG52" s="242" t="str">
        <v/>
      </c>
      <c r="AH52" s="242" t="str">
        <v/>
      </c>
      <c r="AI52" s="242">
        <v>40560000</v>
      </c>
      <c r="AJ52" s="457">
        <f>SUM(AI52:AI53)</f>
        <v>59943000</v>
      </c>
      <c r="AK52" s="460">
        <v>1</v>
      </c>
      <c r="AL52" s="463">
        <v>0.12379999999999999</v>
      </c>
      <c r="AM52" s="434">
        <v>2025000</v>
      </c>
      <c r="AN52" s="466">
        <f t="shared" si="4"/>
        <v>2025000</v>
      </c>
      <c r="AO52" s="285">
        <v>12168000</v>
      </c>
      <c r="AP52" s="468">
        <f>SUM(AO52:AO53)</f>
        <v>17982900</v>
      </c>
      <c r="AQ52" s="285">
        <v>202800000</v>
      </c>
      <c r="AR52" s="451">
        <f>SUM(AQ52:AQ53)</f>
        <v>299715000</v>
      </c>
      <c r="AS52" s="283" t="str">
        <v/>
      </c>
      <c r="AT52" s="445">
        <f>SUM(AS52:AS53)</f>
        <v>0</v>
      </c>
      <c r="AU52" s="283" t="str">
        <v/>
      </c>
      <c r="AV52" s="445">
        <f>SUM(AU52:AU53)</f>
        <v>0</v>
      </c>
      <c r="AW52" s="448">
        <f t="shared" si="5"/>
        <v>319722900</v>
      </c>
      <c r="AX52" s="451">
        <f>Đăng!TongTienVktTrongCg</f>
        <v>0</v>
      </c>
      <c r="AY52" s="451">
        <f>Đăng!TongTienVktNgoaiCg</f>
        <v>0</v>
      </c>
      <c r="AZ52" s="454">
        <f t="shared" si="6"/>
        <v>0</v>
      </c>
      <c r="BA52" s="454">
        <f t="shared" si="7"/>
        <v>379665900</v>
      </c>
      <c r="BB52" s="434">
        <f>Đăng!TongTienBtHoTro</f>
        <v>379665900</v>
      </c>
      <c r="BC52" s="431" t="s">
        <v>5133</v>
      </c>
      <c r="BD52" s="346"/>
      <c r="BE52" s="237">
        <v>90</v>
      </c>
      <c r="BF52" s="237">
        <v>149</v>
      </c>
      <c r="BG52" s="237">
        <v>312</v>
      </c>
      <c r="BH52" s="241">
        <f t="shared" ref="BH52:BI53" si="8">BI52+BJ52</f>
        <v>624</v>
      </c>
      <c r="BI52" s="241">
        <f t="shared" si="8"/>
        <v>312</v>
      </c>
      <c r="BJ52" s="238">
        <v>312</v>
      </c>
      <c r="BK52" s="238"/>
      <c r="BL52" s="238"/>
      <c r="BM52" s="238"/>
      <c r="BN52" s="238"/>
      <c r="BO52" s="362"/>
      <c r="BP52" s="412"/>
    </row>
    <row r="53" spans="1:70" ht="18" x14ac:dyDescent="0.3">
      <c r="A53" s="442"/>
      <c r="B53" s="442"/>
      <c r="C53" s="236"/>
      <c r="D53" s="236"/>
      <c r="E53" s="432"/>
      <c r="F53" s="272"/>
      <c r="G53" s="272" t="s">
        <v>4897</v>
      </c>
      <c r="H53" s="237">
        <v>90</v>
      </c>
      <c r="I53" s="237">
        <v>155</v>
      </c>
      <c r="J53" s="238">
        <v>307.2</v>
      </c>
      <c r="K53" s="237" t="s">
        <v>4902</v>
      </c>
      <c r="L53" s="239">
        <v>3</v>
      </c>
      <c r="M53" s="239">
        <v>957</v>
      </c>
      <c r="N53" s="240"/>
      <c r="O53" s="237"/>
      <c r="P53" s="241">
        <v>149.1</v>
      </c>
      <c r="Q53" s="241">
        <v>149.1</v>
      </c>
      <c r="R53" s="238">
        <v>149.1</v>
      </c>
      <c r="S53" s="238"/>
      <c r="T53" s="238">
        <v>0</v>
      </c>
      <c r="U53" s="238">
        <v>0</v>
      </c>
      <c r="V53" s="238">
        <v>0</v>
      </c>
      <c r="W53" s="241">
        <v>0</v>
      </c>
      <c r="X53" s="238">
        <v>0</v>
      </c>
      <c r="Y53" s="238"/>
      <c r="Z53" s="238">
        <v>0</v>
      </c>
      <c r="AA53" s="238">
        <v>0</v>
      </c>
      <c r="AB53" s="238">
        <v>0</v>
      </c>
      <c r="AC53" s="242">
        <v>19383000</v>
      </c>
      <c r="AD53" s="242" t="str">
        <v/>
      </c>
      <c r="AE53" s="242">
        <v>19383000</v>
      </c>
      <c r="AF53" s="242">
        <v>0</v>
      </c>
      <c r="AG53" s="242" t="str">
        <v/>
      </c>
      <c r="AH53" s="242" t="str">
        <v/>
      </c>
      <c r="AI53" s="242">
        <v>19383000</v>
      </c>
      <c r="AJ53" s="459"/>
      <c r="AK53" s="462"/>
      <c r="AL53" s="465"/>
      <c r="AM53" s="436"/>
      <c r="AN53" s="467"/>
      <c r="AO53" s="285">
        <v>5814900</v>
      </c>
      <c r="AP53" s="470"/>
      <c r="AQ53" s="285">
        <v>96915000</v>
      </c>
      <c r="AR53" s="453"/>
      <c r="AS53" s="283" t="str">
        <v/>
      </c>
      <c r="AT53" s="447"/>
      <c r="AU53" s="283" t="str">
        <v/>
      </c>
      <c r="AV53" s="447"/>
      <c r="AW53" s="450"/>
      <c r="AX53" s="453"/>
      <c r="AY53" s="453"/>
      <c r="AZ53" s="456"/>
      <c r="BA53" s="456"/>
      <c r="BB53" s="436"/>
      <c r="BC53" s="432"/>
      <c r="BD53" s="272"/>
      <c r="BE53" s="237">
        <v>90</v>
      </c>
      <c r="BF53" s="237">
        <v>155</v>
      </c>
      <c r="BG53" s="237">
        <v>648</v>
      </c>
      <c r="BH53" s="241">
        <f t="shared" si="8"/>
        <v>298.2</v>
      </c>
      <c r="BI53" s="241">
        <f t="shared" si="8"/>
        <v>149.1</v>
      </c>
      <c r="BJ53" s="238">
        <v>149.1</v>
      </c>
      <c r="BK53" s="238"/>
      <c r="BL53" s="238"/>
      <c r="BM53" s="238"/>
      <c r="BN53" s="238"/>
      <c r="BO53" s="362"/>
      <c r="BP53" s="412"/>
    </row>
    <row r="54" spans="1:70" ht="18" x14ac:dyDescent="0.3">
      <c r="A54" s="441">
        <v>24</v>
      </c>
      <c r="B54" s="441"/>
      <c r="C54" s="236"/>
      <c r="D54" s="236"/>
      <c r="E54" s="431" t="s">
        <v>5146</v>
      </c>
      <c r="F54" s="346"/>
      <c r="G54" s="272" t="s">
        <v>4897</v>
      </c>
      <c r="H54" s="237">
        <v>91</v>
      </c>
      <c r="I54" s="237">
        <v>108</v>
      </c>
      <c r="J54" s="238">
        <v>336.3</v>
      </c>
      <c r="K54" s="237" t="s">
        <v>4902</v>
      </c>
      <c r="L54" s="239">
        <v>3</v>
      </c>
      <c r="M54" s="239">
        <v>852</v>
      </c>
      <c r="N54" s="240"/>
      <c r="O54" s="237"/>
      <c r="P54" s="241">
        <v>321.7</v>
      </c>
      <c r="Q54" s="241">
        <v>321.7</v>
      </c>
      <c r="R54" s="238">
        <v>321.7</v>
      </c>
      <c r="S54" s="238"/>
      <c r="T54" s="238">
        <v>0</v>
      </c>
      <c r="U54" s="238">
        <v>0</v>
      </c>
      <c r="V54" s="238">
        <v>0</v>
      </c>
      <c r="W54" s="241">
        <v>0</v>
      </c>
      <c r="X54" s="238">
        <v>0</v>
      </c>
      <c r="Y54" s="238"/>
      <c r="Z54" s="238">
        <v>0</v>
      </c>
      <c r="AA54" s="238">
        <v>0</v>
      </c>
      <c r="AB54" s="238">
        <v>0</v>
      </c>
      <c r="AC54" s="242">
        <v>41821000</v>
      </c>
      <c r="AD54" s="242" t="str">
        <v/>
      </c>
      <c r="AE54" s="242">
        <v>41821000</v>
      </c>
      <c r="AF54" s="242">
        <v>0</v>
      </c>
      <c r="AG54" s="242" t="str">
        <v/>
      </c>
      <c r="AH54" s="242" t="str">
        <v/>
      </c>
      <c r="AI54" s="242">
        <v>41821000</v>
      </c>
      <c r="AJ54" s="457">
        <f>SUM(AI54:AI55)</f>
        <v>88881000</v>
      </c>
      <c r="AK54" s="460">
        <v>1</v>
      </c>
      <c r="AL54" s="463">
        <v>0.4582</v>
      </c>
      <c r="AM54" s="434">
        <v>4050000</v>
      </c>
      <c r="AN54" s="471">
        <f>ROUND(AK54*AM54,0)</f>
        <v>4050000</v>
      </c>
      <c r="AO54" s="285">
        <v>12546300</v>
      </c>
      <c r="AP54" s="468">
        <f>SUM(AO54:AO55)</f>
        <v>26664300</v>
      </c>
      <c r="AQ54" s="285">
        <v>209105000</v>
      </c>
      <c r="AR54" s="451">
        <f>SUM(AQ54:AQ55)</f>
        <v>444405000</v>
      </c>
      <c r="AS54" s="283" t="str">
        <v/>
      </c>
      <c r="AT54" s="445">
        <f>SUM(AS54:AS55)</f>
        <v>0</v>
      </c>
      <c r="AU54" s="283" t="str">
        <v/>
      </c>
      <c r="AV54" s="445">
        <f>SUM(AU54:AU55)</f>
        <v>0</v>
      </c>
      <c r="AW54" s="448">
        <f>SUM(AN54+AP54+AR54+AT54+AV54)</f>
        <v>475119300</v>
      </c>
      <c r="AX54" s="451">
        <f>Thứ!TongTienVktTrongCg</f>
        <v>0</v>
      </c>
      <c r="AY54" s="451">
        <f>Thứ!TongTienVktNgoaiCg</f>
        <v>0</v>
      </c>
      <c r="AZ54" s="454">
        <f>SUM(AX54+AY54)</f>
        <v>0</v>
      </c>
      <c r="BA54" s="454">
        <f>SUM(AJ54+AW54+AZ54)</f>
        <v>564000300</v>
      </c>
      <c r="BB54" s="434">
        <f>Thứ!TongTienBtHoTro</f>
        <v>564000300</v>
      </c>
      <c r="BC54" s="431" t="s">
        <v>5146</v>
      </c>
      <c r="BD54" s="346"/>
      <c r="BE54" s="237">
        <v>91</v>
      </c>
      <c r="BF54" s="237">
        <v>108</v>
      </c>
      <c r="BG54" s="419">
        <v>722</v>
      </c>
      <c r="BH54" s="429">
        <f>362+321.7</f>
        <v>683.7</v>
      </c>
      <c r="BI54" s="429">
        <f>362+321.7</f>
        <v>683.7</v>
      </c>
      <c r="BJ54" s="421">
        <f>362+321.7</f>
        <v>683.7</v>
      </c>
      <c r="BK54" s="238"/>
      <c r="BL54" s="238"/>
      <c r="BM54" s="238"/>
      <c r="BN54" s="238"/>
      <c r="BO54" s="362"/>
      <c r="BP54" s="412"/>
    </row>
    <row r="55" spans="1:70" ht="67.2" x14ac:dyDescent="0.3">
      <c r="A55" s="442"/>
      <c r="B55" s="442"/>
      <c r="C55" s="236"/>
      <c r="D55" s="236"/>
      <c r="E55" s="432"/>
      <c r="F55" s="272"/>
      <c r="G55" s="272" t="s">
        <v>4897</v>
      </c>
      <c r="H55" s="237">
        <v>91</v>
      </c>
      <c r="I55" s="237">
        <v>98</v>
      </c>
      <c r="J55" s="238">
        <v>400.2</v>
      </c>
      <c r="K55" s="237" t="s">
        <v>4902</v>
      </c>
      <c r="L55" s="239">
        <v>3</v>
      </c>
      <c r="M55" s="239">
        <v>852</v>
      </c>
      <c r="N55" s="240"/>
      <c r="O55" s="237"/>
      <c r="P55" s="241">
        <v>362</v>
      </c>
      <c r="Q55" s="241">
        <v>362</v>
      </c>
      <c r="R55" s="238">
        <v>362</v>
      </c>
      <c r="S55" s="238"/>
      <c r="T55" s="238">
        <v>0</v>
      </c>
      <c r="U55" s="238">
        <v>0</v>
      </c>
      <c r="V55" s="238">
        <v>0</v>
      </c>
      <c r="W55" s="241">
        <v>0</v>
      </c>
      <c r="X55" s="238">
        <v>0</v>
      </c>
      <c r="Y55" s="238"/>
      <c r="Z55" s="238">
        <v>0</v>
      </c>
      <c r="AA55" s="238">
        <v>0</v>
      </c>
      <c r="AB55" s="238">
        <v>0</v>
      </c>
      <c r="AC55" s="242">
        <v>47060000</v>
      </c>
      <c r="AD55" s="242" t="str">
        <v/>
      </c>
      <c r="AE55" s="242">
        <v>47060000</v>
      </c>
      <c r="AF55" s="242">
        <v>0</v>
      </c>
      <c r="AG55" s="242" t="str">
        <v/>
      </c>
      <c r="AH55" s="242" t="str">
        <v/>
      </c>
      <c r="AI55" s="242">
        <v>47060000</v>
      </c>
      <c r="AJ55" s="459"/>
      <c r="AK55" s="462"/>
      <c r="AL55" s="465"/>
      <c r="AM55" s="436"/>
      <c r="AN55" s="467"/>
      <c r="AO55" s="285">
        <v>14118000</v>
      </c>
      <c r="AP55" s="470"/>
      <c r="AQ55" s="285">
        <v>235300000</v>
      </c>
      <c r="AR55" s="453"/>
      <c r="AS55" s="283" t="str">
        <v/>
      </c>
      <c r="AT55" s="447"/>
      <c r="AU55" s="283" t="str">
        <v/>
      </c>
      <c r="AV55" s="447"/>
      <c r="AW55" s="450"/>
      <c r="AX55" s="453"/>
      <c r="AY55" s="453"/>
      <c r="AZ55" s="456"/>
      <c r="BA55" s="456"/>
      <c r="BB55" s="436"/>
      <c r="BC55" s="432"/>
      <c r="BD55" s="272"/>
      <c r="BE55" s="237">
        <v>91</v>
      </c>
      <c r="BF55" s="237">
        <v>98</v>
      </c>
      <c r="BG55" s="420"/>
      <c r="BH55" s="430"/>
      <c r="BI55" s="430"/>
      <c r="BJ55" s="422"/>
      <c r="BK55" s="238"/>
      <c r="BL55" s="238"/>
      <c r="BM55" s="238"/>
      <c r="BN55" s="238"/>
      <c r="BO55" s="362"/>
      <c r="BP55" s="412">
        <f>38.2+14.6</f>
        <v>52.800000000000004</v>
      </c>
      <c r="BQ55" s="417" t="s">
        <v>5579</v>
      </c>
      <c r="BR55" s="417" t="s">
        <v>5602</v>
      </c>
    </row>
    <row r="56" spans="1:70" ht="18" x14ac:dyDescent="0.25">
      <c r="A56" s="236">
        <v>25</v>
      </c>
      <c r="B56" s="236"/>
      <c r="C56" s="236"/>
      <c r="D56" s="236"/>
      <c r="E56" s="272" t="s">
        <v>5156</v>
      </c>
      <c r="F56" s="272"/>
      <c r="G56" s="272" t="s">
        <v>4897</v>
      </c>
      <c r="H56" s="237">
        <v>91</v>
      </c>
      <c r="I56" s="237">
        <v>109</v>
      </c>
      <c r="J56" s="238">
        <v>0</v>
      </c>
      <c r="K56" s="237" t="s">
        <v>4902</v>
      </c>
      <c r="L56" s="239">
        <v>3</v>
      </c>
      <c r="M56" s="239">
        <v>941</v>
      </c>
      <c r="N56" s="240"/>
      <c r="O56" s="237"/>
      <c r="P56" s="241">
        <v>480</v>
      </c>
      <c r="Q56" s="241">
        <v>480</v>
      </c>
      <c r="R56" s="238">
        <v>480</v>
      </c>
      <c r="S56" s="238"/>
      <c r="T56" s="238">
        <v>0</v>
      </c>
      <c r="U56" s="238">
        <v>0</v>
      </c>
      <c r="V56" s="238">
        <v>0</v>
      </c>
      <c r="W56" s="241">
        <v>0</v>
      </c>
      <c r="X56" s="238">
        <v>0</v>
      </c>
      <c r="Y56" s="238"/>
      <c r="Z56" s="238">
        <v>0</v>
      </c>
      <c r="AA56" s="238">
        <v>0</v>
      </c>
      <c r="AB56" s="238">
        <v>0</v>
      </c>
      <c r="AC56" s="242">
        <v>62400000</v>
      </c>
      <c r="AD56" s="242" t="str">
        <v/>
      </c>
      <c r="AE56" s="242">
        <v>62400000</v>
      </c>
      <c r="AF56" s="242">
        <v>0</v>
      </c>
      <c r="AG56" s="242" t="str">
        <v/>
      </c>
      <c r="AH56" s="242" t="str">
        <v/>
      </c>
      <c r="AI56" s="242">
        <v>62400000</v>
      </c>
      <c r="AJ56" s="260">
        <f>SUM(AI56:AI56)</f>
        <v>62400000</v>
      </c>
      <c r="AK56" s="243">
        <v>3</v>
      </c>
      <c r="AL56" s="344">
        <v>0.17280000000000001</v>
      </c>
      <c r="AM56" s="283">
        <v>2025000</v>
      </c>
      <c r="AN56" s="284">
        <f>ROUND(AK56*AM56,0)</f>
        <v>6075000</v>
      </c>
      <c r="AO56" s="285">
        <v>18720000</v>
      </c>
      <c r="AP56" s="286">
        <f>SUM(AO56:AO56)</f>
        <v>18720000</v>
      </c>
      <c r="AQ56" s="285">
        <v>312000000</v>
      </c>
      <c r="AR56" s="287">
        <f>SUM(AQ56:AQ56)</f>
        <v>312000000</v>
      </c>
      <c r="AS56" s="283" t="str">
        <v/>
      </c>
      <c r="AT56" s="288">
        <f>SUM(AS56:AS56)</f>
        <v>0</v>
      </c>
      <c r="AU56" s="283" t="str">
        <v/>
      </c>
      <c r="AV56" s="288">
        <f>SUM(AU56:AU56)</f>
        <v>0</v>
      </c>
      <c r="AW56" s="289">
        <f>SUM(AN56+AP56+AR56+AT56+AV56)</f>
        <v>336795000</v>
      </c>
      <c r="AX56" s="287">
        <f>Tuấn!TongTienVktTrongCg</f>
        <v>0</v>
      </c>
      <c r="AY56" s="287">
        <f>Tuấn!TongTienVktNgoaiCg</f>
        <v>0</v>
      </c>
      <c r="AZ56" s="281">
        <f>SUM(AX56+AY56)</f>
        <v>0</v>
      </c>
      <c r="BA56" s="281">
        <f>SUM(AJ56+AW56+AZ56)</f>
        <v>399195000</v>
      </c>
      <c r="BB56" s="283">
        <f>Tuấn!TongTienBtHoTro</f>
        <v>399195000</v>
      </c>
      <c r="BC56" s="272" t="s">
        <v>5156</v>
      </c>
      <c r="BD56" s="272"/>
      <c r="BE56" s="237">
        <v>91</v>
      </c>
      <c r="BF56" s="237">
        <v>109</v>
      </c>
      <c r="BG56" s="237">
        <v>480</v>
      </c>
      <c r="BH56" s="241">
        <v>583.4</v>
      </c>
      <c r="BI56" s="241">
        <v>583.4</v>
      </c>
      <c r="BJ56" s="238">
        <v>480</v>
      </c>
      <c r="BK56" s="238"/>
      <c r="BL56" s="238"/>
      <c r="BM56" s="238"/>
      <c r="BN56" s="238"/>
      <c r="BO56" s="362"/>
      <c r="BP56" s="413">
        <v>290</v>
      </c>
    </row>
    <row r="57" spans="1:70" ht="18" x14ac:dyDescent="0.3">
      <c r="A57" s="236">
        <v>26</v>
      </c>
      <c r="B57" s="236"/>
      <c r="C57" s="236"/>
      <c r="D57" s="236"/>
      <c r="E57" s="272" t="s">
        <v>5164</v>
      </c>
      <c r="F57" s="272"/>
      <c r="G57" s="272" t="s">
        <v>4897</v>
      </c>
      <c r="H57" s="237">
        <v>90</v>
      </c>
      <c r="I57" s="237">
        <v>164</v>
      </c>
      <c r="J57" s="238">
        <v>228.2</v>
      </c>
      <c r="K57" s="237" t="s">
        <v>4902</v>
      </c>
      <c r="L57" s="239">
        <v>3</v>
      </c>
      <c r="M57" s="239">
        <v>956</v>
      </c>
      <c r="N57" s="240"/>
      <c r="O57" s="237"/>
      <c r="P57" s="241">
        <v>144</v>
      </c>
      <c r="Q57" s="241">
        <v>144</v>
      </c>
      <c r="R57" s="238">
        <v>144</v>
      </c>
      <c r="S57" s="238"/>
      <c r="T57" s="238">
        <v>0</v>
      </c>
      <c r="U57" s="238">
        <v>0</v>
      </c>
      <c r="V57" s="238">
        <v>0</v>
      </c>
      <c r="W57" s="241">
        <v>0</v>
      </c>
      <c r="X57" s="238">
        <v>0</v>
      </c>
      <c r="Y57" s="238"/>
      <c r="Z57" s="238">
        <v>0</v>
      </c>
      <c r="AA57" s="238">
        <v>0</v>
      </c>
      <c r="AB57" s="238">
        <v>0</v>
      </c>
      <c r="AC57" s="242">
        <v>18720000</v>
      </c>
      <c r="AD57" s="242" t="str">
        <v/>
      </c>
      <c r="AE57" s="242">
        <v>18720000</v>
      </c>
      <c r="AF57" s="242">
        <v>0</v>
      </c>
      <c r="AG57" s="242" t="str">
        <v/>
      </c>
      <c r="AH57" s="242" t="str">
        <v/>
      </c>
      <c r="AI57" s="242">
        <v>18720000</v>
      </c>
      <c r="AJ57" s="260">
        <f>SUM(AI57:AI57)</f>
        <v>18720000</v>
      </c>
      <c r="AK57" s="243">
        <v>4</v>
      </c>
      <c r="AL57" s="344">
        <v>0.1053</v>
      </c>
      <c r="AM57" s="283">
        <v>2025000</v>
      </c>
      <c r="AN57" s="284">
        <f>ROUND(AK57*AM57,0)</f>
        <v>8100000</v>
      </c>
      <c r="AO57" s="285">
        <v>5616000</v>
      </c>
      <c r="AP57" s="286">
        <f>SUM(AO57:AO57)</f>
        <v>5616000</v>
      </c>
      <c r="AQ57" s="285">
        <v>93600000</v>
      </c>
      <c r="AR57" s="287">
        <f>SUM(AQ57:AQ57)</f>
        <v>93600000</v>
      </c>
      <c r="AS57" s="283" t="str">
        <v/>
      </c>
      <c r="AT57" s="288">
        <f>SUM(AS57:AS57)</f>
        <v>0</v>
      </c>
      <c r="AU57" s="283" t="str">
        <v/>
      </c>
      <c r="AV57" s="288">
        <f>SUM(AU57:AU57)</f>
        <v>0</v>
      </c>
      <c r="AW57" s="289">
        <f>SUM(AN57+AP57+AR57+AT57+AV57)</f>
        <v>107316000</v>
      </c>
      <c r="AX57" s="287">
        <f>Thùy!TongTienVktTrongCg</f>
        <v>0</v>
      </c>
      <c r="AY57" s="287">
        <f>Thùy!TongTienVktNgoaiCg</f>
        <v>0</v>
      </c>
      <c r="AZ57" s="281">
        <f>SUM(AX57+AY57)</f>
        <v>0</v>
      </c>
      <c r="BA57" s="281">
        <f>SUM(AJ57+AW57+AZ57)</f>
        <v>126036000</v>
      </c>
      <c r="BB57" s="283">
        <f>Thùy!TongTienBtHoTro</f>
        <v>126036000</v>
      </c>
      <c r="BC57" s="272" t="s">
        <v>5164</v>
      </c>
      <c r="BD57" s="272"/>
      <c r="BE57" s="237">
        <v>90</v>
      </c>
      <c r="BF57" s="237">
        <v>164</v>
      </c>
      <c r="BG57" s="237">
        <v>144</v>
      </c>
      <c r="BH57" s="241">
        <f>+BI57+BM57</f>
        <v>165.6</v>
      </c>
      <c r="BI57" s="241">
        <f>+BJ57+BN57</f>
        <v>165.6</v>
      </c>
      <c r="BJ57" s="238">
        <v>144</v>
      </c>
      <c r="BK57" s="238"/>
      <c r="BL57" s="238"/>
      <c r="BM57" s="238"/>
      <c r="BN57" s="238">
        <v>21.6</v>
      </c>
      <c r="BO57" s="362"/>
      <c r="BP57" s="412"/>
    </row>
    <row r="58" spans="1:70" ht="67.2" x14ac:dyDescent="0.3">
      <c r="A58" s="236">
        <v>27</v>
      </c>
      <c r="B58" s="236"/>
      <c r="C58" s="236"/>
      <c r="D58" s="236"/>
      <c r="E58" s="272" t="s">
        <v>5172</v>
      </c>
      <c r="F58" s="272"/>
      <c r="G58" s="272" t="s">
        <v>4897</v>
      </c>
      <c r="H58" s="237">
        <v>103</v>
      </c>
      <c r="I58" s="237" t="s">
        <v>5174</v>
      </c>
      <c r="J58" s="238">
        <v>342</v>
      </c>
      <c r="K58" s="237" t="s">
        <v>4902</v>
      </c>
      <c r="L58" s="239">
        <v>3</v>
      </c>
      <c r="M58" s="239">
        <v>954</v>
      </c>
      <c r="N58" s="240"/>
      <c r="O58" s="237"/>
      <c r="P58" s="241">
        <v>217</v>
      </c>
      <c r="Q58" s="241">
        <v>217</v>
      </c>
      <c r="R58" s="238">
        <v>217</v>
      </c>
      <c r="S58" s="238"/>
      <c r="T58" s="238">
        <v>0</v>
      </c>
      <c r="U58" s="238">
        <v>0</v>
      </c>
      <c r="V58" s="238">
        <v>0</v>
      </c>
      <c r="W58" s="241">
        <v>0</v>
      </c>
      <c r="X58" s="238">
        <v>0</v>
      </c>
      <c r="Y58" s="238"/>
      <c r="Z58" s="238">
        <v>0</v>
      </c>
      <c r="AA58" s="238">
        <v>0</v>
      </c>
      <c r="AB58" s="238">
        <v>0</v>
      </c>
      <c r="AC58" s="242">
        <v>28210000</v>
      </c>
      <c r="AD58" s="242" t="str">
        <v/>
      </c>
      <c r="AE58" s="242">
        <v>28210000</v>
      </c>
      <c r="AF58" s="242">
        <v>0</v>
      </c>
      <c r="AG58" s="242" t="str">
        <v/>
      </c>
      <c r="AH58" s="242" t="str">
        <v/>
      </c>
      <c r="AI58" s="242">
        <v>28210000</v>
      </c>
      <c r="AJ58" s="260">
        <f>SUM(AI58:AI58)</f>
        <v>28210000</v>
      </c>
      <c r="AK58" s="243">
        <v>1</v>
      </c>
      <c r="AL58" s="344">
        <v>0.15859999999999999</v>
      </c>
      <c r="AM58" s="283">
        <v>2025000</v>
      </c>
      <c r="AN58" s="284">
        <f>ROUND(AK58*AM58,0)</f>
        <v>2025000</v>
      </c>
      <c r="AO58" s="285">
        <v>8463000</v>
      </c>
      <c r="AP58" s="286">
        <f>SUM(AO58:AO58)</f>
        <v>8463000</v>
      </c>
      <c r="AQ58" s="285">
        <v>141050000</v>
      </c>
      <c r="AR58" s="287">
        <f>SUM(AQ58:AQ58)</f>
        <v>141050000</v>
      </c>
      <c r="AS58" s="283" t="str">
        <v/>
      </c>
      <c r="AT58" s="288">
        <f>SUM(AS58:AS58)</f>
        <v>0</v>
      </c>
      <c r="AU58" s="283" t="str">
        <v/>
      </c>
      <c r="AV58" s="288">
        <f>SUM(AU58:AU58)</f>
        <v>0</v>
      </c>
      <c r="AW58" s="289">
        <f>SUM(AN58+AP58+AR58+AT58+AV58)</f>
        <v>151538000</v>
      </c>
      <c r="AX58" s="287">
        <f>Kiều!TongTienVktTrongCg</f>
        <v>0</v>
      </c>
      <c r="AY58" s="287">
        <f>Kiều!TongTienVktNgoaiCg</f>
        <v>0</v>
      </c>
      <c r="AZ58" s="281">
        <f>SUM(AX58+AY58)</f>
        <v>0</v>
      </c>
      <c r="BA58" s="281">
        <f>SUM(AJ58+AW58+AZ58)</f>
        <v>179748000</v>
      </c>
      <c r="BB58" s="283">
        <f>Kiều!TongTienBtHoTro</f>
        <v>179748000</v>
      </c>
      <c r="BC58" s="272" t="s">
        <v>5172</v>
      </c>
      <c r="BD58" s="272"/>
      <c r="BE58" s="237">
        <v>103</v>
      </c>
      <c r="BF58" s="237" t="s">
        <v>5174</v>
      </c>
      <c r="BG58" s="237">
        <v>600</v>
      </c>
      <c r="BH58" s="241">
        <f>129.1+87.9</f>
        <v>217</v>
      </c>
      <c r="BI58" s="241">
        <f>129.1+87.9</f>
        <v>217</v>
      </c>
      <c r="BJ58" s="241">
        <f>129.1+87.9</f>
        <v>217</v>
      </c>
      <c r="BK58" s="238"/>
      <c r="BL58" s="238"/>
      <c r="BM58" s="238"/>
      <c r="BN58" s="238"/>
      <c r="BO58" s="362"/>
      <c r="BP58" s="412"/>
      <c r="BQ58" s="417" t="s">
        <v>5579</v>
      </c>
      <c r="BR58" s="417" t="s">
        <v>5602</v>
      </c>
    </row>
    <row r="59" spans="1:70" ht="18" x14ac:dyDescent="0.3">
      <c r="A59" s="236">
        <v>28</v>
      </c>
      <c r="B59" s="236"/>
      <c r="C59" s="236"/>
      <c r="D59" s="236"/>
      <c r="E59" s="272" t="s">
        <v>5178</v>
      </c>
      <c r="F59" s="272"/>
      <c r="G59" s="272" t="s">
        <v>4897</v>
      </c>
      <c r="H59" s="237">
        <v>103</v>
      </c>
      <c r="I59" s="237">
        <v>17</v>
      </c>
      <c r="J59" s="238">
        <v>215.1</v>
      </c>
      <c r="K59" s="237" t="s">
        <v>4902</v>
      </c>
      <c r="L59" s="239">
        <v>3</v>
      </c>
      <c r="M59" s="239">
        <v>955</v>
      </c>
      <c r="N59" s="240"/>
      <c r="O59" s="237"/>
      <c r="P59" s="241">
        <v>4.9000000000000004</v>
      </c>
      <c r="Q59" s="241">
        <v>4.9000000000000004</v>
      </c>
      <c r="R59" s="238">
        <v>4.9000000000000004</v>
      </c>
      <c r="S59" s="238"/>
      <c r="T59" s="238">
        <v>0</v>
      </c>
      <c r="U59" s="238">
        <v>0</v>
      </c>
      <c r="V59" s="238">
        <v>0</v>
      </c>
      <c r="W59" s="241">
        <v>0</v>
      </c>
      <c r="X59" s="238">
        <v>0</v>
      </c>
      <c r="Y59" s="238"/>
      <c r="Z59" s="238">
        <v>0</v>
      </c>
      <c r="AA59" s="238">
        <v>0</v>
      </c>
      <c r="AB59" s="238">
        <v>0</v>
      </c>
      <c r="AC59" s="242">
        <v>637000</v>
      </c>
      <c r="AD59" s="242" t="str">
        <v/>
      </c>
      <c r="AE59" s="242">
        <v>637000</v>
      </c>
      <c r="AF59" s="242">
        <v>0</v>
      </c>
      <c r="AG59" s="242" t="str">
        <v/>
      </c>
      <c r="AH59" s="242" t="str">
        <v/>
      </c>
      <c r="AI59" s="242">
        <v>637000</v>
      </c>
      <c r="AJ59" s="260">
        <f>SUM(AI59:AI59)</f>
        <v>637000</v>
      </c>
      <c r="AK59" s="243">
        <v>1</v>
      </c>
      <c r="AL59" s="344">
        <v>3.840125392E-3</v>
      </c>
      <c r="AM59" s="283">
        <v>2025000</v>
      </c>
      <c r="AN59" s="284">
        <f>ROUND(AK59*AM59,0)</f>
        <v>2025000</v>
      </c>
      <c r="AO59" s="285">
        <v>191100</v>
      </c>
      <c r="AP59" s="286">
        <f>SUM(AO59:AO59)</f>
        <v>191100</v>
      </c>
      <c r="AQ59" s="285">
        <v>3185000</v>
      </c>
      <c r="AR59" s="287">
        <f>SUM(AQ59:AQ59)</f>
        <v>3185000</v>
      </c>
      <c r="AS59" s="283" t="str">
        <v/>
      </c>
      <c r="AT59" s="288">
        <f>SUM(AS59:AS59)</f>
        <v>0</v>
      </c>
      <c r="AU59" s="283" t="str">
        <v/>
      </c>
      <c r="AV59" s="288">
        <f>SUM(AU59:AU59)</f>
        <v>0</v>
      </c>
      <c r="AW59" s="289">
        <f>SUM(AN59+AP59+AR59+AT59+AV59)</f>
        <v>5401100</v>
      </c>
      <c r="AX59" s="287">
        <f>Tính!TongTienVktTrongCg</f>
        <v>0</v>
      </c>
      <c r="AY59" s="287">
        <f>Tính!TongTienVktNgoaiCg</f>
        <v>0</v>
      </c>
      <c r="AZ59" s="281">
        <f>SUM(AX59+AY59)</f>
        <v>0</v>
      </c>
      <c r="BA59" s="281">
        <f>SUM(AJ59+AW59+AZ59)</f>
        <v>6038100</v>
      </c>
      <c r="BB59" s="283">
        <f>Tính!TongTienBtHoTro</f>
        <v>6038100</v>
      </c>
      <c r="BC59" s="272" t="s">
        <v>5178</v>
      </c>
      <c r="BD59" s="272"/>
      <c r="BE59" s="237">
        <v>103</v>
      </c>
      <c r="BF59" s="237">
        <v>17</v>
      </c>
      <c r="BG59" s="237">
        <v>196</v>
      </c>
      <c r="BH59" s="241">
        <v>4.9000000000000004</v>
      </c>
      <c r="BI59" s="241">
        <v>4.9000000000000004</v>
      </c>
      <c r="BJ59" s="238">
        <v>4.9000000000000004</v>
      </c>
      <c r="BK59" s="238"/>
      <c r="BL59" s="238"/>
      <c r="BM59" s="238"/>
      <c r="BN59" s="238"/>
      <c r="BO59" s="362"/>
      <c r="BP59" s="412"/>
    </row>
    <row r="60" spans="1:70" ht="18" x14ac:dyDescent="0.3">
      <c r="A60" s="441">
        <v>29</v>
      </c>
      <c r="B60" s="441"/>
      <c r="C60" s="236"/>
      <c r="D60" s="236"/>
      <c r="E60" s="431" t="s">
        <v>5186</v>
      </c>
      <c r="F60" s="346"/>
      <c r="G60" s="272" t="s">
        <v>4897</v>
      </c>
      <c r="H60" s="237">
        <v>91</v>
      </c>
      <c r="I60" s="237">
        <v>65</v>
      </c>
      <c r="J60" s="238">
        <v>405.4</v>
      </c>
      <c r="K60" s="237" t="s">
        <v>4902</v>
      </c>
      <c r="L60" s="239">
        <v>3</v>
      </c>
      <c r="M60" s="239">
        <v>840</v>
      </c>
      <c r="N60" s="240"/>
      <c r="O60" s="237"/>
      <c r="P60" s="241">
        <v>400.9</v>
      </c>
      <c r="Q60" s="241">
        <v>400.9</v>
      </c>
      <c r="R60" s="238">
        <v>400.9</v>
      </c>
      <c r="S60" s="238"/>
      <c r="T60" s="238">
        <v>0</v>
      </c>
      <c r="U60" s="238">
        <v>0</v>
      </c>
      <c r="V60" s="238">
        <v>0</v>
      </c>
      <c r="W60" s="241">
        <v>0</v>
      </c>
      <c r="X60" s="238">
        <v>0</v>
      </c>
      <c r="Y60" s="238"/>
      <c r="Z60" s="238">
        <v>0</v>
      </c>
      <c r="AA60" s="238">
        <v>0</v>
      </c>
      <c r="AB60" s="238">
        <v>0</v>
      </c>
      <c r="AC60" s="242">
        <v>52117000</v>
      </c>
      <c r="AD60" s="242" t="str">
        <v/>
      </c>
      <c r="AE60" s="242">
        <v>52117000</v>
      </c>
      <c r="AF60" s="242">
        <v>0</v>
      </c>
      <c r="AG60" s="242" t="str">
        <v/>
      </c>
      <c r="AH60" s="242" t="str">
        <v/>
      </c>
      <c r="AI60" s="242">
        <v>52117000</v>
      </c>
      <c r="AJ60" s="457">
        <f>SUM(AI60:AI62)</f>
        <v>60970000</v>
      </c>
      <c r="AK60" s="460">
        <v>1</v>
      </c>
      <c r="AL60" s="463">
        <v>0.2505</v>
      </c>
      <c r="AM60" s="434">
        <v>2025000</v>
      </c>
      <c r="AN60" s="466">
        <f>ROUND(AK60*AM60,0)</f>
        <v>2025000</v>
      </c>
      <c r="AO60" s="285">
        <v>15635100</v>
      </c>
      <c r="AP60" s="468">
        <f>SUM(AO60:AO62)</f>
        <v>18291000</v>
      </c>
      <c r="AQ60" s="285">
        <v>260585000</v>
      </c>
      <c r="AR60" s="451">
        <f>SUM(AQ60:AQ62)</f>
        <v>304850000</v>
      </c>
      <c r="AS60" s="283" t="str">
        <v/>
      </c>
      <c r="AT60" s="445">
        <f>SUM(AS60:AS62)</f>
        <v>0</v>
      </c>
      <c r="AU60" s="283" t="str">
        <v/>
      </c>
      <c r="AV60" s="445">
        <f>SUM(AU60:AU62)</f>
        <v>0</v>
      </c>
      <c r="AW60" s="448">
        <f>SUM(AN60+AP60+AR60+AT60+AV60)</f>
        <v>325166000</v>
      </c>
      <c r="AX60" s="451">
        <f>Trung!TongTienVktTrongCg</f>
        <v>0</v>
      </c>
      <c r="AY60" s="451">
        <f>Trung!TongTienVktNgoaiCg</f>
        <v>0</v>
      </c>
      <c r="AZ60" s="454">
        <f>SUM(AX60+AY60)</f>
        <v>0</v>
      </c>
      <c r="BA60" s="454">
        <f>SUM(AJ60+AW60+AZ60)</f>
        <v>386136000</v>
      </c>
      <c r="BB60" s="434">
        <f>Trung!TongTienBtHoTro</f>
        <v>386135999.99999994</v>
      </c>
      <c r="BC60" s="431" t="s">
        <v>5186</v>
      </c>
      <c r="BD60" s="346"/>
      <c r="BE60" s="237">
        <v>91</v>
      </c>
      <c r="BF60" s="237">
        <v>65</v>
      </c>
      <c r="BG60" s="419">
        <v>936</v>
      </c>
      <c r="BH60" s="429">
        <f>+BI60</f>
        <v>465.09999999999997</v>
      </c>
      <c r="BI60" s="427">
        <f>400.9+64.2</f>
        <v>465.09999999999997</v>
      </c>
      <c r="BJ60" s="427">
        <f>400.9+64.2</f>
        <v>465.09999999999997</v>
      </c>
      <c r="BK60" s="238"/>
      <c r="BL60" s="238"/>
      <c r="BM60" s="238"/>
      <c r="BN60" s="238"/>
      <c r="BO60" s="362"/>
      <c r="BP60" s="412"/>
    </row>
    <row r="61" spans="1:70" ht="18" x14ac:dyDescent="0.3">
      <c r="A61" s="491"/>
      <c r="B61" s="491"/>
      <c r="C61" s="236"/>
      <c r="D61" s="236"/>
      <c r="E61" s="433"/>
      <c r="F61" s="346"/>
      <c r="G61" s="272" t="s">
        <v>4897</v>
      </c>
      <c r="H61" s="237">
        <v>91</v>
      </c>
      <c r="I61" s="237">
        <v>128</v>
      </c>
      <c r="J61" s="238">
        <v>527.70000000000005</v>
      </c>
      <c r="K61" s="237" t="s">
        <v>4902</v>
      </c>
      <c r="L61" s="239">
        <v>3</v>
      </c>
      <c r="M61" s="239">
        <v>840</v>
      </c>
      <c r="N61" s="240"/>
      <c r="O61" s="237"/>
      <c r="P61" s="241">
        <v>64.400000000000006</v>
      </c>
      <c r="Q61" s="241">
        <v>64.400000000000006</v>
      </c>
      <c r="R61" s="238">
        <v>64.400000000000006</v>
      </c>
      <c r="S61" s="238"/>
      <c r="T61" s="238">
        <v>0</v>
      </c>
      <c r="U61" s="238">
        <v>0</v>
      </c>
      <c r="V61" s="238">
        <v>0</v>
      </c>
      <c r="W61" s="241">
        <v>0</v>
      </c>
      <c r="X61" s="238">
        <v>0</v>
      </c>
      <c r="Y61" s="238"/>
      <c r="Z61" s="238">
        <v>0</v>
      </c>
      <c r="AA61" s="238">
        <v>0</v>
      </c>
      <c r="AB61" s="238">
        <v>0</v>
      </c>
      <c r="AC61" s="242">
        <v>8372000.0000000009</v>
      </c>
      <c r="AD61" s="242" t="str">
        <v/>
      </c>
      <c r="AE61" s="242">
        <v>8372000.0000000009</v>
      </c>
      <c r="AF61" s="242">
        <v>0</v>
      </c>
      <c r="AG61" s="242" t="str">
        <v/>
      </c>
      <c r="AH61" s="242" t="str">
        <v/>
      </c>
      <c r="AI61" s="242">
        <v>8372000.0000000009</v>
      </c>
      <c r="AJ61" s="458"/>
      <c r="AK61" s="461"/>
      <c r="AL61" s="464"/>
      <c r="AM61" s="435"/>
      <c r="AN61" s="466"/>
      <c r="AO61" s="285">
        <v>2511600</v>
      </c>
      <c r="AP61" s="469"/>
      <c r="AQ61" s="285">
        <v>41860000</v>
      </c>
      <c r="AR61" s="452"/>
      <c r="AS61" s="283" t="str">
        <v/>
      </c>
      <c r="AT61" s="446"/>
      <c r="AU61" s="283" t="str">
        <v/>
      </c>
      <c r="AV61" s="446"/>
      <c r="AW61" s="449"/>
      <c r="AX61" s="452"/>
      <c r="AY61" s="452"/>
      <c r="AZ61" s="455"/>
      <c r="BA61" s="455"/>
      <c r="BB61" s="435"/>
      <c r="BC61" s="433"/>
      <c r="BD61" s="346"/>
      <c r="BE61" s="237">
        <v>91</v>
      </c>
      <c r="BF61" s="237">
        <v>128</v>
      </c>
      <c r="BG61" s="420"/>
      <c r="BH61" s="430"/>
      <c r="BI61" s="428"/>
      <c r="BJ61" s="428"/>
      <c r="BK61" s="238"/>
      <c r="BL61" s="238"/>
      <c r="BM61" s="238"/>
      <c r="BN61" s="238"/>
      <c r="BO61" s="362"/>
      <c r="BP61" s="412"/>
    </row>
    <row r="62" spans="1:70" ht="18" x14ac:dyDescent="0.3">
      <c r="A62" s="442"/>
      <c r="B62" s="442"/>
      <c r="C62" s="236"/>
      <c r="D62" s="236"/>
      <c r="E62" s="432"/>
      <c r="F62" s="272"/>
      <c r="G62" s="272" t="s">
        <v>4897</v>
      </c>
      <c r="H62" s="237">
        <v>91</v>
      </c>
      <c r="I62" s="237">
        <v>88</v>
      </c>
      <c r="J62" s="238">
        <v>701.4</v>
      </c>
      <c r="K62" s="237" t="s">
        <v>4924</v>
      </c>
      <c r="L62" s="239">
        <v>3</v>
      </c>
      <c r="M62" s="239">
        <v>840</v>
      </c>
      <c r="N62" s="240"/>
      <c r="O62" s="237"/>
      <c r="P62" s="241">
        <v>3.7</v>
      </c>
      <c r="Q62" s="241">
        <v>3.7</v>
      </c>
      <c r="R62" s="238">
        <v>3.7</v>
      </c>
      <c r="S62" s="238"/>
      <c r="T62" s="238">
        <v>0</v>
      </c>
      <c r="U62" s="238">
        <v>0</v>
      </c>
      <c r="V62" s="238">
        <v>0</v>
      </c>
      <c r="W62" s="241">
        <v>0</v>
      </c>
      <c r="X62" s="238">
        <v>0</v>
      </c>
      <c r="Y62" s="238"/>
      <c r="Z62" s="238">
        <v>0</v>
      </c>
      <c r="AA62" s="238">
        <v>0</v>
      </c>
      <c r="AB62" s="238">
        <v>0</v>
      </c>
      <c r="AC62" s="242">
        <v>481000</v>
      </c>
      <c r="AD62" s="242" t="str">
        <v/>
      </c>
      <c r="AE62" s="242">
        <v>481000</v>
      </c>
      <c r="AF62" s="242">
        <v>0</v>
      </c>
      <c r="AG62" s="242" t="str">
        <v/>
      </c>
      <c r="AH62" s="242" t="str">
        <v/>
      </c>
      <c r="AI62" s="242">
        <v>481000</v>
      </c>
      <c r="AJ62" s="459"/>
      <c r="AK62" s="462"/>
      <c r="AL62" s="465"/>
      <c r="AM62" s="436"/>
      <c r="AN62" s="467"/>
      <c r="AO62" s="285">
        <v>144300</v>
      </c>
      <c r="AP62" s="470"/>
      <c r="AQ62" s="285">
        <v>2405000</v>
      </c>
      <c r="AR62" s="453"/>
      <c r="AS62" s="283" t="str">
        <v/>
      </c>
      <c r="AT62" s="447"/>
      <c r="AU62" s="283" t="str">
        <v/>
      </c>
      <c r="AV62" s="447"/>
      <c r="AW62" s="450"/>
      <c r="AX62" s="453"/>
      <c r="AY62" s="453"/>
      <c r="AZ62" s="456"/>
      <c r="BA62" s="456"/>
      <c r="BB62" s="436"/>
      <c r="BC62" s="432"/>
      <c r="BD62" s="272"/>
      <c r="BE62" s="237">
        <v>91</v>
      </c>
      <c r="BF62" s="237">
        <v>88</v>
      </c>
      <c r="BG62" s="403">
        <v>936</v>
      </c>
      <c r="BH62" s="241">
        <f>+BO62</f>
        <v>3.7</v>
      </c>
      <c r="BI62" s="241">
        <v>3.7</v>
      </c>
      <c r="BJ62" s="238"/>
      <c r="BK62" s="238"/>
      <c r="BL62" s="238"/>
      <c r="BM62" s="238"/>
      <c r="BN62" s="238"/>
      <c r="BO62" s="404">
        <v>3.7</v>
      </c>
      <c r="BP62" s="412"/>
    </row>
    <row r="63" spans="1:70" ht="36" x14ac:dyDescent="0.25">
      <c r="A63" s="236">
        <v>30</v>
      </c>
      <c r="B63" s="236"/>
      <c r="C63" s="236"/>
      <c r="D63" s="236"/>
      <c r="E63" s="272" t="s">
        <v>5199</v>
      </c>
      <c r="F63" s="272"/>
      <c r="G63" s="272" t="s">
        <v>4897</v>
      </c>
      <c r="H63" s="237">
        <v>91</v>
      </c>
      <c r="I63" s="237">
        <v>87</v>
      </c>
      <c r="J63" s="238">
        <v>372.6</v>
      </c>
      <c r="K63" s="237" t="s">
        <v>4902</v>
      </c>
      <c r="L63" s="239">
        <v>3</v>
      </c>
      <c r="M63" s="239">
        <v>840</v>
      </c>
      <c r="N63" s="240"/>
      <c r="O63" s="237"/>
      <c r="P63" s="241">
        <v>234.4</v>
      </c>
      <c r="Q63" s="241">
        <v>234.4</v>
      </c>
      <c r="R63" s="238">
        <v>234.4</v>
      </c>
      <c r="S63" s="238"/>
      <c r="T63" s="238">
        <v>0</v>
      </c>
      <c r="U63" s="238">
        <v>0</v>
      </c>
      <c r="V63" s="238">
        <v>0</v>
      </c>
      <c r="W63" s="241">
        <v>0</v>
      </c>
      <c r="X63" s="238">
        <v>0</v>
      </c>
      <c r="Y63" s="238"/>
      <c r="Z63" s="238">
        <v>0</v>
      </c>
      <c r="AA63" s="238">
        <v>0</v>
      </c>
      <c r="AB63" s="238">
        <v>0</v>
      </c>
      <c r="AC63" s="242">
        <v>30472000</v>
      </c>
      <c r="AD63" s="242" t="str">
        <v/>
      </c>
      <c r="AE63" s="242">
        <v>30472000</v>
      </c>
      <c r="AF63" s="242">
        <v>0</v>
      </c>
      <c r="AG63" s="242" t="str">
        <v/>
      </c>
      <c r="AH63" s="242" t="str">
        <v/>
      </c>
      <c r="AI63" s="242">
        <v>30472000</v>
      </c>
      <c r="AJ63" s="260">
        <f>SUM(AI63:AI63)</f>
        <v>30472000</v>
      </c>
      <c r="AK63" s="243">
        <v>3</v>
      </c>
      <c r="AL63" s="344">
        <v>0.65110000000000001</v>
      </c>
      <c r="AM63" s="283">
        <v>4050000</v>
      </c>
      <c r="AN63" s="284">
        <f>ROUND(AK63*AM63,0)</f>
        <v>12150000</v>
      </c>
      <c r="AO63" s="285">
        <v>9141600</v>
      </c>
      <c r="AP63" s="286">
        <f>SUM(AO63:AO63)</f>
        <v>9141600</v>
      </c>
      <c r="AQ63" s="285">
        <v>152360000</v>
      </c>
      <c r="AR63" s="287">
        <f>SUM(AQ63:AQ63)</f>
        <v>152360000</v>
      </c>
      <c r="AS63" s="283" t="str">
        <v/>
      </c>
      <c r="AT63" s="288">
        <f>SUM(AS63:AS63)</f>
        <v>0</v>
      </c>
      <c r="AU63" s="283" t="str">
        <v/>
      </c>
      <c r="AV63" s="288">
        <f>SUM(AU63:AU63)</f>
        <v>0</v>
      </c>
      <c r="AW63" s="289">
        <f>SUM(AN63+AP63+AR63+AT63+AV63)</f>
        <v>173651600</v>
      </c>
      <c r="AX63" s="287">
        <f>Toán!TongTienVktTrongCg</f>
        <v>0</v>
      </c>
      <c r="AY63" s="287">
        <f>Toán!TongTienVktNgoaiCg</f>
        <v>0</v>
      </c>
      <c r="AZ63" s="281">
        <f>SUM(AX63+AY63)</f>
        <v>0</v>
      </c>
      <c r="BA63" s="281">
        <f>SUM(AJ63+AW63+AZ63)</f>
        <v>204123600</v>
      </c>
      <c r="BB63" s="283">
        <f>Toán!TongTienBtHoTro</f>
        <v>204123600</v>
      </c>
      <c r="BC63" s="272" t="s">
        <v>5199</v>
      </c>
      <c r="BD63" s="272"/>
      <c r="BE63" s="237">
        <v>91</v>
      </c>
      <c r="BF63" s="237">
        <v>87</v>
      </c>
      <c r="BG63" s="237">
        <v>360</v>
      </c>
      <c r="BH63" s="241">
        <f>+BI63</f>
        <v>234.4</v>
      </c>
      <c r="BI63" s="241">
        <v>234.4</v>
      </c>
      <c r="BJ63" s="241">
        <v>234.4</v>
      </c>
      <c r="BK63" s="238"/>
      <c r="BL63" s="238"/>
      <c r="BM63" s="238"/>
      <c r="BN63" s="238"/>
      <c r="BO63" s="362"/>
      <c r="BP63" s="414">
        <v>138.22</v>
      </c>
      <c r="BQ63" s="418"/>
    </row>
    <row r="64" spans="1:70" ht="36" x14ac:dyDescent="0.3">
      <c r="A64" s="236">
        <v>31</v>
      </c>
      <c r="B64" s="236"/>
      <c r="C64" s="236"/>
      <c r="D64" s="236"/>
      <c r="E64" s="272" t="s">
        <v>5550</v>
      </c>
      <c r="F64" s="272"/>
      <c r="G64" s="272" t="s">
        <v>4897</v>
      </c>
      <c r="H64" s="237">
        <v>91</v>
      </c>
      <c r="I64" s="237">
        <v>61</v>
      </c>
      <c r="J64" s="238">
        <v>368.6</v>
      </c>
      <c r="K64" s="237" t="s">
        <v>4902</v>
      </c>
      <c r="L64" s="239">
        <v>3</v>
      </c>
      <c r="M64" s="239">
        <v>758</v>
      </c>
      <c r="N64" s="240"/>
      <c r="O64" s="237"/>
      <c r="P64" s="241">
        <v>176.6</v>
      </c>
      <c r="Q64" s="241">
        <v>176.6</v>
      </c>
      <c r="R64" s="238">
        <v>155</v>
      </c>
      <c r="S64" s="238"/>
      <c r="T64" s="238">
        <v>0</v>
      </c>
      <c r="U64" s="238">
        <v>0</v>
      </c>
      <c r="V64" s="238">
        <v>21.6</v>
      </c>
      <c r="W64" s="241">
        <v>0</v>
      </c>
      <c r="X64" s="238">
        <v>0</v>
      </c>
      <c r="Y64" s="238"/>
      <c r="Z64" s="238">
        <v>0</v>
      </c>
      <c r="AA64" s="238">
        <v>0</v>
      </c>
      <c r="AB64" s="238">
        <v>0</v>
      </c>
      <c r="AC64" s="242">
        <v>20150000</v>
      </c>
      <c r="AD64" s="242" t="str">
        <v/>
      </c>
      <c r="AE64" s="242">
        <v>20150000</v>
      </c>
      <c r="AF64" s="242">
        <v>0</v>
      </c>
      <c r="AG64" s="242" t="str">
        <v/>
      </c>
      <c r="AH64" s="242" t="str">
        <v/>
      </c>
      <c r="AI64" s="242">
        <v>20150000</v>
      </c>
      <c r="AJ64" s="260">
        <f>SUM(AI64:AI64)</f>
        <v>20150000</v>
      </c>
      <c r="AK64" s="243">
        <v>1</v>
      </c>
      <c r="AL64" s="344">
        <v>0.1623</v>
      </c>
      <c r="AM64" s="283">
        <v>2025000</v>
      </c>
      <c r="AN64" s="284">
        <f>ROUND(AK64*AM64,0)</f>
        <v>2025000</v>
      </c>
      <c r="AO64" s="285">
        <v>6045000</v>
      </c>
      <c r="AP64" s="286">
        <f>SUM(AO64:AO64)</f>
        <v>6045000</v>
      </c>
      <c r="AQ64" s="285">
        <v>100750000</v>
      </c>
      <c r="AR64" s="287">
        <f>SUM(AQ64:AQ64)</f>
        <v>100750000</v>
      </c>
      <c r="AS64" s="283" t="str">
        <v/>
      </c>
      <c r="AT64" s="288">
        <f>SUM(AS64:AS64)</f>
        <v>0</v>
      </c>
      <c r="AU64" s="283" t="str">
        <v/>
      </c>
      <c r="AV64" s="288">
        <f>SUM(AU64:AU64)</f>
        <v>0</v>
      </c>
      <c r="AW64" s="289">
        <f>SUM(AN64+AP64+AR64+AT64+AV64)</f>
        <v>108820000</v>
      </c>
      <c r="AX64" s="287">
        <f>Tới!TongTienVktTrongCg</f>
        <v>0</v>
      </c>
      <c r="AY64" s="287">
        <f>Tới!TongTienVktNgoaiCg</f>
        <v>0</v>
      </c>
      <c r="AZ64" s="281">
        <f>SUM(AX64+AY64)</f>
        <v>0</v>
      </c>
      <c r="BA64" s="281">
        <f>SUM(AJ64+AW64+AZ64)</f>
        <v>128970000</v>
      </c>
      <c r="BB64" s="283">
        <f>Tới!TongTienBtHoTro</f>
        <v>128970000</v>
      </c>
      <c r="BC64" s="272" t="s">
        <v>5550</v>
      </c>
      <c r="BD64" s="272"/>
      <c r="BE64" s="237">
        <v>91</v>
      </c>
      <c r="BF64" s="237">
        <v>61</v>
      </c>
      <c r="BG64" s="237"/>
      <c r="BH64" s="238">
        <v>368.6</v>
      </c>
      <c r="BI64" s="238">
        <v>368.6</v>
      </c>
      <c r="BJ64" s="238">
        <f>368.6-213.6</f>
        <v>155.00000000000003</v>
      </c>
      <c r="BK64" s="238"/>
      <c r="BL64" s="238"/>
      <c r="BM64" s="238">
        <f>368.6-155</f>
        <v>213.60000000000002</v>
      </c>
      <c r="BN64" s="238"/>
      <c r="BO64" s="362"/>
      <c r="BP64" s="412"/>
    </row>
    <row r="65" spans="1:70" ht="67.2" x14ac:dyDescent="0.3">
      <c r="A65" s="236">
        <v>32</v>
      </c>
      <c r="B65" s="236"/>
      <c r="C65" s="236"/>
      <c r="D65" s="236"/>
      <c r="E65" s="272" t="s">
        <v>5294</v>
      </c>
      <c r="F65" s="272"/>
      <c r="G65" s="272" t="s">
        <v>4897</v>
      </c>
      <c r="H65" s="237">
        <v>91</v>
      </c>
      <c r="I65" s="237">
        <v>104</v>
      </c>
      <c r="J65" s="238">
        <v>479.2</v>
      </c>
      <c r="K65" s="237" t="s">
        <v>4902</v>
      </c>
      <c r="L65" s="239">
        <v>3</v>
      </c>
      <c r="M65" s="239">
        <v>939</v>
      </c>
      <c r="N65" s="240"/>
      <c r="O65" s="237"/>
      <c r="P65" s="241">
        <v>479.2</v>
      </c>
      <c r="Q65" s="241">
        <v>479.2</v>
      </c>
      <c r="R65" s="238">
        <v>456</v>
      </c>
      <c r="S65" s="238"/>
      <c r="T65" s="238">
        <v>0</v>
      </c>
      <c r="U65" s="238">
        <v>0</v>
      </c>
      <c r="V65" s="238">
        <v>23.2</v>
      </c>
      <c r="W65" s="241">
        <v>0</v>
      </c>
      <c r="X65" s="238">
        <v>0</v>
      </c>
      <c r="Y65" s="238"/>
      <c r="Z65" s="238">
        <v>0</v>
      </c>
      <c r="AA65" s="238">
        <v>0</v>
      </c>
      <c r="AB65" s="238">
        <v>0</v>
      </c>
      <c r="AC65" s="242">
        <v>59280000</v>
      </c>
      <c r="AD65" s="242" t="str">
        <v/>
      </c>
      <c r="AE65" s="242">
        <v>59280000</v>
      </c>
      <c r="AF65" s="242">
        <v>0</v>
      </c>
      <c r="AG65" s="242" t="str">
        <v/>
      </c>
      <c r="AH65" s="242" t="str">
        <v/>
      </c>
      <c r="AI65" s="242">
        <v>59280000</v>
      </c>
      <c r="AJ65" s="260">
        <f>SUM(AI65:AI65)</f>
        <v>59280000</v>
      </c>
      <c r="AK65" s="243">
        <v>6</v>
      </c>
      <c r="AL65" s="344">
        <v>0.1827</v>
      </c>
      <c r="AM65" s="283">
        <v>2025000</v>
      </c>
      <c r="AN65" s="284">
        <f>ROUND(AK65*AM65,0)</f>
        <v>12150000</v>
      </c>
      <c r="AO65" s="285">
        <v>17784000</v>
      </c>
      <c r="AP65" s="286">
        <f>SUM(AO65:AO65)</f>
        <v>17784000</v>
      </c>
      <c r="AQ65" s="285">
        <v>296400000</v>
      </c>
      <c r="AR65" s="287">
        <f>SUM(AQ65:AQ65)</f>
        <v>296400000</v>
      </c>
      <c r="AS65" s="283" t="str">
        <v/>
      </c>
      <c r="AT65" s="288">
        <f>SUM(AS65:AS65)</f>
        <v>0</v>
      </c>
      <c r="AU65" s="283" t="str">
        <v/>
      </c>
      <c r="AV65" s="288">
        <f>SUM(AU65:AU65)</f>
        <v>0</v>
      </c>
      <c r="AW65" s="289">
        <f>SUM(AN65+AP65+AR65+AT65+AV65)</f>
        <v>326334000</v>
      </c>
      <c r="AX65" s="287">
        <f>Trúc!TongTienVktTrongCg</f>
        <v>0</v>
      </c>
      <c r="AY65" s="287">
        <f>Trúc!TongTienVktNgoaiCg</f>
        <v>0</v>
      </c>
      <c r="AZ65" s="281">
        <f>SUM(AX65+AY65)</f>
        <v>0</v>
      </c>
      <c r="BA65" s="281">
        <f>SUM(AJ65+AW65+AZ65)</f>
        <v>385614000</v>
      </c>
      <c r="BB65" s="283">
        <f>Trúc!TongTienBtHoTro</f>
        <v>385614000</v>
      </c>
      <c r="BC65" s="360" t="s">
        <v>5578</v>
      </c>
      <c r="BD65" s="272"/>
      <c r="BE65" s="237">
        <v>91</v>
      </c>
      <c r="BF65" s="237">
        <v>104</v>
      </c>
      <c r="BG65" s="241">
        <v>492</v>
      </c>
      <c r="BH65" s="241">
        <f>+BI65</f>
        <v>492</v>
      </c>
      <c r="BI65" s="241">
        <v>492</v>
      </c>
      <c r="BJ65" s="241">
        <v>492</v>
      </c>
      <c r="BK65" s="238"/>
      <c r="BL65" s="238"/>
      <c r="BM65" s="238"/>
      <c r="BN65" s="238"/>
      <c r="BO65" s="362"/>
      <c r="BP65" s="412"/>
      <c r="BQ65" s="417" t="s">
        <v>5579</v>
      </c>
      <c r="BR65" s="417" t="s">
        <v>5602</v>
      </c>
    </row>
    <row r="66" spans="1:70" ht="67.2" x14ac:dyDescent="0.3">
      <c r="A66" s="236">
        <v>33</v>
      </c>
      <c r="B66" s="236"/>
      <c r="C66" s="236"/>
      <c r="D66" s="236"/>
      <c r="E66" s="272" t="s">
        <v>5205</v>
      </c>
      <c r="F66" s="272"/>
      <c r="G66" s="272" t="s">
        <v>4897</v>
      </c>
      <c r="H66" s="237">
        <v>91</v>
      </c>
      <c r="I66" s="237">
        <v>120</v>
      </c>
      <c r="J66" s="238">
        <v>866.1</v>
      </c>
      <c r="K66" s="237" t="s">
        <v>5032</v>
      </c>
      <c r="L66" s="239">
        <v>3</v>
      </c>
      <c r="M66" s="239"/>
      <c r="N66" s="240"/>
      <c r="O66" s="237"/>
      <c r="P66" s="241">
        <v>960</v>
      </c>
      <c r="Q66" s="241">
        <v>960</v>
      </c>
      <c r="R66" s="238">
        <v>960</v>
      </c>
      <c r="S66" s="238"/>
      <c r="T66" s="238">
        <v>0</v>
      </c>
      <c r="U66" s="238">
        <v>0</v>
      </c>
      <c r="V66" s="238">
        <v>0</v>
      </c>
      <c r="W66" s="241">
        <v>0</v>
      </c>
      <c r="X66" s="238">
        <v>0</v>
      </c>
      <c r="Y66" s="238"/>
      <c r="Z66" s="238">
        <v>0</v>
      </c>
      <c r="AA66" s="238">
        <v>0</v>
      </c>
      <c r="AB66" s="238">
        <v>0</v>
      </c>
      <c r="AC66" s="242">
        <v>124800000</v>
      </c>
      <c r="AD66" s="242" t="str">
        <v/>
      </c>
      <c r="AE66" s="242">
        <v>124800000</v>
      </c>
      <c r="AF66" s="242">
        <v>0</v>
      </c>
      <c r="AG66" s="242" t="str">
        <v/>
      </c>
      <c r="AH66" s="242" t="str">
        <v/>
      </c>
      <c r="AI66" s="242">
        <v>124800000</v>
      </c>
      <c r="AJ66" s="260">
        <f>SUM(AI66:AI66)</f>
        <v>124800000</v>
      </c>
      <c r="AK66" s="243">
        <v>1</v>
      </c>
      <c r="AL66" s="344">
        <v>0.57142857140000003</v>
      </c>
      <c r="AM66" s="283">
        <v>4050000</v>
      </c>
      <c r="AN66" s="284">
        <f>ROUND(AK66*AM66,0)</f>
        <v>4050000</v>
      </c>
      <c r="AO66" s="285">
        <v>37440000</v>
      </c>
      <c r="AP66" s="286">
        <f>SUM(AO66:AO66)</f>
        <v>37440000</v>
      </c>
      <c r="AQ66" s="285">
        <v>624000000</v>
      </c>
      <c r="AR66" s="287">
        <f>SUM(AQ66:AQ66)</f>
        <v>624000000</v>
      </c>
      <c r="AS66" s="283" t="str">
        <v/>
      </c>
      <c r="AT66" s="288">
        <f>SUM(AS66:AS66)</f>
        <v>0</v>
      </c>
      <c r="AU66" s="283" t="str">
        <v/>
      </c>
      <c r="AV66" s="288">
        <f>SUM(AU66:AU66)</f>
        <v>0</v>
      </c>
      <c r="AW66" s="289">
        <f>SUM(AN66+AP66+AR66+AT66+AV66)</f>
        <v>665490000</v>
      </c>
      <c r="AX66" s="287">
        <f>Ngọ!TongTienVktTrongCg</f>
        <v>0</v>
      </c>
      <c r="AY66" s="287">
        <f>Ngọ!TongTienVktNgoaiCg</f>
        <v>0</v>
      </c>
      <c r="AZ66" s="281">
        <f>SUM(AX66+AY66)</f>
        <v>0</v>
      </c>
      <c r="BA66" s="281">
        <f>SUM(AJ66+AW66+AZ66)</f>
        <v>790290000</v>
      </c>
      <c r="BB66" s="283">
        <f>Ngọ!TongTienBtHoTro</f>
        <v>790290000</v>
      </c>
      <c r="BC66" s="272" t="s">
        <v>5205</v>
      </c>
      <c r="BD66" s="272"/>
      <c r="BE66" s="237">
        <v>91</v>
      </c>
      <c r="BF66" s="237">
        <v>120</v>
      </c>
      <c r="BG66" s="238">
        <v>960</v>
      </c>
      <c r="BH66" s="238">
        <f>+BI66</f>
        <v>960</v>
      </c>
      <c r="BI66" s="238">
        <v>960</v>
      </c>
      <c r="BJ66" s="238"/>
      <c r="BK66" s="238"/>
      <c r="BL66" s="238"/>
      <c r="BM66" s="238"/>
      <c r="BN66" s="238"/>
      <c r="BO66" s="362"/>
      <c r="BP66" s="412"/>
      <c r="BQ66" s="417" t="s">
        <v>5577</v>
      </c>
      <c r="BR66" s="417" t="s">
        <v>5602</v>
      </c>
    </row>
    <row r="67" spans="1:70" ht="18" x14ac:dyDescent="0.3">
      <c r="A67" s="441">
        <v>34</v>
      </c>
      <c r="B67" s="441"/>
      <c r="C67" s="236"/>
      <c r="D67" s="236"/>
      <c r="E67" s="431" t="s">
        <v>5210</v>
      </c>
      <c r="F67" s="346"/>
      <c r="G67" s="272" t="s">
        <v>4897</v>
      </c>
      <c r="H67" s="237">
        <v>104</v>
      </c>
      <c r="I67" s="237">
        <v>2</v>
      </c>
      <c r="J67" s="238">
        <v>366.7</v>
      </c>
      <c r="K67" s="237" t="s">
        <v>4902</v>
      </c>
      <c r="L67" s="239">
        <v>3</v>
      </c>
      <c r="M67" s="239">
        <v>937</v>
      </c>
      <c r="N67" s="240"/>
      <c r="O67" s="237"/>
      <c r="P67" s="241">
        <v>360</v>
      </c>
      <c r="Q67" s="241">
        <v>360</v>
      </c>
      <c r="R67" s="238">
        <v>360</v>
      </c>
      <c r="S67" s="238"/>
      <c r="T67" s="238">
        <v>0</v>
      </c>
      <c r="U67" s="238">
        <v>0</v>
      </c>
      <c r="V67" s="238">
        <v>0</v>
      </c>
      <c r="W67" s="241">
        <v>0</v>
      </c>
      <c r="X67" s="238">
        <v>0</v>
      </c>
      <c r="Y67" s="238"/>
      <c r="Z67" s="238">
        <v>0</v>
      </c>
      <c r="AA67" s="238">
        <v>0</v>
      </c>
      <c r="AB67" s="238">
        <v>0</v>
      </c>
      <c r="AC67" s="242">
        <v>46800000</v>
      </c>
      <c r="AD67" s="242" t="str">
        <v/>
      </c>
      <c r="AE67" s="242">
        <v>46800000</v>
      </c>
      <c r="AF67" s="242">
        <v>0</v>
      </c>
      <c r="AG67" s="242" t="str">
        <v/>
      </c>
      <c r="AH67" s="242" t="str">
        <v/>
      </c>
      <c r="AI67" s="242">
        <v>46800000</v>
      </c>
      <c r="AJ67" s="457">
        <f>SUM(AI67:AI68)</f>
        <v>84240000</v>
      </c>
      <c r="AK67" s="460">
        <v>2</v>
      </c>
      <c r="AL67" s="463">
        <v>0.40300000000000002</v>
      </c>
      <c r="AM67" s="434">
        <v>4050000</v>
      </c>
      <c r="AN67" s="466">
        <f>ROUND(AK67*AM67,0)</f>
        <v>8100000</v>
      </c>
      <c r="AO67" s="285">
        <v>14040000</v>
      </c>
      <c r="AP67" s="468">
        <f>SUM(AO67:AO68)</f>
        <v>25272000</v>
      </c>
      <c r="AQ67" s="285">
        <v>234000000</v>
      </c>
      <c r="AR67" s="451">
        <f>SUM(AQ67:AQ68)</f>
        <v>421200000</v>
      </c>
      <c r="AS67" s="283" t="str">
        <v/>
      </c>
      <c r="AT67" s="445">
        <f>SUM(AS67:AS68)</f>
        <v>0</v>
      </c>
      <c r="AU67" s="283" t="str">
        <v/>
      </c>
      <c r="AV67" s="445">
        <f>SUM(AU67:AU68)</f>
        <v>0</v>
      </c>
      <c r="AW67" s="448">
        <f>SUM(AN67+AP67+AR67+AT67+AV67)</f>
        <v>454572000</v>
      </c>
      <c r="AX67" s="451">
        <f>Tư!TongTienVktTrongCg</f>
        <v>0</v>
      </c>
      <c r="AY67" s="451">
        <f>Tư!TongTienVktNgoaiCg</f>
        <v>0</v>
      </c>
      <c r="AZ67" s="454">
        <f>SUM(AX67+AY67)</f>
        <v>0</v>
      </c>
      <c r="BA67" s="454">
        <f>SUM(AJ67+AW67+AZ67)</f>
        <v>538812000</v>
      </c>
      <c r="BB67" s="434">
        <f>Tư!TongTienBtHoTro</f>
        <v>538812000</v>
      </c>
      <c r="BC67" s="431" t="s">
        <v>5210</v>
      </c>
      <c r="BD67" s="346"/>
      <c r="BE67" s="237">
        <v>104</v>
      </c>
      <c r="BF67" s="237">
        <v>2</v>
      </c>
      <c r="BG67" s="237"/>
      <c r="BH67" s="238">
        <v>366.7</v>
      </c>
      <c r="BI67" s="238">
        <v>366.7</v>
      </c>
      <c r="BJ67" s="238"/>
      <c r="BK67" s="238"/>
      <c r="BL67" s="238"/>
      <c r="BM67" s="238">
        <v>366.7</v>
      </c>
      <c r="BN67" s="238"/>
      <c r="BO67" s="362"/>
      <c r="BP67" s="412"/>
    </row>
    <row r="68" spans="1:70" ht="18" x14ac:dyDescent="0.3">
      <c r="A68" s="442"/>
      <c r="B68" s="442"/>
      <c r="C68" s="236"/>
      <c r="D68" s="236"/>
      <c r="E68" s="432"/>
      <c r="F68" s="272"/>
      <c r="G68" s="272" t="s">
        <v>4897</v>
      </c>
      <c r="H68" s="237">
        <v>104</v>
      </c>
      <c r="I68" s="237">
        <v>21</v>
      </c>
      <c r="J68" s="238">
        <v>284.5</v>
      </c>
      <c r="K68" s="237" t="s">
        <v>4902</v>
      </c>
      <c r="L68" s="239">
        <v>3</v>
      </c>
      <c r="M68" s="239">
        <v>951</v>
      </c>
      <c r="N68" s="240"/>
      <c r="O68" s="237"/>
      <c r="P68" s="241">
        <v>288</v>
      </c>
      <c r="Q68" s="241">
        <v>288</v>
      </c>
      <c r="R68" s="238">
        <v>288</v>
      </c>
      <c r="S68" s="238"/>
      <c r="T68" s="238">
        <v>0</v>
      </c>
      <c r="U68" s="238">
        <v>0</v>
      </c>
      <c r="V68" s="238">
        <v>0</v>
      </c>
      <c r="W68" s="241">
        <v>0</v>
      </c>
      <c r="X68" s="238">
        <v>0</v>
      </c>
      <c r="Y68" s="238"/>
      <c r="Z68" s="238">
        <v>0</v>
      </c>
      <c r="AA68" s="238">
        <v>0</v>
      </c>
      <c r="AB68" s="238">
        <v>0</v>
      </c>
      <c r="AC68" s="242">
        <v>37440000</v>
      </c>
      <c r="AD68" s="242" t="str">
        <v/>
      </c>
      <c r="AE68" s="242">
        <v>37440000</v>
      </c>
      <c r="AF68" s="242">
        <v>0</v>
      </c>
      <c r="AG68" s="242" t="str">
        <v/>
      </c>
      <c r="AH68" s="242" t="str">
        <v/>
      </c>
      <c r="AI68" s="242">
        <v>37440000</v>
      </c>
      <c r="AJ68" s="459"/>
      <c r="AK68" s="462"/>
      <c r="AL68" s="465"/>
      <c r="AM68" s="436"/>
      <c r="AN68" s="467"/>
      <c r="AO68" s="285">
        <v>11232000</v>
      </c>
      <c r="AP68" s="470"/>
      <c r="AQ68" s="285">
        <v>187200000</v>
      </c>
      <c r="AR68" s="453"/>
      <c r="AS68" s="283" t="str">
        <v/>
      </c>
      <c r="AT68" s="447"/>
      <c r="AU68" s="283" t="str">
        <v/>
      </c>
      <c r="AV68" s="447"/>
      <c r="AW68" s="450"/>
      <c r="AX68" s="453"/>
      <c r="AY68" s="453"/>
      <c r="AZ68" s="456"/>
      <c r="BA68" s="456"/>
      <c r="BB68" s="436"/>
      <c r="BC68" s="432"/>
      <c r="BD68" s="272"/>
      <c r="BE68" s="237">
        <v>104</v>
      </c>
      <c r="BF68" s="237">
        <v>21</v>
      </c>
      <c r="BG68" s="237"/>
      <c r="BH68" s="238">
        <v>284.5</v>
      </c>
      <c r="BI68" s="238">
        <v>284.5</v>
      </c>
      <c r="BJ68" s="238"/>
      <c r="BK68" s="238"/>
      <c r="BL68" s="238"/>
      <c r="BM68" s="238">
        <v>284.5</v>
      </c>
      <c r="BN68" s="238"/>
      <c r="BO68" s="362"/>
      <c r="BP68" s="412"/>
    </row>
    <row r="69" spans="1:70" ht="36" x14ac:dyDescent="0.3">
      <c r="A69" s="236">
        <v>35</v>
      </c>
      <c r="B69" s="236"/>
      <c r="C69" s="236"/>
      <c r="D69" s="236"/>
      <c r="E69" s="272" t="s">
        <v>5220</v>
      </c>
      <c r="F69" s="272"/>
      <c r="G69" s="272" t="s">
        <v>4897</v>
      </c>
      <c r="H69" s="237">
        <v>90</v>
      </c>
      <c r="I69" s="237">
        <v>100</v>
      </c>
      <c r="J69" s="238">
        <v>979.5</v>
      </c>
      <c r="K69" s="237" t="s">
        <v>5032</v>
      </c>
      <c r="L69" s="239">
        <v>3</v>
      </c>
      <c r="M69" s="239">
        <v>836</v>
      </c>
      <c r="N69" s="240"/>
      <c r="O69" s="237"/>
      <c r="P69" s="241">
        <v>941.1</v>
      </c>
      <c r="Q69" s="241">
        <v>941.1</v>
      </c>
      <c r="R69" s="238">
        <v>941.1</v>
      </c>
      <c r="S69" s="238"/>
      <c r="T69" s="238">
        <v>0</v>
      </c>
      <c r="U69" s="238">
        <v>0</v>
      </c>
      <c r="V69" s="238">
        <v>0</v>
      </c>
      <c r="W69" s="241">
        <v>0</v>
      </c>
      <c r="X69" s="238">
        <v>0</v>
      </c>
      <c r="Y69" s="238"/>
      <c r="Z69" s="238">
        <v>0</v>
      </c>
      <c r="AA69" s="238">
        <v>0</v>
      </c>
      <c r="AB69" s="238">
        <v>0</v>
      </c>
      <c r="AC69" s="242">
        <v>122343000</v>
      </c>
      <c r="AD69" s="242" t="str">
        <v/>
      </c>
      <c r="AE69" s="242">
        <v>122343000</v>
      </c>
      <c r="AF69" s="242">
        <v>0</v>
      </c>
      <c r="AG69" s="242" t="str">
        <v/>
      </c>
      <c r="AH69" s="242" t="str">
        <v/>
      </c>
      <c r="AI69" s="242">
        <v>122343000</v>
      </c>
      <c r="AJ69" s="260">
        <f>SUM(AI69:AI69)</f>
        <v>122343000</v>
      </c>
      <c r="AK69" s="243">
        <v>12</v>
      </c>
      <c r="AL69" s="344">
        <v>0.27450000000000002</v>
      </c>
      <c r="AM69" s="283">
        <v>2025000</v>
      </c>
      <c r="AN69" s="284">
        <f>ROUND(AK69*AM69,0)</f>
        <v>24300000</v>
      </c>
      <c r="AO69" s="285">
        <v>36702900</v>
      </c>
      <c r="AP69" s="286">
        <f>SUM(AO69:AO69)</f>
        <v>36702900</v>
      </c>
      <c r="AQ69" s="285">
        <v>611715000</v>
      </c>
      <c r="AR69" s="287">
        <f>SUM(AQ69:AQ69)</f>
        <v>611715000</v>
      </c>
      <c r="AS69" s="283" t="str">
        <v/>
      </c>
      <c r="AT69" s="288">
        <f>SUM(AS69:AS69)</f>
        <v>0</v>
      </c>
      <c r="AU69" s="283" t="str">
        <v/>
      </c>
      <c r="AV69" s="288">
        <f>SUM(AU69:AU69)</f>
        <v>0</v>
      </c>
      <c r="AW69" s="289">
        <f>SUM(AN69+AP69+AR69+AT69+AV69)</f>
        <v>672717900</v>
      </c>
      <c r="AX69" s="287">
        <f>Vình!TongTienVktTrongCg</f>
        <v>0</v>
      </c>
      <c r="AY69" s="287">
        <f>Vình!TongTienVktNgoaiCg</f>
        <v>0</v>
      </c>
      <c r="AZ69" s="281">
        <f>SUM(AX69+AY69)</f>
        <v>0</v>
      </c>
      <c r="BA69" s="281">
        <f>SUM(AJ69+AW69+AZ69)</f>
        <v>795060900</v>
      </c>
      <c r="BB69" s="283">
        <f>Vình!TongTienBtHoTro</f>
        <v>795060900</v>
      </c>
      <c r="BC69" s="272" t="s">
        <v>5220</v>
      </c>
      <c r="BD69" s="272"/>
      <c r="BE69" s="237">
        <v>90</v>
      </c>
      <c r="BF69" s="237">
        <v>100</v>
      </c>
      <c r="BG69" s="237">
        <v>1510</v>
      </c>
      <c r="BH69" s="238">
        <v>941.1</v>
      </c>
      <c r="BI69" s="238">
        <v>941.1</v>
      </c>
      <c r="BJ69" s="238"/>
      <c r="BK69" s="238"/>
      <c r="BL69" s="238"/>
      <c r="BM69" s="238"/>
      <c r="BN69" s="238"/>
      <c r="BO69" s="362"/>
      <c r="BP69" s="412">
        <v>38.4</v>
      </c>
    </row>
    <row r="70" spans="1:70" ht="18" x14ac:dyDescent="0.3">
      <c r="A70" s="441">
        <v>36</v>
      </c>
      <c r="B70" s="441"/>
      <c r="C70" s="236"/>
      <c r="D70" s="236"/>
      <c r="E70" s="431" t="s">
        <v>5230</v>
      </c>
      <c r="F70" s="346"/>
      <c r="G70" s="272" t="s">
        <v>4897</v>
      </c>
      <c r="H70" s="237">
        <v>91</v>
      </c>
      <c r="I70" s="237">
        <v>118</v>
      </c>
      <c r="J70" s="238">
        <v>126.5</v>
      </c>
      <c r="K70" s="237" t="s">
        <v>5232</v>
      </c>
      <c r="L70" s="239">
        <v>3</v>
      </c>
      <c r="M70" s="239"/>
      <c r="N70" s="240"/>
      <c r="O70" s="237"/>
      <c r="P70" s="241">
        <v>86.6</v>
      </c>
      <c r="Q70" s="241">
        <v>86.6</v>
      </c>
      <c r="R70" s="238">
        <v>86.6</v>
      </c>
      <c r="S70" s="238"/>
      <c r="T70" s="238">
        <v>0</v>
      </c>
      <c r="U70" s="238">
        <v>0</v>
      </c>
      <c r="V70" s="238">
        <v>0</v>
      </c>
      <c r="W70" s="241">
        <v>0</v>
      </c>
      <c r="X70" s="238">
        <v>0</v>
      </c>
      <c r="Y70" s="238"/>
      <c r="Z70" s="238">
        <v>0</v>
      </c>
      <c r="AA70" s="238">
        <v>0</v>
      </c>
      <c r="AB70" s="238">
        <v>0</v>
      </c>
      <c r="AC70" s="242">
        <v>11258000</v>
      </c>
      <c r="AD70" s="242" t="str">
        <v/>
      </c>
      <c r="AE70" s="242">
        <v>11258000</v>
      </c>
      <c r="AF70" s="242">
        <v>0</v>
      </c>
      <c r="AG70" s="242" t="str">
        <v/>
      </c>
      <c r="AH70" s="242" t="str">
        <v/>
      </c>
      <c r="AI70" s="242">
        <v>11258000</v>
      </c>
      <c r="AJ70" s="457">
        <f>SUM(AI70:AI86)</f>
        <v>11258000</v>
      </c>
      <c r="AK70" s="460">
        <v>0</v>
      </c>
      <c r="AL70" s="463">
        <v>0</v>
      </c>
      <c r="AM70" s="434">
        <v>0</v>
      </c>
      <c r="AN70" s="466">
        <f>ROUND(AK70*AM70,0)</f>
        <v>0</v>
      </c>
      <c r="AO70" s="285">
        <v>3377400</v>
      </c>
      <c r="AP70" s="468">
        <f>SUM(AO70:AO86)</f>
        <v>3377400</v>
      </c>
      <c r="AQ70" s="285">
        <v>56290000</v>
      </c>
      <c r="AR70" s="451">
        <f>SUM(AQ70:AQ86)</f>
        <v>56290000</v>
      </c>
      <c r="AS70" s="283" t="str">
        <v/>
      </c>
      <c r="AT70" s="445">
        <f>SUM(AS70:AS86)</f>
        <v>0</v>
      </c>
      <c r="AU70" s="283" t="str">
        <v/>
      </c>
      <c r="AV70" s="445">
        <f>SUM(AU70:AU86)</f>
        <v>0</v>
      </c>
      <c r="AW70" s="448">
        <f>SUM(AN70+AP70+AR70+AT70+AV70)</f>
        <v>59667400</v>
      </c>
      <c r="AX70" s="451">
        <f>phường!TongTienVktTrongCg</f>
        <v>0</v>
      </c>
      <c r="AY70" s="451">
        <f>phường!TongTienVktNgoaiCg</f>
        <v>0</v>
      </c>
      <c r="AZ70" s="454">
        <f>SUM(AX70+AY70)</f>
        <v>0</v>
      </c>
      <c r="BA70" s="454">
        <f>SUM(AJ70+AW70+AZ70)</f>
        <v>70925400</v>
      </c>
      <c r="BB70" s="434">
        <f>phường!TongTienBtHoTro</f>
        <v>70925400</v>
      </c>
      <c r="BC70" s="431" t="s">
        <v>5230</v>
      </c>
      <c r="BD70" s="346"/>
      <c r="BE70" s="237">
        <v>91</v>
      </c>
      <c r="BF70" s="237">
        <v>118</v>
      </c>
      <c r="BG70" s="237"/>
      <c r="BH70" s="241"/>
      <c r="BI70" s="241"/>
      <c r="BJ70" s="238"/>
      <c r="BK70" s="238"/>
      <c r="BL70" s="238"/>
      <c r="BM70" s="238"/>
      <c r="BN70" s="238"/>
      <c r="BO70" s="362"/>
      <c r="BP70" s="412"/>
    </row>
    <row r="71" spans="1:70" ht="18" x14ac:dyDescent="0.3">
      <c r="A71" s="491"/>
      <c r="B71" s="491"/>
      <c r="C71" s="236"/>
      <c r="D71" s="236"/>
      <c r="E71" s="433"/>
      <c r="F71" s="346"/>
      <c r="G71" s="272" t="s">
        <v>4897</v>
      </c>
      <c r="H71" s="237">
        <v>90</v>
      </c>
      <c r="I71" s="237">
        <v>147</v>
      </c>
      <c r="J71" s="238">
        <v>148.9</v>
      </c>
      <c r="K71" s="237" t="s">
        <v>5236</v>
      </c>
      <c r="L71" s="239">
        <v>3</v>
      </c>
      <c r="M71" s="239"/>
      <c r="N71" s="240"/>
      <c r="O71" s="237"/>
      <c r="P71" s="241" t="str">
        <v/>
      </c>
      <c r="Q71" s="241">
        <v>0</v>
      </c>
      <c r="R71" s="238">
        <v>0</v>
      </c>
      <c r="S71" s="238"/>
      <c r="T71" s="238">
        <v>0</v>
      </c>
      <c r="U71" s="238">
        <v>0</v>
      </c>
      <c r="V71" s="238">
        <v>0</v>
      </c>
      <c r="W71" s="241">
        <v>0</v>
      </c>
      <c r="X71" s="238">
        <v>0</v>
      </c>
      <c r="Y71" s="238"/>
      <c r="Z71" s="238">
        <v>0</v>
      </c>
      <c r="AA71" s="238">
        <v>0</v>
      </c>
      <c r="AB71" s="238">
        <v>0</v>
      </c>
      <c r="AC71" s="242">
        <v>0</v>
      </c>
      <c r="AD71" s="242" t="str">
        <v/>
      </c>
      <c r="AE71" s="242" t="str">
        <v/>
      </c>
      <c r="AF71" s="242">
        <v>0</v>
      </c>
      <c r="AG71" s="242" t="str">
        <v/>
      </c>
      <c r="AH71" s="242" t="str">
        <v/>
      </c>
      <c r="AI71" s="242" t="str">
        <v/>
      </c>
      <c r="AJ71" s="458"/>
      <c r="AK71" s="461"/>
      <c r="AL71" s="464"/>
      <c r="AM71" s="435"/>
      <c r="AN71" s="466"/>
      <c r="AO71" s="285" t="str">
        <v/>
      </c>
      <c r="AP71" s="469"/>
      <c r="AQ71" s="285" t="str">
        <v/>
      </c>
      <c r="AR71" s="452"/>
      <c r="AS71" s="283" t="str">
        <v/>
      </c>
      <c r="AT71" s="446"/>
      <c r="AU71" s="283" t="str">
        <v/>
      </c>
      <c r="AV71" s="446"/>
      <c r="AW71" s="449"/>
      <c r="AX71" s="452"/>
      <c r="AY71" s="452"/>
      <c r="AZ71" s="455"/>
      <c r="BA71" s="455"/>
      <c r="BB71" s="435"/>
      <c r="BC71" s="433"/>
      <c r="BD71" s="346"/>
      <c r="BE71" s="237">
        <v>90</v>
      </c>
      <c r="BF71" s="237">
        <v>147</v>
      </c>
      <c r="BG71" s="237"/>
      <c r="BH71" s="241"/>
      <c r="BI71" s="241"/>
      <c r="BJ71" s="238"/>
      <c r="BK71" s="238"/>
      <c r="BL71" s="238"/>
      <c r="BM71" s="238"/>
      <c r="BN71" s="238"/>
      <c r="BO71" s="362"/>
      <c r="BP71" s="412"/>
    </row>
    <row r="72" spans="1:70" ht="18" x14ac:dyDescent="0.3">
      <c r="A72" s="491"/>
      <c r="B72" s="491"/>
      <c r="C72" s="236"/>
      <c r="D72" s="236"/>
      <c r="E72" s="433"/>
      <c r="F72" s="346"/>
      <c r="G72" s="272" t="s">
        <v>4897</v>
      </c>
      <c r="H72" s="237">
        <v>90</v>
      </c>
      <c r="I72" s="237">
        <v>151</v>
      </c>
      <c r="J72" s="238">
        <v>1455.1</v>
      </c>
      <c r="K72" s="237" t="s">
        <v>5240</v>
      </c>
      <c r="L72" s="239">
        <v>3</v>
      </c>
      <c r="M72" s="239"/>
      <c r="N72" s="240"/>
      <c r="O72" s="237"/>
      <c r="P72" s="241" t="str">
        <v/>
      </c>
      <c r="Q72" s="241">
        <v>0</v>
      </c>
      <c r="R72" s="238">
        <v>0</v>
      </c>
      <c r="S72" s="238"/>
      <c r="T72" s="238">
        <v>0</v>
      </c>
      <c r="U72" s="238">
        <v>0</v>
      </c>
      <c r="V72" s="238">
        <v>0</v>
      </c>
      <c r="W72" s="241">
        <v>0</v>
      </c>
      <c r="X72" s="238">
        <v>0</v>
      </c>
      <c r="Y72" s="238"/>
      <c r="Z72" s="238">
        <v>0</v>
      </c>
      <c r="AA72" s="238">
        <v>0</v>
      </c>
      <c r="AB72" s="238">
        <v>0</v>
      </c>
      <c r="AC72" s="242">
        <v>0</v>
      </c>
      <c r="AD72" s="242" t="str">
        <v/>
      </c>
      <c r="AE72" s="242" t="str">
        <v/>
      </c>
      <c r="AF72" s="242">
        <v>0</v>
      </c>
      <c r="AG72" s="242" t="str">
        <v/>
      </c>
      <c r="AH72" s="242" t="str">
        <v/>
      </c>
      <c r="AI72" s="242" t="str">
        <v/>
      </c>
      <c r="AJ72" s="458"/>
      <c r="AK72" s="461"/>
      <c r="AL72" s="464"/>
      <c r="AM72" s="435"/>
      <c r="AN72" s="466"/>
      <c r="AO72" s="285" t="str">
        <v/>
      </c>
      <c r="AP72" s="469"/>
      <c r="AQ72" s="285" t="str">
        <v/>
      </c>
      <c r="AR72" s="452"/>
      <c r="AS72" s="283" t="str">
        <v/>
      </c>
      <c r="AT72" s="446"/>
      <c r="AU72" s="283" t="str">
        <v/>
      </c>
      <c r="AV72" s="446"/>
      <c r="AW72" s="449"/>
      <c r="AX72" s="452"/>
      <c r="AY72" s="452"/>
      <c r="AZ72" s="455"/>
      <c r="BA72" s="455"/>
      <c r="BB72" s="435"/>
      <c r="BC72" s="433"/>
      <c r="BD72" s="346"/>
      <c r="BE72" s="237">
        <v>90</v>
      </c>
      <c r="BF72" s="237">
        <v>151</v>
      </c>
      <c r="BG72" s="237"/>
      <c r="BH72" s="241"/>
      <c r="BI72" s="241"/>
      <c r="BJ72" s="238"/>
      <c r="BK72" s="238"/>
      <c r="BL72" s="238"/>
      <c r="BM72" s="238"/>
      <c r="BN72" s="238"/>
      <c r="BO72" s="362"/>
      <c r="BP72" s="412"/>
    </row>
    <row r="73" spans="1:70" ht="18" x14ac:dyDescent="0.3">
      <c r="A73" s="491"/>
      <c r="B73" s="491"/>
      <c r="C73" s="236"/>
      <c r="D73" s="236"/>
      <c r="E73" s="433"/>
      <c r="F73" s="346"/>
      <c r="G73" s="272" t="s">
        <v>4897</v>
      </c>
      <c r="H73" s="237">
        <v>91</v>
      </c>
      <c r="I73" s="237">
        <v>38</v>
      </c>
      <c r="J73" s="238">
        <v>120.4</v>
      </c>
      <c r="K73" s="237" t="s">
        <v>5240</v>
      </c>
      <c r="L73" s="239">
        <v>3</v>
      </c>
      <c r="M73" s="239"/>
      <c r="N73" s="240"/>
      <c r="O73" s="237"/>
      <c r="P73" s="241" t="str">
        <v/>
      </c>
      <c r="Q73" s="241">
        <v>0</v>
      </c>
      <c r="R73" s="238">
        <v>0</v>
      </c>
      <c r="S73" s="238"/>
      <c r="T73" s="238">
        <v>0</v>
      </c>
      <c r="U73" s="238">
        <v>0</v>
      </c>
      <c r="V73" s="238">
        <v>0</v>
      </c>
      <c r="W73" s="241">
        <v>0</v>
      </c>
      <c r="X73" s="238">
        <v>0</v>
      </c>
      <c r="Y73" s="238"/>
      <c r="Z73" s="238">
        <v>0</v>
      </c>
      <c r="AA73" s="238">
        <v>0</v>
      </c>
      <c r="AB73" s="238">
        <v>0</v>
      </c>
      <c r="AC73" s="242">
        <v>0</v>
      </c>
      <c r="AD73" s="242" t="str">
        <v/>
      </c>
      <c r="AE73" s="242" t="str">
        <v/>
      </c>
      <c r="AF73" s="242">
        <v>0</v>
      </c>
      <c r="AG73" s="242" t="str">
        <v/>
      </c>
      <c r="AH73" s="242" t="str">
        <v/>
      </c>
      <c r="AI73" s="242" t="str">
        <v/>
      </c>
      <c r="AJ73" s="458"/>
      <c r="AK73" s="461"/>
      <c r="AL73" s="464"/>
      <c r="AM73" s="435"/>
      <c r="AN73" s="466"/>
      <c r="AO73" s="285" t="str">
        <v/>
      </c>
      <c r="AP73" s="469"/>
      <c r="AQ73" s="285" t="str">
        <v/>
      </c>
      <c r="AR73" s="452"/>
      <c r="AS73" s="283" t="str">
        <v/>
      </c>
      <c r="AT73" s="446"/>
      <c r="AU73" s="283" t="str">
        <v/>
      </c>
      <c r="AV73" s="446"/>
      <c r="AW73" s="449"/>
      <c r="AX73" s="452"/>
      <c r="AY73" s="452"/>
      <c r="AZ73" s="455"/>
      <c r="BA73" s="455"/>
      <c r="BB73" s="435"/>
      <c r="BC73" s="433"/>
      <c r="BD73" s="346"/>
      <c r="BE73" s="237">
        <v>91</v>
      </c>
      <c r="BF73" s="237">
        <v>38</v>
      </c>
      <c r="BG73" s="237"/>
      <c r="BH73" s="241"/>
      <c r="BI73" s="241"/>
      <c r="BJ73" s="238"/>
      <c r="BK73" s="238"/>
      <c r="BL73" s="238"/>
      <c r="BM73" s="238"/>
      <c r="BN73" s="238"/>
      <c r="BO73" s="362"/>
      <c r="BP73" s="412"/>
    </row>
    <row r="74" spans="1:70" ht="18" x14ac:dyDescent="0.3">
      <c r="A74" s="491"/>
      <c r="B74" s="491"/>
      <c r="C74" s="236"/>
      <c r="D74" s="236"/>
      <c r="E74" s="433"/>
      <c r="F74" s="346"/>
      <c r="G74" s="272" t="s">
        <v>4897</v>
      </c>
      <c r="H74" s="237">
        <v>91</v>
      </c>
      <c r="I74" s="237">
        <v>42</v>
      </c>
      <c r="J74" s="238">
        <v>15.7</v>
      </c>
      <c r="K74" s="237" t="s">
        <v>5240</v>
      </c>
      <c r="L74" s="239">
        <v>3</v>
      </c>
      <c r="M74" s="239"/>
      <c r="N74" s="240"/>
      <c r="O74" s="237"/>
      <c r="P74" s="241" t="str">
        <v/>
      </c>
      <c r="Q74" s="241">
        <v>0</v>
      </c>
      <c r="R74" s="238">
        <v>0</v>
      </c>
      <c r="S74" s="238"/>
      <c r="T74" s="238">
        <v>0</v>
      </c>
      <c r="U74" s="238">
        <v>0</v>
      </c>
      <c r="V74" s="238">
        <v>0</v>
      </c>
      <c r="W74" s="241">
        <v>0</v>
      </c>
      <c r="X74" s="238">
        <v>0</v>
      </c>
      <c r="Y74" s="238"/>
      <c r="Z74" s="238">
        <v>0</v>
      </c>
      <c r="AA74" s="238">
        <v>0</v>
      </c>
      <c r="AB74" s="238">
        <v>0</v>
      </c>
      <c r="AC74" s="242">
        <v>0</v>
      </c>
      <c r="AD74" s="242" t="str">
        <v/>
      </c>
      <c r="AE74" s="242" t="str">
        <v/>
      </c>
      <c r="AF74" s="242">
        <v>0</v>
      </c>
      <c r="AG74" s="242" t="str">
        <v/>
      </c>
      <c r="AH74" s="242" t="str">
        <v/>
      </c>
      <c r="AI74" s="242" t="str">
        <v/>
      </c>
      <c r="AJ74" s="458"/>
      <c r="AK74" s="461"/>
      <c r="AL74" s="464"/>
      <c r="AM74" s="435"/>
      <c r="AN74" s="466"/>
      <c r="AO74" s="285" t="str">
        <v/>
      </c>
      <c r="AP74" s="469"/>
      <c r="AQ74" s="285" t="str">
        <v/>
      </c>
      <c r="AR74" s="452"/>
      <c r="AS74" s="283" t="str">
        <v/>
      </c>
      <c r="AT74" s="446"/>
      <c r="AU74" s="283" t="str">
        <v/>
      </c>
      <c r="AV74" s="446"/>
      <c r="AW74" s="449"/>
      <c r="AX74" s="452"/>
      <c r="AY74" s="452"/>
      <c r="AZ74" s="455"/>
      <c r="BA74" s="455"/>
      <c r="BB74" s="435"/>
      <c r="BC74" s="433"/>
      <c r="BD74" s="346"/>
      <c r="BE74" s="237">
        <v>91</v>
      </c>
      <c r="BF74" s="237">
        <v>42</v>
      </c>
      <c r="BG74" s="237"/>
      <c r="BH74" s="241"/>
      <c r="BI74" s="241"/>
      <c r="BJ74" s="238"/>
      <c r="BK74" s="238"/>
      <c r="BL74" s="238"/>
      <c r="BM74" s="238"/>
      <c r="BN74" s="238"/>
      <c r="BO74" s="362"/>
      <c r="BP74" s="412"/>
    </row>
    <row r="75" spans="1:70" ht="18" x14ac:dyDescent="0.3">
      <c r="A75" s="491"/>
      <c r="B75" s="491"/>
      <c r="C75" s="236"/>
      <c r="D75" s="236"/>
      <c r="E75" s="433"/>
      <c r="F75" s="346"/>
      <c r="G75" s="272" t="s">
        <v>4897</v>
      </c>
      <c r="H75" s="237">
        <v>91</v>
      </c>
      <c r="I75" s="237">
        <v>43</v>
      </c>
      <c r="J75" s="238">
        <v>1995</v>
      </c>
      <c r="K75" s="237" t="s">
        <v>4902</v>
      </c>
      <c r="L75" s="239">
        <v>3</v>
      </c>
      <c r="M75" s="239"/>
      <c r="N75" s="240"/>
      <c r="O75" s="237"/>
      <c r="P75" s="241" t="str">
        <v/>
      </c>
      <c r="Q75" s="241">
        <v>0</v>
      </c>
      <c r="R75" s="238">
        <v>0</v>
      </c>
      <c r="S75" s="238"/>
      <c r="T75" s="238">
        <v>0</v>
      </c>
      <c r="U75" s="238">
        <v>0</v>
      </c>
      <c r="V75" s="238">
        <v>0</v>
      </c>
      <c r="W75" s="241">
        <v>0</v>
      </c>
      <c r="X75" s="238">
        <v>0</v>
      </c>
      <c r="Y75" s="238"/>
      <c r="Z75" s="238">
        <v>0</v>
      </c>
      <c r="AA75" s="238">
        <v>0</v>
      </c>
      <c r="AB75" s="238">
        <v>0</v>
      </c>
      <c r="AC75" s="242">
        <v>0</v>
      </c>
      <c r="AD75" s="242" t="str">
        <v/>
      </c>
      <c r="AE75" s="242" t="str">
        <v/>
      </c>
      <c r="AF75" s="242">
        <v>0</v>
      </c>
      <c r="AG75" s="242" t="str">
        <v/>
      </c>
      <c r="AH75" s="242" t="str">
        <v/>
      </c>
      <c r="AI75" s="242" t="str">
        <v/>
      </c>
      <c r="AJ75" s="458"/>
      <c r="AK75" s="461"/>
      <c r="AL75" s="464"/>
      <c r="AM75" s="435"/>
      <c r="AN75" s="466"/>
      <c r="AO75" s="285" t="str">
        <v/>
      </c>
      <c r="AP75" s="469"/>
      <c r="AQ75" s="285" t="str">
        <v/>
      </c>
      <c r="AR75" s="452"/>
      <c r="AS75" s="283" t="str">
        <v/>
      </c>
      <c r="AT75" s="446"/>
      <c r="AU75" s="283" t="str">
        <v/>
      </c>
      <c r="AV75" s="446"/>
      <c r="AW75" s="449"/>
      <c r="AX75" s="452"/>
      <c r="AY75" s="452"/>
      <c r="AZ75" s="455"/>
      <c r="BA75" s="455"/>
      <c r="BB75" s="435"/>
      <c r="BC75" s="433"/>
      <c r="BD75" s="346"/>
      <c r="BE75" s="237">
        <v>91</v>
      </c>
      <c r="BF75" s="237">
        <v>43</v>
      </c>
      <c r="BG75" s="237"/>
      <c r="BH75" s="241"/>
      <c r="BI75" s="241"/>
      <c r="BJ75" s="238"/>
      <c r="BK75" s="238"/>
      <c r="BL75" s="238"/>
      <c r="BM75" s="238"/>
      <c r="BN75" s="238"/>
      <c r="BO75" s="362"/>
      <c r="BP75" s="412"/>
    </row>
    <row r="76" spans="1:70" ht="18" x14ac:dyDescent="0.3">
      <c r="A76" s="491"/>
      <c r="B76" s="491"/>
      <c r="C76" s="236"/>
      <c r="D76" s="236"/>
      <c r="E76" s="433"/>
      <c r="F76" s="346"/>
      <c r="G76" s="272" t="s">
        <v>4897</v>
      </c>
      <c r="H76" s="237">
        <v>103</v>
      </c>
      <c r="I76" s="237">
        <v>11</v>
      </c>
      <c r="J76" s="238">
        <v>24.9</v>
      </c>
      <c r="K76" s="237" t="s">
        <v>5249</v>
      </c>
      <c r="L76" s="239">
        <v>3</v>
      </c>
      <c r="M76" s="239"/>
      <c r="N76" s="240"/>
      <c r="O76" s="237"/>
      <c r="P76" s="241" t="str">
        <v/>
      </c>
      <c r="Q76" s="241">
        <v>0</v>
      </c>
      <c r="R76" s="238">
        <v>0</v>
      </c>
      <c r="S76" s="238"/>
      <c r="T76" s="238">
        <v>0</v>
      </c>
      <c r="U76" s="238">
        <v>0</v>
      </c>
      <c r="V76" s="238">
        <v>0</v>
      </c>
      <c r="W76" s="241">
        <v>0</v>
      </c>
      <c r="X76" s="238">
        <v>0</v>
      </c>
      <c r="Y76" s="238"/>
      <c r="Z76" s="238">
        <v>0</v>
      </c>
      <c r="AA76" s="238">
        <v>0</v>
      </c>
      <c r="AB76" s="238">
        <v>0</v>
      </c>
      <c r="AC76" s="242">
        <v>0</v>
      </c>
      <c r="AD76" s="242" t="str">
        <v/>
      </c>
      <c r="AE76" s="242" t="str">
        <v/>
      </c>
      <c r="AF76" s="242">
        <v>0</v>
      </c>
      <c r="AG76" s="242" t="str">
        <v/>
      </c>
      <c r="AH76" s="242" t="str">
        <v/>
      </c>
      <c r="AI76" s="242" t="str">
        <v/>
      </c>
      <c r="AJ76" s="458"/>
      <c r="AK76" s="461"/>
      <c r="AL76" s="464"/>
      <c r="AM76" s="435"/>
      <c r="AN76" s="466"/>
      <c r="AO76" s="285" t="str">
        <v/>
      </c>
      <c r="AP76" s="469"/>
      <c r="AQ76" s="285" t="str">
        <v/>
      </c>
      <c r="AR76" s="452"/>
      <c r="AS76" s="283" t="str">
        <v/>
      </c>
      <c r="AT76" s="446"/>
      <c r="AU76" s="283" t="str">
        <v/>
      </c>
      <c r="AV76" s="446"/>
      <c r="AW76" s="449"/>
      <c r="AX76" s="452"/>
      <c r="AY76" s="452"/>
      <c r="AZ76" s="455"/>
      <c r="BA76" s="455"/>
      <c r="BB76" s="435"/>
      <c r="BC76" s="433"/>
      <c r="BD76" s="346"/>
      <c r="BE76" s="237">
        <v>103</v>
      </c>
      <c r="BF76" s="237">
        <v>11</v>
      </c>
      <c r="BG76" s="237"/>
      <c r="BH76" s="241"/>
      <c r="BI76" s="241"/>
      <c r="BJ76" s="238"/>
      <c r="BK76" s="238"/>
      <c r="BL76" s="238"/>
      <c r="BM76" s="238"/>
      <c r="BN76" s="238"/>
      <c r="BO76" s="362"/>
      <c r="BP76" s="412"/>
    </row>
    <row r="77" spans="1:70" ht="18" x14ac:dyDescent="0.3">
      <c r="A77" s="491"/>
      <c r="B77" s="491"/>
      <c r="C77" s="236"/>
      <c r="D77" s="236"/>
      <c r="E77" s="433"/>
      <c r="F77" s="346"/>
      <c r="G77" s="272" t="s">
        <v>4897</v>
      </c>
      <c r="H77" s="237">
        <v>103</v>
      </c>
      <c r="I77" s="237">
        <v>40</v>
      </c>
      <c r="J77" s="238">
        <v>12.5</v>
      </c>
      <c r="K77" s="237" t="s">
        <v>5240</v>
      </c>
      <c r="L77" s="239">
        <v>3</v>
      </c>
      <c r="M77" s="239"/>
      <c r="N77" s="240"/>
      <c r="O77" s="237"/>
      <c r="P77" s="241" t="str">
        <v/>
      </c>
      <c r="Q77" s="241">
        <v>0</v>
      </c>
      <c r="R77" s="238">
        <v>0</v>
      </c>
      <c r="S77" s="238"/>
      <c r="T77" s="238">
        <v>0</v>
      </c>
      <c r="U77" s="238">
        <v>0</v>
      </c>
      <c r="V77" s="238">
        <v>0</v>
      </c>
      <c r="W77" s="241">
        <v>0</v>
      </c>
      <c r="X77" s="238">
        <v>0</v>
      </c>
      <c r="Y77" s="238"/>
      <c r="Z77" s="238">
        <v>0</v>
      </c>
      <c r="AA77" s="238">
        <v>0</v>
      </c>
      <c r="AB77" s="238">
        <v>0</v>
      </c>
      <c r="AC77" s="242">
        <v>0</v>
      </c>
      <c r="AD77" s="242" t="str">
        <v/>
      </c>
      <c r="AE77" s="242" t="str">
        <v/>
      </c>
      <c r="AF77" s="242">
        <v>0</v>
      </c>
      <c r="AG77" s="242" t="str">
        <v/>
      </c>
      <c r="AH77" s="242" t="str">
        <v/>
      </c>
      <c r="AI77" s="242" t="str">
        <v/>
      </c>
      <c r="AJ77" s="458"/>
      <c r="AK77" s="461"/>
      <c r="AL77" s="464"/>
      <c r="AM77" s="435"/>
      <c r="AN77" s="466"/>
      <c r="AO77" s="285" t="str">
        <v/>
      </c>
      <c r="AP77" s="469"/>
      <c r="AQ77" s="285" t="str">
        <v/>
      </c>
      <c r="AR77" s="452"/>
      <c r="AS77" s="283" t="str">
        <v/>
      </c>
      <c r="AT77" s="446"/>
      <c r="AU77" s="283" t="str">
        <v/>
      </c>
      <c r="AV77" s="446"/>
      <c r="AW77" s="449"/>
      <c r="AX77" s="452"/>
      <c r="AY77" s="452"/>
      <c r="AZ77" s="455"/>
      <c r="BA77" s="455"/>
      <c r="BB77" s="435"/>
      <c r="BC77" s="433"/>
      <c r="BD77" s="346"/>
      <c r="BE77" s="237">
        <v>103</v>
      </c>
      <c r="BF77" s="237">
        <v>40</v>
      </c>
      <c r="BG77" s="237"/>
      <c r="BH77" s="241"/>
      <c r="BI77" s="241"/>
      <c r="BJ77" s="238"/>
      <c r="BK77" s="238"/>
      <c r="BL77" s="238"/>
      <c r="BM77" s="238"/>
      <c r="BN77" s="238"/>
      <c r="BO77" s="362"/>
      <c r="BP77" s="412"/>
    </row>
    <row r="78" spans="1:70" ht="18" x14ac:dyDescent="0.3">
      <c r="A78" s="491"/>
      <c r="B78" s="491"/>
      <c r="C78" s="236"/>
      <c r="D78" s="236"/>
      <c r="E78" s="433"/>
      <c r="F78" s="346"/>
      <c r="G78" s="272" t="s">
        <v>4897</v>
      </c>
      <c r="H78" s="237">
        <v>104</v>
      </c>
      <c r="I78" s="237">
        <v>1</v>
      </c>
      <c r="J78" s="238">
        <v>4.5999999999999996</v>
      </c>
      <c r="K78" s="237" t="s">
        <v>5240</v>
      </c>
      <c r="L78" s="239">
        <v>3</v>
      </c>
      <c r="M78" s="239"/>
      <c r="N78" s="240"/>
      <c r="O78" s="237"/>
      <c r="P78" s="241" t="str">
        <v/>
      </c>
      <c r="Q78" s="241">
        <v>0</v>
      </c>
      <c r="R78" s="238">
        <v>0</v>
      </c>
      <c r="S78" s="238"/>
      <c r="T78" s="238">
        <v>0</v>
      </c>
      <c r="U78" s="238">
        <v>0</v>
      </c>
      <c r="V78" s="238">
        <v>0</v>
      </c>
      <c r="W78" s="241">
        <v>0</v>
      </c>
      <c r="X78" s="238">
        <v>0</v>
      </c>
      <c r="Y78" s="238"/>
      <c r="Z78" s="238">
        <v>0</v>
      </c>
      <c r="AA78" s="238">
        <v>0</v>
      </c>
      <c r="AB78" s="238">
        <v>0</v>
      </c>
      <c r="AC78" s="242">
        <v>0</v>
      </c>
      <c r="AD78" s="242" t="str">
        <v/>
      </c>
      <c r="AE78" s="242" t="str">
        <v/>
      </c>
      <c r="AF78" s="242">
        <v>0</v>
      </c>
      <c r="AG78" s="242" t="str">
        <v/>
      </c>
      <c r="AH78" s="242" t="str">
        <v/>
      </c>
      <c r="AI78" s="242" t="str">
        <v/>
      </c>
      <c r="AJ78" s="458"/>
      <c r="AK78" s="461"/>
      <c r="AL78" s="464"/>
      <c r="AM78" s="435"/>
      <c r="AN78" s="466"/>
      <c r="AO78" s="285" t="str">
        <v/>
      </c>
      <c r="AP78" s="469"/>
      <c r="AQ78" s="285" t="str">
        <v/>
      </c>
      <c r="AR78" s="452"/>
      <c r="AS78" s="283" t="str">
        <v/>
      </c>
      <c r="AT78" s="446"/>
      <c r="AU78" s="283" t="str">
        <v/>
      </c>
      <c r="AV78" s="446"/>
      <c r="AW78" s="449"/>
      <c r="AX78" s="452"/>
      <c r="AY78" s="452"/>
      <c r="AZ78" s="455"/>
      <c r="BA78" s="455"/>
      <c r="BB78" s="435"/>
      <c r="BC78" s="433"/>
      <c r="BD78" s="346"/>
      <c r="BE78" s="237">
        <v>104</v>
      </c>
      <c r="BF78" s="237">
        <v>1</v>
      </c>
      <c r="BG78" s="237"/>
      <c r="BH78" s="241"/>
      <c r="BI78" s="241"/>
      <c r="BJ78" s="238"/>
      <c r="BK78" s="238"/>
      <c r="BL78" s="238"/>
      <c r="BM78" s="238"/>
      <c r="BN78" s="238"/>
      <c r="BO78" s="362"/>
      <c r="BP78" s="412"/>
    </row>
    <row r="79" spans="1:70" ht="18" x14ac:dyDescent="0.3">
      <c r="A79" s="491"/>
      <c r="B79" s="491"/>
      <c r="C79" s="236"/>
      <c r="D79" s="236"/>
      <c r="E79" s="433"/>
      <c r="F79" s="346"/>
      <c r="G79" s="272" t="s">
        <v>4897</v>
      </c>
      <c r="H79" s="237">
        <v>104</v>
      </c>
      <c r="I79" s="237">
        <v>4</v>
      </c>
      <c r="J79" s="238">
        <v>45.9</v>
      </c>
      <c r="K79" s="237" t="s">
        <v>5249</v>
      </c>
      <c r="L79" s="239">
        <v>3</v>
      </c>
      <c r="M79" s="239"/>
      <c r="N79" s="240"/>
      <c r="O79" s="237"/>
      <c r="P79" s="241" t="str">
        <v/>
      </c>
      <c r="Q79" s="241">
        <v>0</v>
      </c>
      <c r="R79" s="238">
        <v>0</v>
      </c>
      <c r="S79" s="238"/>
      <c r="T79" s="238">
        <v>0</v>
      </c>
      <c r="U79" s="238">
        <v>0</v>
      </c>
      <c r="V79" s="238">
        <v>0</v>
      </c>
      <c r="W79" s="241">
        <v>0</v>
      </c>
      <c r="X79" s="238">
        <v>0</v>
      </c>
      <c r="Y79" s="238"/>
      <c r="Z79" s="238">
        <v>0</v>
      </c>
      <c r="AA79" s="238">
        <v>0</v>
      </c>
      <c r="AB79" s="238">
        <v>0</v>
      </c>
      <c r="AC79" s="242">
        <v>0</v>
      </c>
      <c r="AD79" s="242" t="str">
        <v/>
      </c>
      <c r="AE79" s="242" t="str">
        <v/>
      </c>
      <c r="AF79" s="242">
        <v>0</v>
      </c>
      <c r="AG79" s="242" t="str">
        <v/>
      </c>
      <c r="AH79" s="242" t="str">
        <v/>
      </c>
      <c r="AI79" s="242" t="str">
        <v/>
      </c>
      <c r="AJ79" s="458"/>
      <c r="AK79" s="461"/>
      <c r="AL79" s="464"/>
      <c r="AM79" s="435"/>
      <c r="AN79" s="466"/>
      <c r="AO79" s="285" t="str">
        <v/>
      </c>
      <c r="AP79" s="469"/>
      <c r="AQ79" s="285" t="str">
        <v/>
      </c>
      <c r="AR79" s="452"/>
      <c r="AS79" s="283" t="str">
        <v/>
      </c>
      <c r="AT79" s="446"/>
      <c r="AU79" s="283" t="str">
        <v/>
      </c>
      <c r="AV79" s="446"/>
      <c r="AW79" s="449"/>
      <c r="AX79" s="452"/>
      <c r="AY79" s="452"/>
      <c r="AZ79" s="455"/>
      <c r="BA79" s="455"/>
      <c r="BB79" s="435"/>
      <c r="BC79" s="433"/>
      <c r="BD79" s="346"/>
      <c r="BE79" s="237">
        <v>104</v>
      </c>
      <c r="BF79" s="237">
        <v>4</v>
      </c>
      <c r="BG79" s="237"/>
      <c r="BH79" s="241"/>
      <c r="BI79" s="241"/>
      <c r="BJ79" s="238"/>
      <c r="BK79" s="238"/>
      <c r="BL79" s="238"/>
      <c r="BM79" s="238"/>
      <c r="BN79" s="238"/>
      <c r="BO79" s="362"/>
      <c r="BP79" s="412"/>
    </row>
    <row r="80" spans="1:70" ht="18" x14ac:dyDescent="0.3">
      <c r="A80" s="491"/>
      <c r="B80" s="491"/>
      <c r="C80" s="236"/>
      <c r="D80" s="236"/>
      <c r="E80" s="433"/>
      <c r="F80" s="346"/>
      <c r="G80" s="272" t="s">
        <v>4897</v>
      </c>
      <c r="H80" s="237">
        <v>104</v>
      </c>
      <c r="I80" s="237">
        <v>5</v>
      </c>
      <c r="J80" s="238">
        <v>2.2000000000000002</v>
      </c>
      <c r="K80" s="237" t="s">
        <v>5240</v>
      </c>
      <c r="L80" s="239">
        <v>3</v>
      </c>
      <c r="M80" s="239"/>
      <c r="N80" s="240"/>
      <c r="O80" s="237"/>
      <c r="P80" s="241" t="str">
        <v/>
      </c>
      <c r="Q80" s="241">
        <v>0</v>
      </c>
      <c r="R80" s="238">
        <v>0</v>
      </c>
      <c r="S80" s="238"/>
      <c r="T80" s="238">
        <v>0</v>
      </c>
      <c r="U80" s="238">
        <v>0</v>
      </c>
      <c r="V80" s="238">
        <v>0</v>
      </c>
      <c r="W80" s="241">
        <v>0</v>
      </c>
      <c r="X80" s="238">
        <v>0</v>
      </c>
      <c r="Y80" s="238"/>
      <c r="Z80" s="238">
        <v>0</v>
      </c>
      <c r="AA80" s="238">
        <v>0</v>
      </c>
      <c r="AB80" s="238">
        <v>0</v>
      </c>
      <c r="AC80" s="242">
        <v>0</v>
      </c>
      <c r="AD80" s="242" t="str">
        <v/>
      </c>
      <c r="AE80" s="242" t="str">
        <v/>
      </c>
      <c r="AF80" s="242">
        <v>0</v>
      </c>
      <c r="AG80" s="242" t="str">
        <v/>
      </c>
      <c r="AH80" s="242" t="str">
        <v/>
      </c>
      <c r="AI80" s="242" t="str">
        <v/>
      </c>
      <c r="AJ80" s="458"/>
      <c r="AK80" s="461"/>
      <c r="AL80" s="464"/>
      <c r="AM80" s="435"/>
      <c r="AN80" s="466"/>
      <c r="AO80" s="285" t="str">
        <v/>
      </c>
      <c r="AP80" s="469"/>
      <c r="AQ80" s="285" t="str">
        <v/>
      </c>
      <c r="AR80" s="452"/>
      <c r="AS80" s="283" t="str">
        <v/>
      </c>
      <c r="AT80" s="446"/>
      <c r="AU80" s="283" t="str">
        <v/>
      </c>
      <c r="AV80" s="446"/>
      <c r="AW80" s="449"/>
      <c r="AX80" s="452"/>
      <c r="AY80" s="452"/>
      <c r="AZ80" s="455"/>
      <c r="BA80" s="455"/>
      <c r="BB80" s="435"/>
      <c r="BC80" s="433"/>
      <c r="BD80" s="346"/>
      <c r="BE80" s="237">
        <v>104</v>
      </c>
      <c r="BF80" s="237">
        <v>5</v>
      </c>
      <c r="BG80" s="237"/>
      <c r="BH80" s="241"/>
      <c r="BI80" s="241"/>
      <c r="BJ80" s="238"/>
      <c r="BK80" s="238"/>
      <c r="BL80" s="238"/>
      <c r="BM80" s="238"/>
      <c r="BN80" s="238"/>
      <c r="BO80" s="362"/>
      <c r="BP80" s="412"/>
    </row>
    <row r="81" spans="1:68" ht="18" x14ac:dyDescent="0.3">
      <c r="A81" s="491"/>
      <c r="B81" s="491"/>
      <c r="C81" s="236"/>
      <c r="D81" s="236"/>
      <c r="E81" s="433"/>
      <c r="F81" s="346"/>
      <c r="G81" s="272" t="s">
        <v>4897</v>
      </c>
      <c r="H81" s="237">
        <v>104</v>
      </c>
      <c r="I81" s="237">
        <v>7</v>
      </c>
      <c r="J81" s="238">
        <v>25.5</v>
      </c>
      <c r="K81" s="237" t="s">
        <v>5240</v>
      </c>
      <c r="L81" s="239">
        <v>3</v>
      </c>
      <c r="M81" s="239"/>
      <c r="N81" s="240"/>
      <c r="O81" s="237"/>
      <c r="P81" s="241" t="str">
        <v/>
      </c>
      <c r="Q81" s="241">
        <v>0</v>
      </c>
      <c r="R81" s="238">
        <v>0</v>
      </c>
      <c r="S81" s="238"/>
      <c r="T81" s="238">
        <v>0</v>
      </c>
      <c r="U81" s="238">
        <v>0</v>
      </c>
      <c r="V81" s="238">
        <v>0</v>
      </c>
      <c r="W81" s="241">
        <v>0</v>
      </c>
      <c r="X81" s="238">
        <v>0</v>
      </c>
      <c r="Y81" s="238"/>
      <c r="Z81" s="238">
        <v>0</v>
      </c>
      <c r="AA81" s="238">
        <v>0</v>
      </c>
      <c r="AB81" s="238">
        <v>0</v>
      </c>
      <c r="AC81" s="242">
        <v>0</v>
      </c>
      <c r="AD81" s="242" t="str">
        <v/>
      </c>
      <c r="AE81" s="242" t="str">
        <v/>
      </c>
      <c r="AF81" s="242">
        <v>0</v>
      </c>
      <c r="AG81" s="242" t="str">
        <v/>
      </c>
      <c r="AH81" s="242" t="str">
        <v/>
      </c>
      <c r="AI81" s="242" t="str">
        <v/>
      </c>
      <c r="AJ81" s="458"/>
      <c r="AK81" s="461"/>
      <c r="AL81" s="464"/>
      <c r="AM81" s="435"/>
      <c r="AN81" s="466"/>
      <c r="AO81" s="285" t="str">
        <v/>
      </c>
      <c r="AP81" s="469"/>
      <c r="AQ81" s="285" t="str">
        <v/>
      </c>
      <c r="AR81" s="452"/>
      <c r="AS81" s="283" t="str">
        <v/>
      </c>
      <c r="AT81" s="446"/>
      <c r="AU81" s="283" t="str">
        <v/>
      </c>
      <c r="AV81" s="446"/>
      <c r="AW81" s="449"/>
      <c r="AX81" s="452"/>
      <c r="AY81" s="452"/>
      <c r="AZ81" s="455"/>
      <c r="BA81" s="455"/>
      <c r="BB81" s="435"/>
      <c r="BC81" s="433"/>
      <c r="BD81" s="346"/>
      <c r="BE81" s="237">
        <v>104</v>
      </c>
      <c r="BF81" s="237">
        <v>7</v>
      </c>
      <c r="BG81" s="237"/>
      <c r="BH81" s="241"/>
      <c r="BI81" s="241"/>
      <c r="BJ81" s="238"/>
      <c r="BK81" s="238"/>
      <c r="BL81" s="238"/>
      <c r="BM81" s="238"/>
      <c r="BN81" s="238"/>
      <c r="BO81" s="362"/>
      <c r="BP81" s="412"/>
    </row>
    <row r="82" spans="1:68" ht="18" x14ac:dyDescent="0.3">
      <c r="A82" s="491"/>
      <c r="B82" s="491"/>
      <c r="C82" s="236"/>
      <c r="D82" s="236"/>
      <c r="E82" s="433"/>
      <c r="F82" s="346"/>
      <c r="G82" s="272" t="s">
        <v>4897</v>
      </c>
      <c r="H82" s="237">
        <v>104</v>
      </c>
      <c r="I82" s="237">
        <v>20</v>
      </c>
      <c r="J82" s="238">
        <v>451.1</v>
      </c>
      <c r="K82" s="237" t="s">
        <v>5249</v>
      </c>
      <c r="L82" s="239">
        <v>3</v>
      </c>
      <c r="M82" s="239"/>
      <c r="N82" s="240"/>
      <c r="O82" s="237"/>
      <c r="P82" s="241" t="str">
        <v/>
      </c>
      <c r="Q82" s="241">
        <v>0</v>
      </c>
      <c r="R82" s="238">
        <v>0</v>
      </c>
      <c r="S82" s="238"/>
      <c r="T82" s="238">
        <v>0</v>
      </c>
      <c r="U82" s="238">
        <v>0</v>
      </c>
      <c r="V82" s="238">
        <v>0</v>
      </c>
      <c r="W82" s="241">
        <v>0</v>
      </c>
      <c r="X82" s="238">
        <v>0</v>
      </c>
      <c r="Y82" s="238"/>
      <c r="Z82" s="238">
        <v>0</v>
      </c>
      <c r="AA82" s="238">
        <v>0</v>
      </c>
      <c r="AB82" s="238">
        <v>0</v>
      </c>
      <c r="AC82" s="242">
        <v>0</v>
      </c>
      <c r="AD82" s="242" t="str">
        <v/>
      </c>
      <c r="AE82" s="242" t="str">
        <v/>
      </c>
      <c r="AF82" s="242">
        <v>0</v>
      </c>
      <c r="AG82" s="242" t="str">
        <v/>
      </c>
      <c r="AH82" s="242" t="str">
        <v/>
      </c>
      <c r="AI82" s="242" t="str">
        <v/>
      </c>
      <c r="AJ82" s="458"/>
      <c r="AK82" s="461"/>
      <c r="AL82" s="464"/>
      <c r="AM82" s="435"/>
      <c r="AN82" s="466"/>
      <c r="AO82" s="285" t="str">
        <v/>
      </c>
      <c r="AP82" s="469"/>
      <c r="AQ82" s="285" t="str">
        <v/>
      </c>
      <c r="AR82" s="452"/>
      <c r="AS82" s="283" t="str">
        <v/>
      </c>
      <c r="AT82" s="446"/>
      <c r="AU82" s="283" t="str">
        <v/>
      </c>
      <c r="AV82" s="446"/>
      <c r="AW82" s="449"/>
      <c r="AX82" s="452"/>
      <c r="AY82" s="452"/>
      <c r="AZ82" s="455"/>
      <c r="BA82" s="455"/>
      <c r="BB82" s="435"/>
      <c r="BC82" s="433"/>
      <c r="BD82" s="346"/>
      <c r="BE82" s="237">
        <v>104</v>
      </c>
      <c r="BF82" s="237">
        <v>20</v>
      </c>
      <c r="BG82" s="237"/>
      <c r="BH82" s="241"/>
      <c r="BI82" s="241"/>
      <c r="BJ82" s="238"/>
      <c r="BK82" s="238"/>
      <c r="BL82" s="238"/>
      <c r="BM82" s="238"/>
      <c r="BN82" s="238"/>
      <c r="BO82" s="362"/>
      <c r="BP82" s="412"/>
    </row>
    <row r="83" spans="1:68" ht="18" x14ac:dyDescent="0.3">
      <c r="A83" s="491"/>
      <c r="B83" s="491"/>
      <c r="C83" s="236"/>
      <c r="D83" s="236"/>
      <c r="E83" s="433"/>
      <c r="F83" s="346"/>
      <c r="G83" s="272" t="s">
        <v>4897</v>
      </c>
      <c r="H83" s="237">
        <v>104</v>
      </c>
      <c r="I83" s="237">
        <v>25</v>
      </c>
      <c r="J83" s="238">
        <v>170.5</v>
      </c>
      <c r="K83" s="237" t="s">
        <v>5236</v>
      </c>
      <c r="L83" s="239">
        <v>3</v>
      </c>
      <c r="M83" s="239"/>
      <c r="N83" s="240"/>
      <c r="O83" s="237"/>
      <c r="P83" s="241" t="str">
        <v/>
      </c>
      <c r="Q83" s="241">
        <v>0</v>
      </c>
      <c r="R83" s="238">
        <v>0</v>
      </c>
      <c r="S83" s="238"/>
      <c r="T83" s="238">
        <v>0</v>
      </c>
      <c r="U83" s="238">
        <v>0</v>
      </c>
      <c r="V83" s="238">
        <v>0</v>
      </c>
      <c r="W83" s="241">
        <v>0</v>
      </c>
      <c r="X83" s="238">
        <v>0</v>
      </c>
      <c r="Y83" s="238"/>
      <c r="Z83" s="238">
        <v>0</v>
      </c>
      <c r="AA83" s="238">
        <v>0</v>
      </c>
      <c r="AB83" s="238">
        <v>0</v>
      </c>
      <c r="AC83" s="242">
        <v>0</v>
      </c>
      <c r="AD83" s="242" t="str">
        <v/>
      </c>
      <c r="AE83" s="242" t="str">
        <v/>
      </c>
      <c r="AF83" s="242">
        <v>0</v>
      </c>
      <c r="AG83" s="242" t="str">
        <v/>
      </c>
      <c r="AH83" s="242" t="str">
        <v/>
      </c>
      <c r="AI83" s="242" t="str">
        <v/>
      </c>
      <c r="AJ83" s="458"/>
      <c r="AK83" s="461"/>
      <c r="AL83" s="464"/>
      <c r="AM83" s="435"/>
      <c r="AN83" s="466"/>
      <c r="AO83" s="285" t="str">
        <v/>
      </c>
      <c r="AP83" s="469"/>
      <c r="AQ83" s="285" t="str">
        <v/>
      </c>
      <c r="AR83" s="452"/>
      <c r="AS83" s="283" t="str">
        <v/>
      </c>
      <c r="AT83" s="446"/>
      <c r="AU83" s="283" t="str">
        <v/>
      </c>
      <c r="AV83" s="446"/>
      <c r="AW83" s="449"/>
      <c r="AX83" s="452"/>
      <c r="AY83" s="452"/>
      <c r="AZ83" s="455"/>
      <c r="BA83" s="455"/>
      <c r="BB83" s="435"/>
      <c r="BC83" s="433"/>
      <c r="BD83" s="346"/>
      <c r="BE83" s="237">
        <v>104</v>
      </c>
      <c r="BF83" s="237">
        <v>25</v>
      </c>
      <c r="BG83" s="237"/>
      <c r="BH83" s="241"/>
      <c r="BI83" s="241"/>
      <c r="BJ83" s="238"/>
      <c r="BK83" s="238"/>
      <c r="BL83" s="238"/>
      <c r="BM83" s="238"/>
      <c r="BN83" s="238"/>
      <c r="BO83" s="362"/>
      <c r="BP83" s="412"/>
    </row>
    <row r="84" spans="1:68" ht="18" x14ac:dyDescent="0.3">
      <c r="A84" s="491"/>
      <c r="B84" s="491"/>
      <c r="C84" s="236"/>
      <c r="D84" s="236"/>
      <c r="E84" s="433"/>
      <c r="F84" s="346"/>
      <c r="G84" s="272" t="s">
        <v>4897</v>
      </c>
      <c r="H84" s="237">
        <v>104</v>
      </c>
      <c r="I84" s="237">
        <v>37</v>
      </c>
      <c r="J84" s="238">
        <v>206.3</v>
      </c>
      <c r="K84" s="237" t="s">
        <v>5240</v>
      </c>
      <c r="L84" s="239">
        <v>3</v>
      </c>
      <c r="M84" s="239"/>
      <c r="N84" s="240"/>
      <c r="O84" s="237"/>
      <c r="P84" s="241" t="str">
        <v/>
      </c>
      <c r="Q84" s="241">
        <v>0</v>
      </c>
      <c r="R84" s="238">
        <v>0</v>
      </c>
      <c r="S84" s="238"/>
      <c r="T84" s="238">
        <v>0</v>
      </c>
      <c r="U84" s="238">
        <v>0</v>
      </c>
      <c r="V84" s="238">
        <v>0</v>
      </c>
      <c r="W84" s="241">
        <v>0</v>
      </c>
      <c r="X84" s="238">
        <v>0</v>
      </c>
      <c r="Y84" s="238"/>
      <c r="Z84" s="238">
        <v>0</v>
      </c>
      <c r="AA84" s="238">
        <v>0</v>
      </c>
      <c r="AB84" s="238">
        <v>0</v>
      </c>
      <c r="AC84" s="242">
        <v>0</v>
      </c>
      <c r="AD84" s="242" t="str">
        <v/>
      </c>
      <c r="AE84" s="242" t="str">
        <v/>
      </c>
      <c r="AF84" s="242">
        <v>0</v>
      </c>
      <c r="AG84" s="242" t="str">
        <v/>
      </c>
      <c r="AH84" s="242" t="str">
        <v/>
      </c>
      <c r="AI84" s="242" t="str">
        <v/>
      </c>
      <c r="AJ84" s="458"/>
      <c r="AK84" s="461"/>
      <c r="AL84" s="464"/>
      <c r="AM84" s="435"/>
      <c r="AN84" s="466"/>
      <c r="AO84" s="285" t="str">
        <v/>
      </c>
      <c r="AP84" s="469"/>
      <c r="AQ84" s="285" t="str">
        <v/>
      </c>
      <c r="AR84" s="452"/>
      <c r="AS84" s="283" t="str">
        <v/>
      </c>
      <c r="AT84" s="446"/>
      <c r="AU84" s="283" t="str">
        <v/>
      </c>
      <c r="AV84" s="446"/>
      <c r="AW84" s="449"/>
      <c r="AX84" s="452"/>
      <c r="AY84" s="452"/>
      <c r="AZ84" s="455"/>
      <c r="BA84" s="455"/>
      <c r="BB84" s="435"/>
      <c r="BC84" s="433"/>
      <c r="BD84" s="346"/>
      <c r="BE84" s="237">
        <v>104</v>
      </c>
      <c r="BF84" s="237">
        <v>37</v>
      </c>
      <c r="BG84" s="237"/>
      <c r="BH84" s="241"/>
      <c r="BI84" s="241"/>
      <c r="BJ84" s="238"/>
      <c r="BK84" s="238"/>
      <c r="BL84" s="238"/>
      <c r="BM84" s="238"/>
      <c r="BN84" s="238"/>
      <c r="BO84" s="362"/>
      <c r="BP84" s="412"/>
    </row>
    <row r="85" spans="1:68" ht="18" x14ac:dyDescent="0.3">
      <c r="A85" s="491"/>
      <c r="B85" s="491"/>
      <c r="C85" s="236"/>
      <c r="D85" s="236"/>
      <c r="E85" s="433"/>
      <c r="F85" s="346"/>
      <c r="G85" s="272" t="s">
        <v>4897</v>
      </c>
      <c r="H85" s="237">
        <v>104</v>
      </c>
      <c r="I85" s="237">
        <v>61</v>
      </c>
      <c r="J85" s="238">
        <v>155.4</v>
      </c>
      <c r="K85" s="237" t="s">
        <v>5240</v>
      </c>
      <c r="L85" s="239">
        <v>3</v>
      </c>
      <c r="M85" s="239"/>
      <c r="N85" s="240"/>
      <c r="O85" s="237"/>
      <c r="P85" s="241" t="str">
        <v/>
      </c>
      <c r="Q85" s="241">
        <v>0</v>
      </c>
      <c r="R85" s="238">
        <v>0</v>
      </c>
      <c r="S85" s="238"/>
      <c r="T85" s="238">
        <v>0</v>
      </c>
      <c r="U85" s="238">
        <v>0</v>
      </c>
      <c r="V85" s="238">
        <v>0</v>
      </c>
      <c r="W85" s="241">
        <v>0</v>
      </c>
      <c r="X85" s="238">
        <v>0</v>
      </c>
      <c r="Y85" s="238"/>
      <c r="Z85" s="238">
        <v>0</v>
      </c>
      <c r="AA85" s="238">
        <v>0</v>
      </c>
      <c r="AB85" s="238">
        <v>0</v>
      </c>
      <c r="AC85" s="242">
        <v>0</v>
      </c>
      <c r="AD85" s="242" t="str">
        <v/>
      </c>
      <c r="AE85" s="242" t="str">
        <v/>
      </c>
      <c r="AF85" s="242">
        <v>0</v>
      </c>
      <c r="AG85" s="242" t="str">
        <v/>
      </c>
      <c r="AH85" s="242" t="str">
        <v/>
      </c>
      <c r="AI85" s="242" t="str">
        <v/>
      </c>
      <c r="AJ85" s="458"/>
      <c r="AK85" s="461"/>
      <c r="AL85" s="464"/>
      <c r="AM85" s="435"/>
      <c r="AN85" s="466"/>
      <c r="AO85" s="285" t="str">
        <v/>
      </c>
      <c r="AP85" s="469"/>
      <c r="AQ85" s="285" t="str">
        <v/>
      </c>
      <c r="AR85" s="452"/>
      <c r="AS85" s="283" t="str">
        <v/>
      </c>
      <c r="AT85" s="446"/>
      <c r="AU85" s="283" t="str">
        <v/>
      </c>
      <c r="AV85" s="446"/>
      <c r="AW85" s="449"/>
      <c r="AX85" s="452"/>
      <c r="AY85" s="452"/>
      <c r="AZ85" s="455"/>
      <c r="BA85" s="455"/>
      <c r="BB85" s="435"/>
      <c r="BC85" s="433"/>
      <c r="BD85" s="346"/>
      <c r="BE85" s="237">
        <v>104</v>
      </c>
      <c r="BF85" s="237">
        <v>61</v>
      </c>
      <c r="BG85" s="237"/>
      <c r="BH85" s="241"/>
      <c r="BI85" s="241"/>
      <c r="BJ85" s="238"/>
      <c r="BK85" s="238"/>
      <c r="BL85" s="238"/>
      <c r="BM85" s="238"/>
      <c r="BN85" s="238"/>
      <c r="BO85" s="362"/>
      <c r="BP85" s="412"/>
    </row>
    <row r="86" spans="1:68" ht="18" x14ac:dyDescent="0.3">
      <c r="A86" s="442"/>
      <c r="B86" s="442"/>
      <c r="C86" s="236"/>
      <c r="D86" s="236"/>
      <c r="E86" s="432"/>
      <c r="F86" s="272"/>
      <c r="G86" s="272" t="s">
        <v>4897</v>
      </c>
      <c r="H86" s="237">
        <v>104</v>
      </c>
      <c r="I86" s="237" t="s">
        <v>5269</v>
      </c>
      <c r="J86" s="238">
        <v>96.3</v>
      </c>
      <c r="K86" s="237" t="s">
        <v>5240</v>
      </c>
      <c r="L86" s="239">
        <v>3</v>
      </c>
      <c r="M86" s="239"/>
      <c r="N86" s="240"/>
      <c r="O86" s="237"/>
      <c r="P86" s="241" t="str">
        <v/>
      </c>
      <c r="Q86" s="241">
        <v>0</v>
      </c>
      <c r="R86" s="238">
        <v>0</v>
      </c>
      <c r="S86" s="238"/>
      <c r="T86" s="238">
        <v>0</v>
      </c>
      <c r="U86" s="238">
        <v>0</v>
      </c>
      <c r="V86" s="238">
        <v>0</v>
      </c>
      <c r="W86" s="241">
        <v>0</v>
      </c>
      <c r="X86" s="238">
        <v>0</v>
      </c>
      <c r="Y86" s="238"/>
      <c r="Z86" s="238">
        <v>0</v>
      </c>
      <c r="AA86" s="238">
        <v>0</v>
      </c>
      <c r="AB86" s="238">
        <v>0</v>
      </c>
      <c r="AC86" s="242">
        <v>0</v>
      </c>
      <c r="AD86" s="242" t="str">
        <v/>
      </c>
      <c r="AE86" s="242" t="str">
        <v/>
      </c>
      <c r="AF86" s="242">
        <v>0</v>
      </c>
      <c r="AG86" s="242" t="str">
        <v/>
      </c>
      <c r="AH86" s="242" t="str">
        <v/>
      </c>
      <c r="AI86" s="242" t="str">
        <v/>
      </c>
      <c r="AJ86" s="459"/>
      <c r="AK86" s="462"/>
      <c r="AL86" s="465"/>
      <c r="AM86" s="436"/>
      <c r="AN86" s="467"/>
      <c r="AO86" s="285" t="str">
        <v/>
      </c>
      <c r="AP86" s="470"/>
      <c r="AQ86" s="285" t="str">
        <v/>
      </c>
      <c r="AR86" s="453"/>
      <c r="AS86" s="283" t="str">
        <v/>
      </c>
      <c r="AT86" s="447"/>
      <c r="AU86" s="283" t="str">
        <v/>
      </c>
      <c r="AV86" s="447"/>
      <c r="AW86" s="450"/>
      <c r="AX86" s="453"/>
      <c r="AY86" s="453"/>
      <c r="AZ86" s="456"/>
      <c r="BA86" s="456"/>
      <c r="BB86" s="436"/>
      <c r="BC86" s="432"/>
      <c r="BD86" s="272"/>
      <c r="BE86" s="237">
        <v>104</v>
      </c>
      <c r="BF86" s="237" t="s">
        <v>5269</v>
      </c>
      <c r="BG86" s="237"/>
      <c r="BH86" s="241"/>
      <c r="BI86" s="241"/>
      <c r="BJ86" s="238"/>
      <c r="BK86" s="238"/>
      <c r="BL86" s="238"/>
      <c r="BM86" s="238"/>
      <c r="BN86" s="238"/>
      <c r="BO86" s="362"/>
      <c r="BP86" s="412"/>
    </row>
    <row r="87" spans="1:68" ht="18" x14ac:dyDescent="0.3">
      <c r="A87" s="247"/>
      <c r="B87" s="248"/>
      <c r="C87" s="248"/>
      <c r="D87" s="248"/>
      <c r="E87" s="273"/>
      <c r="F87" s="273"/>
      <c r="G87" s="274"/>
      <c r="H87" s="249"/>
      <c r="I87" s="249"/>
      <c r="J87" s="250"/>
      <c r="K87" s="249"/>
      <c r="L87" s="247"/>
      <c r="M87" s="247"/>
      <c r="N87" s="251"/>
      <c r="O87" s="249"/>
      <c r="P87" s="252" t="str">
        <v/>
      </c>
      <c r="Q87" s="252" t="str">
        <v/>
      </c>
      <c r="R87" s="250"/>
      <c r="S87" s="250"/>
      <c r="T87" s="250"/>
      <c r="U87" s="250"/>
      <c r="V87" s="250"/>
      <c r="W87" s="252" t="str">
        <v/>
      </c>
      <c r="X87" s="250"/>
      <c r="Y87" s="250"/>
      <c r="Z87" s="250"/>
      <c r="AA87" s="250"/>
      <c r="AB87" s="250"/>
      <c r="AC87" s="253" t="str">
        <v/>
      </c>
      <c r="AD87" s="253" t="str">
        <v/>
      </c>
      <c r="AE87" s="253" t="str">
        <v/>
      </c>
      <c r="AF87" s="253" t="str">
        <v/>
      </c>
      <c r="AG87" s="253" t="str">
        <v/>
      </c>
      <c r="AH87" s="253" t="str">
        <v/>
      </c>
      <c r="AI87" s="253" t="str">
        <v/>
      </c>
      <c r="AJ87" s="261"/>
      <c r="AK87" s="254"/>
      <c r="AL87" s="244"/>
      <c r="AM87" s="290"/>
      <c r="AN87" s="291"/>
      <c r="AO87" s="292" t="str">
        <v/>
      </c>
      <c r="AP87" s="293"/>
      <c r="AQ87" s="292" t="str">
        <v/>
      </c>
      <c r="AR87" s="294"/>
      <c r="AS87" s="290" t="str">
        <v/>
      </c>
      <c r="AT87" s="295"/>
      <c r="AU87" s="290" t="str">
        <v/>
      </c>
      <c r="AV87" s="295"/>
      <c r="AW87" s="296"/>
      <c r="AX87" s="294"/>
      <c r="AY87" s="294"/>
      <c r="AZ87" s="297"/>
      <c r="BA87" s="297"/>
      <c r="BB87" s="290"/>
      <c r="BC87" s="273"/>
      <c r="BD87" s="273"/>
      <c r="BE87" s="249"/>
      <c r="BF87" s="249"/>
      <c r="BG87" s="249"/>
      <c r="BH87" s="252"/>
      <c r="BI87" s="252"/>
      <c r="BJ87" s="250"/>
      <c r="BK87" s="250"/>
      <c r="BL87" s="250"/>
      <c r="BM87" s="250"/>
      <c r="BN87" s="250"/>
      <c r="BO87" s="362"/>
      <c r="BP87" s="412"/>
    </row>
    <row r="88" spans="1:68" ht="18" x14ac:dyDescent="0.3">
      <c r="A88" s="234"/>
      <c r="B88" s="234"/>
      <c r="C88" s="234"/>
      <c r="D88" s="234"/>
      <c r="E88" s="405"/>
      <c r="F88" s="405"/>
      <c r="G88" s="406"/>
      <c r="H88" s="234"/>
      <c r="I88" s="234"/>
      <c r="J88" s="234"/>
      <c r="K88" s="234"/>
      <c r="L88" s="407"/>
      <c r="M88" s="407"/>
      <c r="N88" s="407"/>
      <c r="O88" s="234"/>
      <c r="P88" s="408"/>
      <c r="Q88" s="408"/>
      <c r="R88" s="234"/>
      <c r="S88" s="234"/>
      <c r="T88" s="234"/>
      <c r="U88" s="234"/>
      <c r="V88" s="234"/>
      <c r="W88" s="408"/>
      <c r="X88" s="234"/>
      <c r="Y88" s="234"/>
      <c r="Z88" s="234"/>
      <c r="AA88" s="234"/>
      <c r="AB88" s="234"/>
      <c r="AC88" s="246"/>
      <c r="AD88" s="246"/>
      <c r="AE88" s="246"/>
      <c r="AF88" s="246"/>
      <c r="AG88" s="246"/>
      <c r="AH88" s="246"/>
      <c r="AI88" s="246"/>
      <c r="AJ88" s="257"/>
      <c r="AK88" s="245"/>
      <c r="AL88" s="245"/>
      <c r="AM88" s="245"/>
      <c r="AN88" s="246"/>
      <c r="AO88" s="246"/>
      <c r="AP88" s="371"/>
      <c r="AQ88" s="246"/>
      <c r="AR88" s="372"/>
      <c r="AS88" s="245"/>
      <c r="AT88" s="245"/>
      <c r="AU88" s="245"/>
      <c r="AV88" s="245"/>
      <c r="AW88" s="266"/>
      <c r="AX88" s="372"/>
      <c r="AY88" s="372"/>
      <c r="AZ88" s="263"/>
      <c r="BA88" s="263"/>
      <c r="BB88" s="245"/>
      <c r="BC88" s="405"/>
      <c r="BD88" s="405"/>
      <c r="BE88" s="234"/>
      <c r="BF88" s="234"/>
      <c r="BG88" s="234"/>
      <c r="BH88" s="408"/>
      <c r="BI88" s="408"/>
      <c r="BJ88" s="234"/>
      <c r="BK88" s="234"/>
      <c r="BL88" s="234"/>
      <c r="BM88" s="234"/>
      <c r="BN88" s="234"/>
      <c r="BO88" s="234"/>
    </row>
  </sheetData>
  <autoFilter ref="A9:BR9" xr:uid="{560B0C63-D60D-4B93-A48A-D8C4596D8F5E}">
    <filterColumn colId="4" showButton="0"/>
    <filterColumn colId="5" showButton="0"/>
  </autoFilter>
  <mergeCells count="348">
    <mergeCell ref="F16:F17"/>
    <mergeCell ref="A20:A21"/>
    <mergeCell ref="B20:B21"/>
    <mergeCell ref="E20:E21"/>
    <mergeCell ref="G5:G7"/>
    <mergeCell ref="E9:G9"/>
    <mergeCell ref="A12:A13"/>
    <mergeCell ref="B12:B13"/>
    <mergeCell ref="E12:E13"/>
    <mergeCell ref="F12:F13"/>
    <mergeCell ref="A5:A7"/>
    <mergeCell ref="B5:B7"/>
    <mergeCell ref="C5:C7"/>
    <mergeCell ref="D5:D7"/>
    <mergeCell ref="E5:E7"/>
    <mergeCell ref="F5:F7"/>
    <mergeCell ref="A22:A24"/>
    <mergeCell ref="B22:B24"/>
    <mergeCell ref="E22:E24"/>
    <mergeCell ref="A25:A26"/>
    <mergeCell ref="B25:B26"/>
    <mergeCell ref="E25:E26"/>
    <mergeCell ref="A16:A18"/>
    <mergeCell ref="B16:B18"/>
    <mergeCell ref="E16:E18"/>
    <mergeCell ref="A36:A38"/>
    <mergeCell ref="B36:B38"/>
    <mergeCell ref="E36:E38"/>
    <mergeCell ref="A39:A40"/>
    <mergeCell ref="B39:B40"/>
    <mergeCell ref="E39:E40"/>
    <mergeCell ref="A27:A31"/>
    <mergeCell ref="B27:B31"/>
    <mergeCell ref="E27:E31"/>
    <mergeCell ref="A32:A33"/>
    <mergeCell ref="B32:B33"/>
    <mergeCell ref="E32:E33"/>
    <mergeCell ref="B52:B53"/>
    <mergeCell ref="E52:E53"/>
    <mergeCell ref="A54:A55"/>
    <mergeCell ref="B54:B55"/>
    <mergeCell ref="E54:E55"/>
    <mergeCell ref="A41:A42"/>
    <mergeCell ref="B41:B42"/>
    <mergeCell ref="E41:E42"/>
    <mergeCell ref="A44:A46"/>
    <mergeCell ref="B44:B46"/>
    <mergeCell ref="E44:E46"/>
    <mergeCell ref="BB5:BB7"/>
    <mergeCell ref="P6:P7"/>
    <mergeCell ref="Q6:V6"/>
    <mergeCell ref="W6:AB6"/>
    <mergeCell ref="AC6:AE6"/>
    <mergeCell ref="AF6:AH6"/>
    <mergeCell ref="AI6:AI7"/>
    <mergeCell ref="A70:A86"/>
    <mergeCell ref="B70:B86"/>
    <mergeCell ref="E70:E86"/>
    <mergeCell ref="L5:O6"/>
    <mergeCell ref="P5:AB5"/>
    <mergeCell ref="AC5:AJ5"/>
    <mergeCell ref="AJ6:AJ7"/>
    <mergeCell ref="AJ12:AJ13"/>
    <mergeCell ref="AJ22:AJ24"/>
    <mergeCell ref="AJ32:AJ33"/>
    <mergeCell ref="A60:A62"/>
    <mergeCell ref="B60:B62"/>
    <mergeCell ref="E60:E62"/>
    <mergeCell ref="A67:A68"/>
    <mergeCell ref="B67:B68"/>
    <mergeCell ref="E67:E68"/>
    <mergeCell ref="A52:A53"/>
    <mergeCell ref="AK6:AR6"/>
    <mergeCell ref="AS6:AV6"/>
    <mergeCell ref="AW6:AW7"/>
    <mergeCell ref="AX6:AX7"/>
    <mergeCell ref="AY6:AY7"/>
    <mergeCell ref="AZ6:AZ7"/>
    <mergeCell ref="AK5:AW5"/>
    <mergeCell ref="AX5:AZ5"/>
    <mergeCell ref="BA5:BA7"/>
    <mergeCell ref="BA12:BA13"/>
    <mergeCell ref="BB12:BB13"/>
    <mergeCell ref="AJ16:AJ18"/>
    <mergeCell ref="AK16:AK18"/>
    <mergeCell ref="AL16:AL18"/>
    <mergeCell ref="AM16:AM18"/>
    <mergeCell ref="AN16:AN18"/>
    <mergeCell ref="AP16:AP18"/>
    <mergeCell ref="AR16:AR18"/>
    <mergeCell ref="AT16:AT18"/>
    <mergeCell ref="AT12:AT13"/>
    <mergeCell ref="AV12:AV13"/>
    <mergeCell ref="AW12:AW13"/>
    <mergeCell ref="AX12:AX13"/>
    <mergeCell ref="AY12:AY13"/>
    <mergeCell ref="AZ12:AZ13"/>
    <mergeCell ref="AK12:AK13"/>
    <mergeCell ref="AL12:AL13"/>
    <mergeCell ref="AM12:AM13"/>
    <mergeCell ref="AN12:AN13"/>
    <mergeCell ref="AP12:AP13"/>
    <mergeCell ref="AR12:AR13"/>
    <mergeCell ref="AW20:AW21"/>
    <mergeCell ref="AX20:AX21"/>
    <mergeCell ref="AY20:AY21"/>
    <mergeCell ref="AZ20:AZ21"/>
    <mergeCell ref="BA20:BA21"/>
    <mergeCell ref="BB20:BB21"/>
    <mergeCell ref="BB16:BB18"/>
    <mergeCell ref="AJ20:AJ21"/>
    <mergeCell ref="AK20:AK21"/>
    <mergeCell ref="AL20:AL21"/>
    <mergeCell ref="AM20:AM21"/>
    <mergeCell ref="AN20:AN21"/>
    <mergeCell ref="AP20:AP21"/>
    <mergeCell ref="AR20:AR21"/>
    <mergeCell ref="AT20:AT21"/>
    <mergeCell ref="AV20:AV21"/>
    <mergeCell ref="AV16:AV18"/>
    <mergeCell ref="AW16:AW18"/>
    <mergeCell ref="AX16:AX18"/>
    <mergeCell ref="AY16:AY18"/>
    <mergeCell ref="AZ16:AZ18"/>
    <mergeCell ref="BA16:BA18"/>
    <mergeCell ref="BA22:BA24"/>
    <mergeCell ref="BB22:BB24"/>
    <mergeCell ref="AJ25:AJ26"/>
    <mergeCell ref="AK25:AK26"/>
    <mergeCell ref="AL25:AL26"/>
    <mergeCell ref="AM25:AM26"/>
    <mergeCell ref="AN25:AN26"/>
    <mergeCell ref="AP25:AP26"/>
    <mergeCell ref="AR25:AR26"/>
    <mergeCell ref="AT25:AT26"/>
    <mergeCell ref="AT22:AT24"/>
    <mergeCell ref="AV22:AV24"/>
    <mergeCell ref="AW22:AW24"/>
    <mergeCell ref="AX22:AX24"/>
    <mergeCell ref="AY22:AY24"/>
    <mergeCell ref="AZ22:AZ24"/>
    <mergeCell ref="AK22:AK24"/>
    <mergeCell ref="AL22:AL24"/>
    <mergeCell ref="AM22:AM24"/>
    <mergeCell ref="AN22:AN24"/>
    <mergeCell ref="AP22:AP24"/>
    <mergeCell ref="AR22:AR24"/>
    <mergeCell ref="AW27:AW31"/>
    <mergeCell ref="AX27:AX31"/>
    <mergeCell ref="AY27:AY31"/>
    <mergeCell ref="AZ27:AZ31"/>
    <mergeCell ref="BA27:BA31"/>
    <mergeCell ref="BB27:BB31"/>
    <mergeCell ref="BB25:BB26"/>
    <mergeCell ref="AJ27:AJ31"/>
    <mergeCell ref="AK27:AK31"/>
    <mergeCell ref="AL27:AL31"/>
    <mergeCell ref="AM27:AM31"/>
    <mergeCell ref="AN27:AN31"/>
    <mergeCell ref="AP27:AP31"/>
    <mergeCell ref="AR27:AR31"/>
    <mergeCell ref="AT27:AT31"/>
    <mergeCell ref="AV27:AV31"/>
    <mergeCell ref="AV25:AV26"/>
    <mergeCell ref="AW25:AW26"/>
    <mergeCell ref="AX25:AX26"/>
    <mergeCell ref="AY25:AY26"/>
    <mergeCell ref="AZ25:AZ26"/>
    <mergeCell ref="BA25:BA26"/>
    <mergeCell ref="BA32:BA33"/>
    <mergeCell ref="BB32:BB33"/>
    <mergeCell ref="AJ36:AJ38"/>
    <mergeCell ref="AK36:AK38"/>
    <mergeCell ref="AL36:AL38"/>
    <mergeCell ref="AM36:AM38"/>
    <mergeCell ref="AN36:AN38"/>
    <mergeCell ref="AP36:AP38"/>
    <mergeCell ref="AR36:AR38"/>
    <mergeCell ref="AT36:AT38"/>
    <mergeCell ref="AT32:AT33"/>
    <mergeCell ref="AV32:AV33"/>
    <mergeCell ref="AW32:AW33"/>
    <mergeCell ref="AX32:AX33"/>
    <mergeCell ref="AY32:AY33"/>
    <mergeCell ref="AZ32:AZ33"/>
    <mergeCell ref="AK32:AK33"/>
    <mergeCell ref="AL32:AL33"/>
    <mergeCell ref="AM32:AM33"/>
    <mergeCell ref="AN32:AN33"/>
    <mergeCell ref="AP32:AP33"/>
    <mergeCell ref="AR32:AR33"/>
    <mergeCell ref="AW39:AW40"/>
    <mergeCell ref="AX39:AX40"/>
    <mergeCell ref="AY39:AY40"/>
    <mergeCell ref="AZ39:AZ40"/>
    <mergeCell ref="BA39:BA40"/>
    <mergeCell ref="BB39:BB40"/>
    <mergeCell ref="BB36:BB38"/>
    <mergeCell ref="AJ39:AJ40"/>
    <mergeCell ref="AK39:AK40"/>
    <mergeCell ref="AL39:AL40"/>
    <mergeCell ref="AM39:AM40"/>
    <mergeCell ref="AN39:AN40"/>
    <mergeCell ref="AP39:AP40"/>
    <mergeCell ref="AR39:AR40"/>
    <mergeCell ref="AT39:AT40"/>
    <mergeCell ref="AV39:AV40"/>
    <mergeCell ref="AV36:AV38"/>
    <mergeCell ref="AW36:AW38"/>
    <mergeCell ref="AX36:AX38"/>
    <mergeCell ref="AY36:AY38"/>
    <mergeCell ref="AZ36:AZ38"/>
    <mergeCell ref="BA36:BA38"/>
    <mergeCell ref="AZ41:AZ42"/>
    <mergeCell ref="BA41:BA42"/>
    <mergeCell ref="BB41:BB42"/>
    <mergeCell ref="AJ44:AJ46"/>
    <mergeCell ref="AK44:AK46"/>
    <mergeCell ref="AL44:AL46"/>
    <mergeCell ref="AM44:AM46"/>
    <mergeCell ref="AN44:AN46"/>
    <mergeCell ref="AP44:AP46"/>
    <mergeCell ref="AR44:AR46"/>
    <mergeCell ref="AR41:AR42"/>
    <mergeCell ref="AT41:AT42"/>
    <mergeCell ref="AV41:AV42"/>
    <mergeCell ref="AW41:AW42"/>
    <mergeCell ref="AX41:AX42"/>
    <mergeCell ref="AY41:AY42"/>
    <mergeCell ref="AJ41:AJ42"/>
    <mergeCell ref="AK41:AK42"/>
    <mergeCell ref="AL41:AL42"/>
    <mergeCell ref="AM41:AM42"/>
    <mergeCell ref="AN41:AN42"/>
    <mergeCell ref="AP41:AP42"/>
    <mergeCell ref="BA44:BA46"/>
    <mergeCell ref="BB44:BB46"/>
    <mergeCell ref="AJ52:AJ53"/>
    <mergeCell ref="AK52:AK53"/>
    <mergeCell ref="AL52:AL53"/>
    <mergeCell ref="AM52:AM53"/>
    <mergeCell ref="AN52:AN53"/>
    <mergeCell ref="AP52:AP53"/>
    <mergeCell ref="AR52:AR53"/>
    <mergeCell ref="AT52:AT53"/>
    <mergeCell ref="AT44:AT46"/>
    <mergeCell ref="AV44:AV46"/>
    <mergeCell ref="AW44:AW46"/>
    <mergeCell ref="AX44:AX46"/>
    <mergeCell ref="AY44:AY46"/>
    <mergeCell ref="AZ44:AZ46"/>
    <mergeCell ref="AW54:AW55"/>
    <mergeCell ref="AX54:AX55"/>
    <mergeCell ref="AY54:AY55"/>
    <mergeCell ref="AZ54:AZ55"/>
    <mergeCell ref="BA54:BA55"/>
    <mergeCell ref="BB54:BB55"/>
    <mergeCell ref="BB52:BB53"/>
    <mergeCell ref="AJ54:AJ55"/>
    <mergeCell ref="AK54:AK55"/>
    <mergeCell ref="AL54:AL55"/>
    <mergeCell ref="AM54:AM55"/>
    <mergeCell ref="AN54:AN55"/>
    <mergeCell ref="AP54:AP55"/>
    <mergeCell ref="AR54:AR55"/>
    <mergeCell ref="AT54:AT55"/>
    <mergeCell ref="AV54:AV55"/>
    <mergeCell ref="AV52:AV53"/>
    <mergeCell ref="AW52:AW53"/>
    <mergeCell ref="AX52:AX53"/>
    <mergeCell ref="AY52:AY53"/>
    <mergeCell ref="AZ52:AZ53"/>
    <mergeCell ref="BA52:BA53"/>
    <mergeCell ref="AR60:AR62"/>
    <mergeCell ref="AT60:AT62"/>
    <mergeCell ref="AV60:AV62"/>
    <mergeCell ref="AW60:AW62"/>
    <mergeCell ref="AX60:AX62"/>
    <mergeCell ref="AY60:AY62"/>
    <mergeCell ref="AJ60:AJ62"/>
    <mergeCell ref="AK60:AK62"/>
    <mergeCell ref="AL60:AL62"/>
    <mergeCell ref="AM60:AM62"/>
    <mergeCell ref="AN60:AN62"/>
    <mergeCell ref="AP60:AP62"/>
    <mergeCell ref="AJ70:AJ86"/>
    <mergeCell ref="AK70:AK86"/>
    <mergeCell ref="AL70:AL86"/>
    <mergeCell ref="AM70:AM86"/>
    <mergeCell ref="AN70:AN86"/>
    <mergeCell ref="AP70:AP86"/>
    <mergeCell ref="AR70:AR86"/>
    <mergeCell ref="AT70:AT86"/>
    <mergeCell ref="AT67:AT68"/>
    <mergeCell ref="AJ67:AJ68"/>
    <mergeCell ref="AK67:AK68"/>
    <mergeCell ref="AL67:AL68"/>
    <mergeCell ref="AM67:AM68"/>
    <mergeCell ref="AN67:AN68"/>
    <mergeCell ref="AP67:AP68"/>
    <mergeCell ref="AR67:AR68"/>
    <mergeCell ref="BB70:BB86"/>
    <mergeCell ref="BC5:BC7"/>
    <mergeCell ref="BD5:BD7"/>
    <mergeCell ref="BC12:BC13"/>
    <mergeCell ref="BD12:BD13"/>
    <mergeCell ref="BC20:BC21"/>
    <mergeCell ref="BC22:BC24"/>
    <mergeCell ref="BC25:BC26"/>
    <mergeCell ref="AV70:AV86"/>
    <mergeCell ref="AW70:AW86"/>
    <mergeCell ref="AX70:AX86"/>
    <mergeCell ref="AY70:AY86"/>
    <mergeCell ref="AZ70:AZ86"/>
    <mergeCell ref="BA70:BA86"/>
    <mergeCell ref="BA67:BA68"/>
    <mergeCell ref="BB67:BB68"/>
    <mergeCell ref="AV67:AV68"/>
    <mergeCell ref="AW67:AW68"/>
    <mergeCell ref="AX67:AX68"/>
    <mergeCell ref="AY67:AY68"/>
    <mergeCell ref="AZ67:AZ68"/>
    <mergeCell ref="AZ60:AZ62"/>
    <mergeCell ref="BA60:BA62"/>
    <mergeCell ref="BB60:BB62"/>
    <mergeCell ref="BC52:BC53"/>
    <mergeCell ref="BC54:BC55"/>
    <mergeCell ref="BC60:BC62"/>
    <mergeCell ref="BC67:BC68"/>
    <mergeCell ref="BC70:BC86"/>
    <mergeCell ref="BC36:BC38"/>
    <mergeCell ref="BC39:BC40"/>
    <mergeCell ref="BC41:BC42"/>
    <mergeCell ref="BC44:BC46"/>
    <mergeCell ref="BG54:BG55"/>
    <mergeCell ref="BJ25:BJ26"/>
    <mergeCell ref="BI25:BI26"/>
    <mergeCell ref="BH25:BH26"/>
    <mergeCell ref="BG25:BG26"/>
    <mergeCell ref="BD44:BD46"/>
    <mergeCell ref="BI6:BN6"/>
    <mergeCell ref="BI60:BI61"/>
    <mergeCell ref="BH60:BH61"/>
    <mergeCell ref="BG60:BG61"/>
    <mergeCell ref="BJ60:BJ61"/>
    <mergeCell ref="BJ54:BJ55"/>
    <mergeCell ref="BI54:BI55"/>
    <mergeCell ref="BH54:BH55"/>
  </mergeCells>
  <pageMargins left="0.27" right="0.23" top="0.43" bottom="0.75" header="0.3" footer="0.3"/>
  <pageSetup paperSize="9" scale="49" fitToHeight="0" orientation="landscape" verticalDpi="0" r:id="rId1"/>
  <colBreaks count="1" manualBreakCount="1">
    <brk id="15" max="87"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AE117-C351-481D-AAA8-215CAD1DE564}">
  <sheetPr codeName="Sheet24">
    <tabColor rgb="FF0070C0"/>
    <pageSetUpPr fitToPage="1"/>
  </sheetPr>
  <dimension ref="A1:BJ88"/>
  <sheetViews>
    <sheetView view="pageBreakPreview" topLeftCell="A5" zoomScale="70" zoomScaleNormal="100" zoomScaleSheetLayoutView="70" workbookViewId="0">
      <pane xSplit="2" ySplit="5" topLeftCell="E11" activePane="bottomRight" state="frozen"/>
      <selection activeCell="A5" sqref="A5"/>
      <selection pane="topRight" activeCell="C5" sqref="C5"/>
      <selection pane="bottomLeft" activeCell="A10" sqref="A10"/>
      <selection pane="bottomRight" activeCell="J7" sqref="J1:BB1048576"/>
    </sheetView>
  </sheetViews>
  <sheetFormatPr defaultColWidth="10.6640625" defaultRowHeight="14.4" x14ac:dyDescent="0.3"/>
  <cols>
    <col min="1" max="1" width="8.33203125" customWidth="1"/>
    <col min="2" max="2" width="11.109375" hidden="1" customWidth="1"/>
    <col min="3" max="4" width="8.33203125" hidden="1" customWidth="1"/>
    <col min="5" max="5" width="20.109375" customWidth="1"/>
    <col min="6" max="6" width="25.21875" customWidth="1"/>
    <col min="7" max="7" width="19.6640625" customWidth="1"/>
    <col min="8" max="8" width="6.109375" customWidth="1"/>
    <col min="9" max="9" width="8.44140625" customWidth="1"/>
    <col min="10" max="10" width="12.109375" customWidth="1"/>
    <col min="11" max="11" width="7.5546875" customWidth="1"/>
    <col min="12" max="12" width="6.33203125" customWidth="1"/>
    <col min="13" max="13" width="8.6640625" customWidth="1"/>
    <col min="14" max="14" width="12.109375" customWidth="1"/>
    <col min="15" max="15" width="6.109375" customWidth="1"/>
    <col min="16" max="16" width="12.33203125" customWidth="1"/>
    <col min="17" max="17" width="12.109375" customWidth="1"/>
    <col min="18" max="18" width="10.6640625" customWidth="1"/>
    <col min="19" max="20" width="12.109375" customWidth="1"/>
    <col min="21" max="21" width="10.6640625" customWidth="1"/>
    <col min="22" max="22" width="10.44140625" customWidth="1"/>
    <col min="23" max="23" width="11" hidden="1" customWidth="1"/>
    <col min="24" max="26" width="9.33203125" hidden="1" customWidth="1"/>
    <col min="27" max="27" width="8.109375" hidden="1" customWidth="1"/>
    <col min="28" max="28" width="10.44140625" hidden="1" customWidth="1"/>
    <col min="29" max="29" width="19.33203125" hidden="1" customWidth="1"/>
    <col min="30" max="30" width="17" hidden="1" customWidth="1"/>
    <col min="31" max="31" width="18.33203125" hidden="1" customWidth="1"/>
    <col min="32" max="32" width="19.33203125" hidden="1" customWidth="1"/>
    <col min="33" max="33" width="15.33203125" hidden="1" customWidth="1"/>
    <col min="34" max="34" width="14.6640625" hidden="1" customWidth="1"/>
    <col min="35" max="35" width="21" hidden="1" customWidth="1"/>
    <col min="36" max="36" width="19.44140625" style="262" hidden="1" customWidth="1"/>
    <col min="37" max="37" width="8.44140625" hidden="1" customWidth="1"/>
    <col min="38" max="38" width="19.109375" hidden="1" customWidth="1"/>
    <col min="39" max="39" width="14.88671875" hidden="1" customWidth="1"/>
    <col min="40" max="40" width="18.33203125" hidden="1" customWidth="1"/>
    <col min="41" max="41" width="17.6640625" hidden="1" customWidth="1"/>
    <col min="42" max="42" width="18.5546875" hidden="1" customWidth="1"/>
    <col min="43" max="44" width="20" hidden="1" customWidth="1"/>
    <col min="45" max="45" width="13.44140625" hidden="1" customWidth="1"/>
    <col min="46" max="46" width="15.33203125" hidden="1" customWidth="1"/>
    <col min="47" max="48" width="17" hidden="1" customWidth="1"/>
    <col min="49" max="49" width="19.6640625" style="268" hidden="1" customWidth="1"/>
    <col min="50" max="50" width="17" hidden="1" customWidth="1"/>
    <col min="51" max="51" width="14.88671875" hidden="1" customWidth="1"/>
    <col min="52" max="52" width="21.44140625" style="262" hidden="1" customWidth="1"/>
    <col min="53" max="53" width="20.6640625" style="262" hidden="1" customWidth="1"/>
    <col min="54" max="54" width="21.5546875" customWidth="1"/>
    <col min="55" max="55" width="18.5546875" hidden="1" customWidth="1"/>
    <col min="56" max="56" width="19.6640625" hidden="1" customWidth="1"/>
    <col min="57" max="57" width="33.33203125" hidden="1" customWidth="1"/>
    <col min="58" max="58" width="31.109375" hidden="1" customWidth="1"/>
    <col min="59" max="59" width="24.44140625" hidden="1" customWidth="1"/>
    <col min="60" max="60" width="0" hidden="1" customWidth="1"/>
    <col min="61" max="61" width="79" style="348" customWidth="1"/>
    <col min="62" max="62" width="10.6640625" style="348"/>
  </cols>
  <sheetData>
    <row r="1" spans="1:62" ht="22.8" x14ac:dyDescent="0.3">
      <c r="A1" s="543" t="s">
        <v>4795</v>
      </c>
      <c r="B1" s="543"/>
      <c r="C1" s="543"/>
      <c r="D1" s="543"/>
      <c r="E1" s="543"/>
      <c r="F1" s="543"/>
      <c r="G1" s="543"/>
      <c r="H1" s="543"/>
      <c r="I1" s="543"/>
      <c r="J1" s="543"/>
      <c r="K1" s="543"/>
      <c r="L1" s="543"/>
      <c r="M1" s="543"/>
      <c r="N1" s="543"/>
      <c r="O1" s="543"/>
      <c r="P1" s="543"/>
      <c r="Q1" s="543"/>
      <c r="R1" s="543"/>
      <c r="S1" s="543"/>
      <c r="T1" s="543"/>
      <c r="U1" s="543"/>
      <c r="V1" s="543"/>
      <c r="W1" s="543"/>
      <c r="X1" s="543"/>
      <c r="Y1" s="543"/>
      <c r="Z1" s="543"/>
      <c r="AA1" s="543"/>
      <c r="AB1" s="543"/>
      <c r="AC1" s="543"/>
      <c r="AD1" s="543"/>
      <c r="AE1" s="543"/>
      <c r="AF1" s="543"/>
      <c r="AG1" s="543"/>
      <c r="AH1" s="543"/>
      <c r="AI1" s="543"/>
      <c r="AJ1" s="543"/>
      <c r="AK1" s="543"/>
      <c r="AL1" s="543"/>
      <c r="AM1" s="543"/>
      <c r="AN1" s="543"/>
      <c r="AO1" s="543"/>
      <c r="AP1" s="543"/>
      <c r="AQ1" s="543"/>
      <c r="AR1" s="543"/>
      <c r="AS1" s="543"/>
      <c r="AT1" s="543"/>
      <c r="AU1" s="543"/>
      <c r="AV1" s="543"/>
      <c r="AW1" s="543"/>
      <c r="AX1" s="543"/>
      <c r="AY1" s="543"/>
      <c r="AZ1" s="543"/>
      <c r="BA1" s="543"/>
      <c r="BB1" s="194"/>
      <c r="BC1" s="194"/>
      <c r="BD1" s="194"/>
      <c r="BE1" s="194"/>
      <c r="BF1" s="194"/>
      <c r="BG1" s="195"/>
      <c r="BH1" s="212"/>
    </row>
    <row r="2" spans="1:62" ht="22.8" x14ac:dyDescent="0.3">
      <c r="A2" s="543" t="s">
        <v>4796</v>
      </c>
      <c r="B2" s="543"/>
      <c r="C2" s="543"/>
      <c r="D2" s="543"/>
      <c r="E2" s="543"/>
      <c r="F2" s="543"/>
      <c r="G2" s="543"/>
      <c r="H2" s="543"/>
      <c r="I2" s="543"/>
      <c r="J2" s="543"/>
      <c r="K2" s="543"/>
      <c r="L2" s="543"/>
      <c r="M2" s="543"/>
      <c r="N2" s="543"/>
      <c r="O2" s="543"/>
      <c r="P2" s="543"/>
      <c r="Q2" s="543"/>
      <c r="R2" s="543"/>
      <c r="S2" s="543"/>
      <c r="T2" s="543"/>
      <c r="U2" s="543"/>
      <c r="V2" s="543"/>
      <c r="W2" s="543"/>
      <c r="X2" s="543"/>
      <c r="Y2" s="543"/>
      <c r="Z2" s="543"/>
      <c r="AA2" s="543"/>
      <c r="AB2" s="543"/>
      <c r="AC2" s="543"/>
      <c r="AD2" s="543"/>
      <c r="AE2" s="543"/>
      <c r="AF2" s="543"/>
      <c r="AG2" s="543"/>
      <c r="AH2" s="543"/>
      <c r="AI2" s="543"/>
      <c r="AJ2" s="543"/>
      <c r="AK2" s="543"/>
      <c r="AL2" s="543"/>
      <c r="AM2" s="543"/>
      <c r="AN2" s="543"/>
      <c r="AO2" s="543"/>
      <c r="AP2" s="543"/>
      <c r="AQ2" s="543"/>
      <c r="AR2" s="543"/>
      <c r="AS2" s="543"/>
      <c r="AT2" s="543"/>
      <c r="AU2" s="543"/>
      <c r="AV2" s="543"/>
      <c r="AW2" s="543"/>
      <c r="AX2" s="543"/>
      <c r="AY2" s="543"/>
      <c r="AZ2" s="543"/>
      <c r="BA2" s="543"/>
      <c r="BB2" s="193"/>
      <c r="BC2" s="193"/>
      <c r="BD2" s="193"/>
      <c r="BE2" s="193"/>
      <c r="BF2" s="193"/>
      <c r="BG2" s="195"/>
      <c r="BH2" s="212"/>
    </row>
    <row r="3" spans="1:62" ht="22.8" x14ac:dyDescent="0.3">
      <c r="A3" s="544" t="s">
        <v>4797</v>
      </c>
      <c r="B3" s="544"/>
      <c r="C3" s="544"/>
      <c r="D3" s="544"/>
      <c r="E3" s="544"/>
      <c r="F3" s="544"/>
      <c r="G3" s="544"/>
      <c r="H3" s="544"/>
      <c r="I3" s="544"/>
      <c r="J3" s="544"/>
      <c r="K3" s="544"/>
      <c r="L3" s="544"/>
      <c r="M3" s="544"/>
      <c r="N3" s="544"/>
      <c r="O3" s="544"/>
      <c r="P3" s="544"/>
      <c r="Q3" s="544"/>
      <c r="R3" s="544"/>
      <c r="S3" s="544"/>
      <c r="T3" s="544"/>
      <c r="U3" s="544"/>
      <c r="V3" s="544"/>
      <c r="W3" s="544"/>
      <c r="X3" s="544"/>
      <c r="Y3" s="544"/>
      <c r="Z3" s="544"/>
      <c r="AA3" s="544"/>
      <c r="AB3" s="544"/>
      <c r="AC3" s="544"/>
      <c r="AD3" s="544"/>
      <c r="AE3" s="544"/>
      <c r="AF3" s="544"/>
      <c r="AG3" s="544"/>
      <c r="AH3" s="544"/>
      <c r="AI3" s="544"/>
      <c r="AJ3" s="544"/>
      <c r="AK3" s="544"/>
      <c r="AL3" s="544"/>
      <c r="AM3" s="544"/>
      <c r="AN3" s="544"/>
      <c r="AO3" s="544"/>
      <c r="AP3" s="544"/>
      <c r="AQ3" s="544"/>
      <c r="AR3" s="544"/>
      <c r="AS3" s="544"/>
      <c r="AT3" s="544"/>
      <c r="AU3" s="544"/>
      <c r="AV3" s="544"/>
      <c r="AW3" s="544"/>
      <c r="AX3" s="544"/>
      <c r="AY3" s="544"/>
      <c r="AZ3" s="544"/>
      <c r="BA3" s="544"/>
      <c r="BB3" s="193"/>
      <c r="BC3" s="193"/>
      <c r="BD3" s="193"/>
      <c r="BE3" s="193"/>
      <c r="BF3" s="193"/>
      <c r="BG3" s="195"/>
      <c r="BH3" s="212"/>
    </row>
    <row r="4" spans="1:62" ht="18" x14ac:dyDescent="0.3">
      <c r="A4" s="196"/>
      <c r="B4" s="196"/>
      <c r="C4" s="196"/>
      <c r="D4" s="196"/>
      <c r="E4" s="197"/>
      <c r="F4" s="197"/>
      <c r="G4" s="198"/>
      <c r="H4" s="196"/>
      <c r="I4" s="196"/>
      <c r="J4" s="196"/>
      <c r="K4" s="196"/>
      <c r="L4" s="199"/>
      <c r="M4" s="199"/>
      <c r="N4" s="199"/>
      <c r="O4" s="196"/>
      <c r="P4" s="200"/>
      <c r="Q4" s="200"/>
      <c r="R4" s="196"/>
      <c r="S4" s="196"/>
      <c r="T4" s="196"/>
      <c r="U4" s="196"/>
      <c r="V4" s="196"/>
      <c r="W4" s="200"/>
      <c r="X4" s="196"/>
      <c r="Y4" s="196"/>
      <c r="Z4" s="196"/>
      <c r="AA4" s="196"/>
      <c r="AB4" s="196"/>
      <c r="AC4" s="200"/>
      <c r="AD4" s="200"/>
      <c r="AE4" s="200"/>
      <c r="AF4" s="200"/>
      <c r="AG4" s="200"/>
      <c r="AH4" s="200"/>
      <c r="AI4" s="200"/>
      <c r="AJ4" s="257"/>
      <c r="AK4" s="196"/>
      <c r="AL4" s="196"/>
      <c r="AM4" s="196"/>
      <c r="AN4" s="200"/>
      <c r="AO4" s="200"/>
      <c r="AP4" s="201"/>
      <c r="AQ4" s="200"/>
      <c r="AR4" s="219"/>
      <c r="AS4" s="196"/>
      <c r="AT4" s="196"/>
      <c r="AU4" s="196"/>
      <c r="AV4" s="196"/>
      <c r="AW4" s="266"/>
      <c r="AX4" s="219"/>
      <c r="AY4" s="219"/>
      <c r="AZ4" s="263"/>
      <c r="BA4" s="263"/>
      <c r="BB4" s="196"/>
      <c r="BC4" s="196"/>
      <c r="BD4" s="196"/>
      <c r="BE4" s="196"/>
      <c r="BF4" s="196"/>
      <c r="BG4" s="195"/>
      <c r="BH4" s="212"/>
    </row>
    <row r="5" spans="1:62" s="204" customFormat="1" ht="31.2" customHeight="1" x14ac:dyDescent="0.3">
      <c r="A5" s="529" t="s">
        <v>4798</v>
      </c>
      <c r="B5" s="529" t="s">
        <v>4799</v>
      </c>
      <c r="C5" s="529" t="s">
        <v>4800</v>
      </c>
      <c r="D5" s="530" t="s">
        <v>4801</v>
      </c>
      <c r="E5" s="545" t="s">
        <v>4802</v>
      </c>
      <c r="F5" s="516" t="s">
        <v>5552</v>
      </c>
      <c r="G5" s="529" t="s">
        <v>4803</v>
      </c>
      <c r="H5" s="528" t="s">
        <v>4804</v>
      </c>
      <c r="I5" s="528"/>
      <c r="J5" s="528"/>
      <c r="K5" s="528"/>
      <c r="L5" s="528" t="s">
        <v>4805</v>
      </c>
      <c r="M5" s="528"/>
      <c r="N5" s="528"/>
      <c r="O5" s="528"/>
      <c r="P5" s="531" t="s">
        <v>4806</v>
      </c>
      <c r="Q5" s="532"/>
      <c r="R5" s="532"/>
      <c r="S5" s="532"/>
      <c r="T5" s="532"/>
      <c r="U5" s="532"/>
      <c r="V5" s="532"/>
      <c r="W5" s="532"/>
      <c r="X5" s="532"/>
      <c r="Y5" s="532"/>
      <c r="Z5" s="532"/>
      <c r="AA5" s="532"/>
      <c r="AB5" s="533"/>
      <c r="AC5" s="534" t="s">
        <v>4807</v>
      </c>
      <c r="AD5" s="535"/>
      <c r="AE5" s="535"/>
      <c r="AF5" s="535"/>
      <c r="AG5" s="535"/>
      <c r="AH5" s="535"/>
      <c r="AI5" s="535"/>
      <c r="AJ5" s="536"/>
      <c r="AK5" s="531" t="s">
        <v>4725</v>
      </c>
      <c r="AL5" s="532"/>
      <c r="AM5" s="532"/>
      <c r="AN5" s="532"/>
      <c r="AO5" s="532"/>
      <c r="AP5" s="532"/>
      <c r="AQ5" s="532"/>
      <c r="AR5" s="532"/>
      <c r="AS5" s="532"/>
      <c r="AT5" s="532"/>
      <c r="AU5" s="532"/>
      <c r="AV5" s="532"/>
      <c r="AW5" s="533"/>
      <c r="AX5" s="537" t="s">
        <v>4808</v>
      </c>
      <c r="AY5" s="538"/>
      <c r="AZ5" s="539"/>
      <c r="BA5" s="484" t="s">
        <v>4809</v>
      </c>
      <c r="BB5" s="525" t="s">
        <v>4810</v>
      </c>
      <c r="BC5" s="525" t="s">
        <v>4811</v>
      </c>
      <c r="BD5" s="525" t="s">
        <v>4812</v>
      </c>
      <c r="BE5" s="525" t="s">
        <v>4813</v>
      </c>
      <c r="BF5" s="525" t="s">
        <v>4814</v>
      </c>
      <c r="BH5" s="218"/>
      <c r="BI5" s="542" t="s">
        <v>5535</v>
      </c>
      <c r="BJ5" s="349"/>
    </row>
    <row r="6" spans="1:62" s="204" customFormat="1" ht="32.25" customHeight="1" x14ac:dyDescent="0.35">
      <c r="A6" s="529"/>
      <c r="B6" s="529"/>
      <c r="C6" s="529"/>
      <c r="D6" s="530"/>
      <c r="E6" s="545"/>
      <c r="F6" s="517"/>
      <c r="G6" s="529"/>
      <c r="H6" s="528"/>
      <c r="I6" s="528"/>
      <c r="J6" s="528"/>
      <c r="K6" s="528"/>
      <c r="L6" s="528"/>
      <c r="M6" s="528"/>
      <c r="N6" s="528"/>
      <c r="O6" s="528"/>
      <c r="P6" s="528" t="s">
        <v>4815</v>
      </c>
      <c r="Q6" s="529" t="s">
        <v>4816</v>
      </c>
      <c r="R6" s="529"/>
      <c r="S6" s="529"/>
      <c r="T6" s="529"/>
      <c r="U6" s="529"/>
      <c r="V6" s="529"/>
      <c r="W6" s="529" t="s">
        <v>4728</v>
      </c>
      <c r="X6" s="529"/>
      <c r="Y6" s="529"/>
      <c r="Z6" s="529"/>
      <c r="AA6" s="529"/>
      <c r="AB6" s="529"/>
      <c r="AC6" s="530" t="s">
        <v>4727</v>
      </c>
      <c r="AD6" s="530"/>
      <c r="AE6" s="530"/>
      <c r="AF6" s="530" t="s">
        <v>4728</v>
      </c>
      <c r="AG6" s="530"/>
      <c r="AH6" s="530"/>
      <c r="AI6" s="540" t="s">
        <v>4817</v>
      </c>
      <c r="AJ6" s="495" t="s">
        <v>4818</v>
      </c>
      <c r="AK6" s="529" t="s">
        <v>4727</v>
      </c>
      <c r="AL6" s="529"/>
      <c r="AM6" s="529"/>
      <c r="AN6" s="529"/>
      <c r="AO6" s="529"/>
      <c r="AP6" s="529"/>
      <c r="AQ6" s="529"/>
      <c r="AR6" s="529"/>
      <c r="AS6" s="541" t="s">
        <v>4728</v>
      </c>
      <c r="AT6" s="541"/>
      <c r="AU6" s="541"/>
      <c r="AV6" s="541"/>
      <c r="AW6" s="473" t="s">
        <v>4819</v>
      </c>
      <c r="AX6" s="523" t="s">
        <v>4727</v>
      </c>
      <c r="AY6" s="523" t="s">
        <v>4728</v>
      </c>
      <c r="AZ6" s="476" t="s">
        <v>4820</v>
      </c>
      <c r="BA6" s="484"/>
      <c r="BB6" s="526"/>
      <c r="BC6" s="526"/>
      <c r="BD6" s="526"/>
      <c r="BE6" s="526"/>
      <c r="BF6" s="526"/>
      <c r="BG6" s="270" t="s">
        <v>4891</v>
      </c>
      <c r="BH6" s="218"/>
      <c r="BI6" s="542"/>
      <c r="BJ6" s="349"/>
    </row>
    <row r="7" spans="1:62" s="204" customFormat="1" ht="102" customHeight="1" x14ac:dyDescent="0.3">
      <c r="A7" s="529"/>
      <c r="B7" s="529"/>
      <c r="C7" s="529"/>
      <c r="D7" s="530"/>
      <c r="E7" s="545"/>
      <c r="F7" s="518"/>
      <c r="G7" s="529"/>
      <c r="H7" s="203" t="s">
        <v>4821</v>
      </c>
      <c r="I7" s="203" t="s">
        <v>4822</v>
      </c>
      <c r="J7" s="203" t="s">
        <v>4823</v>
      </c>
      <c r="K7" s="203" t="s">
        <v>4824</v>
      </c>
      <c r="L7" s="206" t="s">
        <v>4821</v>
      </c>
      <c r="M7" s="206" t="s">
        <v>4822</v>
      </c>
      <c r="N7" s="206" t="s">
        <v>4823</v>
      </c>
      <c r="O7" s="203" t="s">
        <v>4824</v>
      </c>
      <c r="P7" s="528"/>
      <c r="Q7" s="203" t="s">
        <v>4825</v>
      </c>
      <c r="R7" s="202" t="s">
        <v>4826</v>
      </c>
      <c r="S7" s="202" t="s">
        <v>4827</v>
      </c>
      <c r="T7" s="202" t="s">
        <v>4849</v>
      </c>
      <c r="U7" s="202" t="s">
        <v>4828</v>
      </c>
      <c r="V7" s="202" t="s">
        <v>4829</v>
      </c>
      <c r="W7" s="203" t="s">
        <v>4830</v>
      </c>
      <c r="X7" s="202" t="s">
        <v>4826</v>
      </c>
      <c r="Y7" s="202" t="s">
        <v>4827</v>
      </c>
      <c r="Z7" s="202" t="s">
        <v>4849</v>
      </c>
      <c r="AA7" s="202" t="s">
        <v>4828</v>
      </c>
      <c r="AB7" s="202" t="s">
        <v>4829</v>
      </c>
      <c r="AC7" s="203" t="s">
        <v>4831</v>
      </c>
      <c r="AD7" s="203" t="s">
        <v>4832</v>
      </c>
      <c r="AE7" s="203" t="s">
        <v>4833</v>
      </c>
      <c r="AF7" s="203" t="s">
        <v>4831</v>
      </c>
      <c r="AG7" s="203" t="s">
        <v>4832</v>
      </c>
      <c r="AH7" s="203" t="s">
        <v>4834</v>
      </c>
      <c r="AI7" s="540"/>
      <c r="AJ7" s="495"/>
      <c r="AK7" s="202" t="s">
        <v>4835</v>
      </c>
      <c r="AL7" s="202" t="s">
        <v>4836</v>
      </c>
      <c r="AM7" s="205" t="s">
        <v>4837</v>
      </c>
      <c r="AN7" s="203" t="s">
        <v>4838</v>
      </c>
      <c r="AO7" s="203" t="s">
        <v>4839</v>
      </c>
      <c r="AP7" s="207" t="s">
        <v>4840</v>
      </c>
      <c r="AQ7" s="203" t="s">
        <v>4841</v>
      </c>
      <c r="AR7" s="221" t="s">
        <v>4842</v>
      </c>
      <c r="AS7" s="203" t="s">
        <v>4839</v>
      </c>
      <c r="AT7" s="208" t="s">
        <v>4840</v>
      </c>
      <c r="AU7" s="203" t="s">
        <v>4841</v>
      </c>
      <c r="AV7" s="208" t="s">
        <v>4842</v>
      </c>
      <c r="AW7" s="473"/>
      <c r="AX7" s="524"/>
      <c r="AY7" s="524"/>
      <c r="AZ7" s="477"/>
      <c r="BA7" s="484"/>
      <c r="BB7" s="527"/>
      <c r="BC7" s="527"/>
      <c r="BD7" s="527"/>
      <c r="BE7" s="527"/>
      <c r="BF7" s="527"/>
      <c r="BG7" s="204" t="s">
        <v>4844</v>
      </c>
      <c r="BH7" s="218" t="s">
        <v>4643</v>
      </c>
      <c r="BI7" s="542"/>
      <c r="BJ7" s="349"/>
    </row>
    <row r="8" spans="1:62" s="217" customFormat="1" ht="73.95" hidden="1" customHeight="1" x14ac:dyDescent="0.3">
      <c r="A8" s="213" t="s">
        <v>4845</v>
      </c>
      <c r="B8" s="213" t="s">
        <v>4846</v>
      </c>
      <c r="C8" s="213" t="s">
        <v>4695</v>
      </c>
      <c r="D8" s="213" t="s">
        <v>4847</v>
      </c>
      <c r="E8" s="213" t="s">
        <v>4645</v>
      </c>
      <c r="F8" s="213"/>
      <c r="G8" s="213" t="s">
        <v>4650</v>
      </c>
      <c r="H8" s="213" t="s">
        <v>4659</v>
      </c>
      <c r="I8" s="213" t="s">
        <v>4660</v>
      </c>
      <c r="J8" s="213" t="s">
        <v>4661</v>
      </c>
      <c r="K8" s="213" t="s">
        <v>4662</v>
      </c>
      <c r="L8" s="213" t="s">
        <v>4654</v>
      </c>
      <c r="M8" s="213" t="s">
        <v>4655</v>
      </c>
      <c r="N8" s="213" t="s">
        <v>4656</v>
      </c>
      <c r="O8" s="213" t="s">
        <v>4848</v>
      </c>
      <c r="P8" s="213" t="s">
        <v>4665</v>
      </c>
      <c r="Q8" s="213" t="s">
        <v>4666</v>
      </c>
      <c r="R8" s="213" t="s">
        <v>4668</v>
      </c>
      <c r="S8" s="213"/>
      <c r="T8" s="213" t="s">
        <v>4669</v>
      </c>
      <c r="U8" s="213" t="s">
        <v>4670</v>
      </c>
      <c r="V8" s="213" t="s">
        <v>4671</v>
      </c>
      <c r="W8" s="213" t="s">
        <v>4667</v>
      </c>
      <c r="X8" s="213" t="s">
        <v>4672</v>
      </c>
      <c r="Y8" s="213"/>
      <c r="Z8" s="213" t="s">
        <v>4673</v>
      </c>
      <c r="AA8" s="213" t="s">
        <v>4674</v>
      </c>
      <c r="AB8" s="213" t="s">
        <v>4675</v>
      </c>
      <c r="AC8" s="213" t="s">
        <v>4680</v>
      </c>
      <c r="AD8" s="213" t="s">
        <v>4682</v>
      </c>
      <c r="AE8" s="213" t="s">
        <v>4850</v>
      </c>
      <c r="AF8" s="213" t="s">
        <v>4681</v>
      </c>
      <c r="AG8" s="213" t="s">
        <v>4683</v>
      </c>
      <c r="AH8" s="213" t="s">
        <v>4851</v>
      </c>
      <c r="AI8" s="214" t="s">
        <v>4852</v>
      </c>
      <c r="AJ8" s="258" t="s">
        <v>4853</v>
      </c>
      <c r="AK8" s="213" t="s">
        <v>4854</v>
      </c>
      <c r="AL8" s="213" t="s">
        <v>4855</v>
      </c>
      <c r="AM8" s="214" t="s">
        <v>4856</v>
      </c>
      <c r="AN8" s="213" t="s">
        <v>4857</v>
      </c>
      <c r="AO8" s="213" t="s">
        <v>4858</v>
      </c>
      <c r="AP8" s="215" t="s">
        <v>4859</v>
      </c>
      <c r="AQ8" s="223" t="s">
        <v>4860</v>
      </c>
      <c r="AR8" s="222" t="s">
        <v>4861</v>
      </c>
      <c r="AS8" s="213" t="s">
        <v>4862</v>
      </c>
      <c r="AT8" s="215" t="s">
        <v>4863</v>
      </c>
      <c r="AU8" s="213" t="s">
        <v>4864</v>
      </c>
      <c r="AV8" s="215" t="s">
        <v>4865</v>
      </c>
      <c r="AW8" s="267" t="s">
        <v>4866</v>
      </c>
      <c r="AX8" s="220" t="s">
        <v>4867</v>
      </c>
      <c r="AY8" s="220" t="s">
        <v>4869</v>
      </c>
      <c r="AZ8" s="265" t="s">
        <v>4868</v>
      </c>
      <c r="BA8" s="264" t="s">
        <v>4870</v>
      </c>
      <c r="BB8" s="216" t="s">
        <v>4871</v>
      </c>
      <c r="BC8" s="216" t="s">
        <v>4872</v>
      </c>
      <c r="BD8" s="216"/>
      <c r="BE8" s="216"/>
      <c r="BF8" s="216"/>
      <c r="BG8" s="217" t="s">
        <v>4844</v>
      </c>
      <c r="BH8" s="218" t="s">
        <v>4643</v>
      </c>
      <c r="BI8" s="350"/>
      <c r="BJ8" s="350"/>
    </row>
    <row r="9" spans="1:62" ht="18" x14ac:dyDescent="0.3">
      <c r="A9" s="298"/>
      <c r="B9" s="298"/>
      <c r="C9" s="298"/>
      <c r="D9" s="298"/>
      <c r="E9" s="546" t="s">
        <v>4843</v>
      </c>
      <c r="F9" s="546"/>
      <c r="G9" s="546"/>
      <c r="H9" s="299"/>
      <c r="I9" s="299"/>
      <c r="J9" s="300">
        <f>SUM(J10:J87)</f>
        <v>28817.600000000006</v>
      </c>
      <c r="K9" s="299"/>
      <c r="L9" s="301"/>
      <c r="M9" s="301"/>
      <c r="N9" s="302">
        <f>SUM(N10:N87)</f>
        <v>0</v>
      </c>
      <c r="O9" s="299"/>
      <c r="P9" s="303">
        <f t="shared" ref="P9:Y9" si="0">SUM(P10:P87)</f>
        <v>22433.100000000002</v>
      </c>
      <c r="Q9" s="303">
        <f t="shared" si="0"/>
        <v>22433.100000000002</v>
      </c>
      <c r="R9" s="300">
        <f t="shared" si="0"/>
        <v>21826.100000000006</v>
      </c>
      <c r="S9" s="300">
        <f t="shared" si="0"/>
        <v>0</v>
      </c>
      <c r="T9" s="300">
        <f t="shared" si="0"/>
        <v>0</v>
      </c>
      <c r="U9" s="300">
        <f t="shared" si="0"/>
        <v>526.70000000000005</v>
      </c>
      <c r="V9" s="300">
        <f t="shared" si="0"/>
        <v>80.3</v>
      </c>
      <c r="W9" s="303">
        <f t="shared" si="0"/>
        <v>0</v>
      </c>
      <c r="X9" s="300">
        <f t="shared" si="0"/>
        <v>0</v>
      </c>
      <c r="Y9" s="300">
        <f t="shared" si="0"/>
        <v>0</v>
      </c>
      <c r="Z9" s="300"/>
      <c r="AA9" s="300">
        <f t="shared" ref="AA9:AK9" si="1">SUM(AA10:AA87)</f>
        <v>0</v>
      </c>
      <c r="AB9" s="300">
        <f t="shared" si="1"/>
        <v>0</v>
      </c>
      <c r="AC9" s="304">
        <f t="shared" si="1"/>
        <v>2837393000</v>
      </c>
      <c r="AD9" s="304">
        <f t="shared" si="1"/>
        <v>68471000</v>
      </c>
      <c r="AE9" s="304">
        <f t="shared" si="1"/>
        <v>2905864000</v>
      </c>
      <c r="AF9" s="304">
        <f t="shared" si="1"/>
        <v>0</v>
      </c>
      <c r="AG9" s="304">
        <f t="shared" si="1"/>
        <v>0</v>
      </c>
      <c r="AH9" s="304">
        <f t="shared" si="1"/>
        <v>0</v>
      </c>
      <c r="AI9" s="304">
        <f t="shared" si="1"/>
        <v>2905864000</v>
      </c>
      <c r="AJ9" s="305">
        <f t="shared" si="1"/>
        <v>2905864000</v>
      </c>
      <c r="AK9" s="306">
        <f t="shared" si="1"/>
        <v>136</v>
      </c>
      <c r="AL9" s="307"/>
      <c r="AM9" s="308"/>
      <c r="AN9" s="309">
        <f t="shared" ref="AN9:BC9" si="2">SUM(AN10:AN87)</f>
        <v>534600000</v>
      </c>
      <c r="AO9" s="309">
        <f t="shared" si="2"/>
        <v>851217900</v>
      </c>
      <c r="AP9" s="310">
        <f t="shared" si="2"/>
        <v>851217900</v>
      </c>
      <c r="AQ9" s="309">
        <f t="shared" si="2"/>
        <v>14186965000</v>
      </c>
      <c r="AR9" s="311">
        <f t="shared" si="2"/>
        <v>14186965000</v>
      </c>
      <c r="AS9" s="308">
        <f t="shared" si="2"/>
        <v>0</v>
      </c>
      <c r="AT9" s="308">
        <f t="shared" si="2"/>
        <v>0</v>
      </c>
      <c r="AU9" s="308">
        <f t="shared" si="2"/>
        <v>0</v>
      </c>
      <c r="AV9" s="308">
        <f t="shared" si="2"/>
        <v>0</v>
      </c>
      <c r="AW9" s="312">
        <f t="shared" si="2"/>
        <v>15572782900</v>
      </c>
      <c r="AX9" s="311">
        <f t="shared" si="2"/>
        <v>0</v>
      </c>
      <c r="AY9" s="311">
        <f t="shared" si="2"/>
        <v>0</v>
      </c>
      <c r="AZ9" s="313">
        <f t="shared" si="2"/>
        <v>0</v>
      </c>
      <c r="BA9" s="313">
        <f t="shared" si="2"/>
        <v>18478646900</v>
      </c>
      <c r="BB9" s="308">
        <f t="shared" si="2"/>
        <v>18478646900</v>
      </c>
      <c r="BC9" s="308">
        <f t="shared" si="2"/>
        <v>8.9406967163085938E-8</v>
      </c>
      <c r="BD9" s="301"/>
      <c r="BE9" s="301"/>
      <c r="BF9" s="301"/>
      <c r="BG9" s="314"/>
      <c r="BH9" s="212"/>
    </row>
    <row r="10" spans="1:62" s="235" customFormat="1" ht="18" hidden="1" x14ac:dyDescent="0.3">
      <c r="A10" s="224"/>
      <c r="B10" s="224"/>
      <c r="C10" s="224"/>
      <c r="D10" s="224"/>
      <c r="E10" s="271"/>
      <c r="F10" s="271"/>
      <c r="G10" s="271"/>
      <c r="H10" s="225"/>
      <c r="I10" s="225"/>
      <c r="J10" s="226"/>
      <c r="K10" s="225"/>
      <c r="L10" s="227"/>
      <c r="M10" s="227"/>
      <c r="N10" s="228"/>
      <c r="O10" s="225"/>
      <c r="P10" s="229" t="str" cm="1">
        <f t="array" ref="P10:P87">_xlfn.MAP($Q$10:$Q$87,$W$10:$W$87,_xlfn.LAMBDA(_xlpm.tdtTrongCG,_xlpm.tdtNgoaiCG,IF(N(_xlpm.tdtTrongCG)+N(_xlpm.tdtNgoaiCG)&lt;&gt;0,N(_xlpm.tdtTrongCG)+N(_xlpm.tdtNgoaiCG),"")))</f>
        <v/>
      </c>
      <c r="Q10" s="229" t="str" cm="1">
        <f t="array" ref="Q10:Q87">_xlfn.BYROW(R10:V87, _xlfn.LAMBDA(_xlpm.dong_du_lieu,
  IF(COUNTA(_xlpm.dong_du_lieu)=0, "",
    SUM(_xlpm.dong_du_lieu)
  )
))</f>
        <v/>
      </c>
      <c r="R10" s="226"/>
      <c r="S10" s="226"/>
      <c r="T10" s="226"/>
      <c r="U10" s="226"/>
      <c r="V10" s="226"/>
      <c r="W10" s="229" t="str" cm="1">
        <f t="array" ref="W10:W87">_xlfn.BYROW(X10:AB87, _xlfn.LAMBDA(_xlpm.dong_du_lieu,
  IF(COUNTA(_xlpm.dong_du_lieu)=0, "",
    SUM(_xlpm.dong_du_lieu)
  )
))</f>
        <v/>
      </c>
      <c r="X10" s="226"/>
      <c r="Y10" s="226"/>
      <c r="Z10" s="226"/>
      <c r="AA10" s="226"/>
      <c r="AB10" s="226"/>
      <c r="AC10" s="230" t="str" cm="1">
        <f t="array" ref="AC10:AC87">_xlfn.BYROW(R10:T87, _xlfn.LAMBDA(_xlpm.dong_du_lieu,
  IF(COUNTA(_xlpm.dong_du_lieu)=0, "",
    SUM(_xlpm.dong_du_lieu)*130000
  )
))</f>
        <v/>
      </c>
      <c r="AD10" s="230" t="str" cm="1">
        <f t="array" ref="AD10:AD87">_xlfn.MAP(U10:U87,_xlfn.LAMBDA(_xlpm.dt,IF(N(_xlpm.dt)&lt;&gt;0,N(_xlpm.dt)*130000,"")))</f>
        <v/>
      </c>
      <c r="AE10" s="230" t="str" cm="1">
        <f t="array" ref="AE10:AE87">_xlfn.MAP(AC10:AC87,AD10:AD87,_xlfn.LAMBDA(_xlpm.TTcg,_xlpm.TTncg,IF(N(_xlpm.TTcg)+N(_xlpm.TTncg)&lt;&gt;0,N(_xlpm.TTcg)+N(_xlpm.TTncg),"")))</f>
        <v/>
      </c>
      <c r="AF10" s="230" t="str" cm="1">
        <f t="array" ref="AF10:AF87">_xlfn.BYROW(X10:Z87, _xlfn.LAMBDA(_xlpm.dong_du_lieu,
  IF(COUNTA(_xlpm.dong_du_lieu)=0, "",
    SUM(_xlpm.dong_du_lieu)*130000
  )
))</f>
        <v/>
      </c>
      <c r="AG10" s="230" t="str" cm="1">
        <f t="array" ref="AG10:AG87">_xlfn.MAP(AA10:AA87,_xlfn.LAMBDA(_xlpm.dt,IF(N(_xlpm.dt)&lt;&gt;0,N(_xlpm.dt)*130000,"")))</f>
        <v/>
      </c>
      <c r="AH10" s="230" t="str" cm="1">
        <f t="array" ref="AH10:AH87">_xlfn.MAP(AF10:AF87,AG10:AG87,_xlfn.LAMBDA(_xlpm.TTcg,_xlpm.TTncg,IF(N(_xlpm.TTcg)+N(_xlpm.TTncg)&lt;&gt;0,N(_xlpm.TTcg)+N(_xlpm.TTncg),"")))</f>
        <v/>
      </c>
      <c r="AI10" s="230" t="str" cm="1">
        <f t="array" ref="AI10:AI87">_xlfn.MAP(AE10:AE87,AH10:AH87,_xlfn.LAMBDA(_xlpm.TTcg,_xlpm.TTncg,IF(N(_xlpm.TTcg)+N(_xlpm.TTncg)&lt;&gt;0,N(_xlpm.TTcg)+N(_xlpm.TTncg),"")))</f>
        <v/>
      </c>
      <c r="AJ10" s="259"/>
      <c r="AK10" s="231"/>
      <c r="AL10" s="232"/>
      <c r="AM10" s="275"/>
      <c r="AN10" s="276"/>
      <c r="AO10" s="275" t="str" cm="1">
        <f t="array" ref="AO10:AO87">_xlfn.MAP(AC10:AC87,_xlfn.LAMBDA(_xlpm.TTcg,IF(N(_xlpm.TTcg)&lt;&gt;0,ROUND(N(_xlpm.TTcg)*30%,0),"")))</f>
        <v/>
      </c>
      <c r="AP10" s="276"/>
      <c r="AQ10" s="275" t="str" cm="1">
        <f t="array" ref="AQ10:AQ87">_xlfn.MAP(AC10:AC87,_xlfn.LAMBDA(_xlpm.TTcg,IF(N(_xlpm.TTcg)&lt;&gt;0,ROUND(N(_xlpm.TTcg)*5,0),"")))</f>
        <v/>
      </c>
      <c r="AR10" s="277"/>
      <c r="AS10" s="275" t="str" cm="1">
        <f t="array" ref="AS10:AS87">_xlfn.MAP(AF10:AF87,_xlfn.LAMBDA(_xlpm.TTcg,IF(N(_xlpm.TTcg)&lt;&gt;0,ROUND(N(_xlpm.TTcg)*30%,0),"")))</f>
        <v/>
      </c>
      <c r="AT10" s="276"/>
      <c r="AU10" s="275" t="str" cm="1">
        <f t="array" ref="AU10:AU87">_xlfn.MAP(AF10:AF87,_xlfn.LAMBDA(_xlpm.TTcg,IF(N(_xlpm.TTcg)&lt;&gt;0,ROUND(N(_xlpm.TTcg)*5,0),"")))</f>
        <v/>
      </c>
      <c r="AV10" s="278"/>
      <c r="AW10" s="279"/>
      <c r="AX10" s="277"/>
      <c r="AY10" s="277"/>
      <c r="AZ10" s="280"/>
      <c r="BA10" s="281"/>
      <c r="BB10" s="282"/>
      <c r="BC10" s="282"/>
      <c r="BD10" s="233" t="str" cm="1">
        <f t="array" ref="BD10:BD87">_xlfn.MAP(BA10:BA87,BB10:BB87,
_xlfn.LAMBDA(_xlpm.tsTien,_xlpm.TsTienPA,IF(N(_xlpm.tsTien)&lt;&gt;0+N(_xlpm.TsTienPA),ROUND(N(_xlpm.tsTien)&lt;&gt;0-N(_xlpm.TsTienPA),0),"")))</f>
        <v/>
      </c>
      <c r="BE10" s="227"/>
      <c r="BF10" s="227"/>
      <c r="BG10" s="234"/>
      <c r="BH10" s="230" t="str" cm="1">
        <f t="array" ref="BH10:BH87">_xlfn.MAP(H10:H87,I10:I87,_xlfn.LAMBDA(_xlpm.ToBd,_xlpm.Thua,IF(TRIM(_xlpm.ToBd)&amp;TRIM(_xlpm.Thua)&lt;&gt;"",TRIM(_xlpm.ToBd)&amp;"_"&amp;TRIM(_xlpm.Thua),"")))</f>
        <v/>
      </c>
      <c r="BI10" s="351"/>
      <c r="BJ10" s="351"/>
    </row>
    <row r="11" spans="1:62" s="245" customFormat="1" ht="18" x14ac:dyDescent="0.3">
      <c r="A11" s="236"/>
      <c r="B11" s="236"/>
      <c r="C11" s="236"/>
      <c r="D11" s="236"/>
      <c r="E11" s="272"/>
      <c r="F11" s="272"/>
      <c r="G11" s="272"/>
      <c r="H11" s="237"/>
      <c r="I11" s="237"/>
      <c r="J11" s="238"/>
      <c r="K11" s="237"/>
      <c r="L11" s="239"/>
      <c r="M11" s="239"/>
      <c r="N11" s="240"/>
      <c r="O11" s="237"/>
      <c r="P11" s="241" t="str">
        <v/>
      </c>
      <c r="Q11" s="241" t="str">
        <v/>
      </c>
      <c r="R11" s="238"/>
      <c r="S11" s="238"/>
      <c r="T11" s="238"/>
      <c r="U11" s="238"/>
      <c r="V11" s="238"/>
      <c r="W11" s="241" t="str">
        <v/>
      </c>
      <c r="X11" s="238"/>
      <c r="Y11" s="238"/>
      <c r="Z11" s="238"/>
      <c r="AA11" s="238"/>
      <c r="AB11" s="238"/>
      <c r="AC11" s="242" t="str">
        <v/>
      </c>
      <c r="AD11" s="242" t="str">
        <v/>
      </c>
      <c r="AE11" s="242" t="str">
        <v/>
      </c>
      <c r="AF11" s="242" t="str">
        <v/>
      </c>
      <c r="AG11" s="242" t="str">
        <v/>
      </c>
      <c r="AH11" s="242" t="str">
        <v/>
      </c>
      <c r="AI11" s="242" t="str">
        <v/>
      </c>
      <c r="AJ11" s="260"/>
      <c r="AK11" s="243"/>
      <c r="AL11" s="244"/>
      <c r="AM11" s="283"/>
      <c r="AN11" s="284"/>
      <c r="AO11" s="285" t="str">
        <v/>
      </c>
      <c r="AP11" s="286"/>
      <c r="AQ11" s="285" t="str">
        <v/>
      </c>
      <c r="AR11" s="287"/>
      <c r="AS11" s="283" t="str">
        <v/>
      </c>
      <c r="AT11" s="288"/>
      <c r="AU11" s="283" t="str">
        <v/>
      </c>
      <c r="AV11" s="288"/>
      <c r="AW11" s="289"/>
      <c r="AX11" s="287"/>
      <c r="AY11" s="287"/>
      <c r="AZ11" s="281"/>
      <c r="BA11" s="281"/>
      <c r="BB11" s="283"/>
      <c r="BC11" s="283"/>
      <c r="BD11" s="239" t="str">
        <v/>
      </c>
      <c r="BE11" s="239"/>
      <c r="BF11" s="239"/>
      <c r="BH11" s="246" t="str">
        <v/>
      </c>
      <c r="BI11" s="347"/>
      <c r="BJ11" s="347"/>
    </row>
    <row r="12" spans="1:62" s="245" customFormat="1" ht="18" x14ac:dyDescent="0.3">
      <c r="A12" s="441">
        <v>1</v>
      </c>
      <c r="B12" s="441"/>
      <c r="C12" s="236"/>
      <c r="D12" s="236"/>
      <c r="E12" s="431" t="s">
        <v>4894</v>
      </c>
      <c r="F12" s="441" t="s">
        <v>5553</v>
      </c>
      <c r="G12" s="272" t="s">
        <v>4897</v>
      </c>
      <c r="H12" s="237">
        <v>90</v>
      </c>
      <c r="I12" s="237">
        <v>127</v>
      </c>
      <c r="J12" s="238">
        <v>650.5</v>
      </c>
      <c r="K12" s="237" t="s">
        <v>4902</v>
      </c>
      <c r="L12" s="239">
        <v>3</v>
      </c>
      <c r="M12" s="239">
        <v>856</v>
      </c>
      <c r="N12" s="240"/>
      <c r="O12" s="237"/>
      <c r="P12" s="241">
        <v>699</v>
      </c>
      <c r="Q12" s="241">
        <v>699</v>
      </c>
      <c r="R12" s="238">
        <v>699</v>
      </c>
      <c r="S12" s="238"/>
      <c r="T12" s="238">
        <v>0</v>
      </c>
      <c r="U12" s="238">
        <v>0</v>
      </c>
      <c r="V12" s="238">
        <v>0</v>
      </c>
      <c r="W12" s="241">
        <v>0</v>
      </c>
      <c r="X12" s="238">
        <v>0</v>
      </c>
      <c r="Y12" s="238"/>
      <c r="Z12" s="238">
        <v>0</v>
      </c>
      <c r="AA12" s="238">
        <v>0</v>
      </c>
      <c r="AB12" s="238">
        <v>0</v>
      </c>
      <c r="AC12" s="242">
        <v>90870000</v>
      </c>
      <c r="AD12" s="242" t="str">
        <v/>
      </c>
      <c r="AE12" s="242">
        <v>90870000</v>
      </c>
      <c r="AF12" s="242">
        <v>0</v>
      </c>
      <c r="AG12" s="242" t="str">
        <v/>
      </c>
      <c r="AH12" s="242" t="str">
        <v/>
      </c>
      <c r="AI12" s="242">
        <v>90870000</v>
      </c>
      <c r="AJ12" s="457">
        <f>SUM(AI12:AI13)</f>
        <v>136500000</v>
      </c>
      <c r="AK12" s="460">
        <v>10</v>
      </c>
      <c r="AL12" s="463">
        <v>0.67220000000000002</v>
      </c>
      <c r="AM12" s="434">
        <v>4050000</v>
      </c>
      <c r="AN12" s="466">
        <f>ROUND(AK12*AM12,0)</f>
        <v>40500000</v>
      </c>
      <c r="AO12" s="285">
        <v>27261000</v>
      </c>
      <c r="AP12" s="468">
        <f>SUM(AO12:AO13)</f>
        <v>40950000</v>
      </c>
      <c r="AQ12" s="285">
        <v>454350000</v>
      </c>
      <c r="AR12" s="451">
        <f>SUM(AQ12:AQ13)</f>
        <v>682500000</v>
      </c>
      <c r="AS12" s="283" t="str">
        <v/>
      </c>
      <c r="AT12" s="445">
        <f>SUM(AS12:AS13)</f>
        <v>0</v>
      </c>
      <c r="AU12" s="283" t="str">
        <v/>
      </c>
      <c r="AV12" s="445">
        <f>SUM(AU12:AU13)</f>
        <v>0</v>
      </c>
      <c r="AW12" s="448">
        <f>SUM(AN12+AP12+AR12+AT12+AV12)</f>
        <v>763950000</v>
      </c>
      <c r="AX12" s="451">
        <f>Ban!TongTienVktTrongCg</f>
        <v>0</v>
      </c>
      <c r="AY12" s="451">
        <f>Ban!TongTienVktNgoaiCg</f>
        <v>0</v>
      </c>
      <c r="AZ12" s="454">
        <f>SUM(AX12+AY12)</f>
        <v>0</v>
      </c>
      <c r="BA12" s="454">
        <f>SUM(AJ12+AW12+AZ12)</f>
        <v>900450000</v>
      </c>
      <c r="BB12" s="434">
        <f>Ban!TongTienBtHoTro</f>
        <v>900450000</v>
      </c>
      <c r="BC12" s="434">
        <f>SUM(BA12-BB12)</f>
        <v>0</v>
      </c>
      <c r="BD12" s="239" t="str">
        <v/>
      </c>
      <c r="BE12" s="239"/>
      <c r="BF12" s="239"/>
      <c r="BG12" s="522" t="str">
        <f ca="1">HYPERLINK("#" &amp; CELL("address",Ban!A12),"Link tới sheet: " &amp; REPLACE(CELL("filename",Ban!A2),1,FIND("]",CELL("filename",Ban!A12)),""))</f>
        <v>Link tới sheet: Ban</v>
      </c>
      <c r="BH12" s="246" t="str">
        <v>90_127</v>
      </c>
      <c r="BI12" s="514" t="s">
        <v>5556</v>
      </c>
      <c r="BJ12" s="347"/>
    </row>
    <row r="13" spans="1:62" s="245" customFormat="1" ht="18" x14ac:dyDescent="0.3">
      <c r="A13" s="442"/>
      <c r="B13" s="442"/>
      <c r="C13" s="236"/>
      <c r="D13" s="236"/>
      <c r="E13" s="432"/>
      <c r="F13" s="442"/>
      <c r="G13" s="272" t="s">
        <v>4897</v>
      </c>
      <c r="H13" s="237">
        <v>90</v>
      </c>
      <c r="I13" s="237">
        <v>154</v>
      </c>
      <c r="J13" s="238">
        <v>313.39999999999998</v>
      </c>
      <c r="K13" s="237" t="s">
        <v>4902</v>
      </c>
      <c r="L13" s="239">
        <v>3</v>
      </c>
      <c r="M13" s="239">
        <v>936</v>
      </c>
      <c r="N13" s="240"/>
      <c r="O13" s="237"/>
      <c r="P13" s="241">
        <v>351</v>
      </c>
      <c r="Q13" s="241">
        <v>351</v>
      </c>
      <c r="R13" s="238">
        <v>351</v>
      </c>
      <c r="S13" s="238"/>
      <c r="T13" s="238">
        <v>0</v>
      </c>
      <c r="U13" s="238">
        <v>0</v>
      </c>
      <c r="V13" s="238">
        <v>0</v>
      </c>
      <c r="W13" s="241">
        <v>0</v>
      </c>
      <c r="X13" s="238">
        <v>0</v>
      </c>
      <c r="Y13" s="238"/>
      <c r="Z13" s="238">
        <v>0</v>
      </c>
      <c r="AA13" s="238">
        <v>0</v>
      </c>
      <c r="AB13" s="238">
        <v>0</v>
      </c>
      <c r="AC13" s="242">
        <v>45630000</v>
      </c>
      <c r="AD13" s="242" t="str">
        <v/>
      </c>
      <c r="AE13" s="242">
        <v>45630000</v>
      </c>
      <c r="AF13" s="242">
        <v>0</v>
      </c>
      <c r="AG13" s="242" t="str">
        <v/>
      </c>
      <c r="AH13" s="242" t="str">
        <v/>
      </c>
      <c r="AI13" s="242">
        <v>45630000</v>
      </c>
      <c r="AJ13" s="459"/>
      <c r="AK13" s="462"/>
      <c r="AL13" s="465"/>
      <c r="AM13" s="436"/>
      <c r="AN13" s="467"/>
      <c r="AO13" s="285">
        <v>13689000</v>
      </c>
      <c r="AP13" s="470"/>
      <c r="AQ13" s="285">
        <v>228150000</v>
      </c>
      <c r="AR13" s="453"/>
      <c r="AS13" s="283" t="str">
        <v/>
      </c>
      <c r="AT13" s="447"/>
      <c r="AU13" s="283" t="str">
        <v/>
      </c>
      <c r="AV13" s="447"/>
      <c r="AW13" s="450"/>
      <c r="AX13" s="453"/>
      <c r="AY13" s="453"/>
      <c r="AZ13" s="456"/>
      <c r="BA13" s="456"/>
      <c r="BB13" s="436"/>
      <c r="BC13" s="436"/>
      <c r="BD13" s="239" t="str">
        <v/>
      </c>
      <c r="BE13" s="239"/>
      <c r="BF13" s="239"/>
      <c r="BG13" s="522"/>
      <c r="BH13" s="246" t="str">
        <v>90_154</v>
      </c>
      <c r="BI13" s="515"/>
      <c r="BJ13" s="347"/>
    </row>
    <row r="14" spans="1:62" s="245" customFormat="1" ht="36" x14ac:dyDescent="0.3">
      <c r="A14" s="236">
        <v>2</v>
      </c>
      <c r="B14" s="236"/>
      <c r="C14" s="236"/>
      <c r="D14" s="236"/>
      <c r="E14" s="272" t="s">
        <v>4910</v>
      </c>
      <c r="F14" s="272"/>
      <c r="G14" s="272" t="s">
        <v>4897</v>
      </c>
      <c r="H14" s="237">
        <v>91</v>
      </c>
      <c r="I14" s="237">
        <v>64</v>
      </c>
      <c r="J14" s="238">
        <v>1036</v>
      </c>
      <c r="K14" s="237" t="s">
        <v>4902</v>
      </c>
      <c r="L14" s="239">
        <v>3</v>
      </c>
      <c r="M14" s="239" t="s">
        <v>4913</v>
      </c>
      <c r="N14" s="240"/>
      <c r="O14" s="237"/>
      <c r="P14" s="241">
        <v>1056</v>
      </c>
      <c r="Q14" s="241">
        <v>1056</v>
      </c>
      <c r="R14" s="238">
        <v>1056</v>
      </c>
      <c r="S14" s="238"/>
      <c r="T14" s="238">
        <v>0</v>
      </c>
      <c r="U14" s="238">
        <v>0</v>
      </c>
      <c r="V14" s="238">
        <v>0</v>
      </c>
      <c r="W14" s="241">
        <v>0</v>
      </c>
      <c r="X14" s="238">
        <v>0</v>
      </c>
      <c r="Y14" s="238"/>
      <c r="Z14" s="238">
        <v>0</v>
      </c>
      <c r="AA14" s="238">
        <v>0</v>
      </c>
      <c r="AB14" s="238">
        <v>0</v>
      </c>
      <c r="AC14" s="242">
        <v>137280000</v>
      </c>
      <c r="AD14" s="242" t="str">
        <v/>
      </c>
      <c r="AE14" s="242">
        <v>137280000</v>
      </c>
      <c r="AF14" s="242">
        <v>0</v>
      </c>
      <c r="AG14" s="242" t="str">
        <v/>
      </c>
      <c r="AH14" s="242" t="str">
        <v/>
      </c>
      <c r="AI14" s="242">
        <v>137280000</v>
      </c>
      <c r="AJ14" s="260">
        <f>SUM(AI14:AI14)</f>
        <v>137280000</v>
      </c>
      <c r="AK14" s="243">
        <v>12</v>
      </c>
      <c r="AL14" s="344">
        <v>1</v>
      </c>
      <c r="AM14" s="283">
        <v>8100000</v>
      </c>
      <c r="AN14" s="284">
        <f>ROUND(AK14*AM14,0)</f>
        <v>97200000</v>
      </c>
      <c r="AO14" s="285">
        <v>41184000</v>
      </c>
      <c r="AP14" s="286">
        <f>SUM(AO14:AO14)</f>
        <v>41184000</v>
      </c>
      <c r="AQ14" s="285">
        <v>686400000</v>
      </c>
      <c r="AR14" s="287">
        <f>SUM(AQ14:AQ14)</f>
        <v>686400000</v>
      </c>
      <c r="AS14" s="283" t="str">
        <v/>
      </c>
      <c r="AT14" s="288">
        <f>SUM(AS14:AS14)</f>
        <v>0</v>
      </c>
      <c r="AU14" s="283" t="str">
        <v/>
      </c>
      <c r="AV14" s="288">
        <f>SUM(AU14:AU14)</f>
        <v>0</v>
      </c>
      <c r="AW14" s="289">
        <f>SUM(AN14+AP14+AR14+AT14+AV14)</f>
        <v>824784000</v>
      </c>
      <c r="AX14" s="287">
        <f>Bích!TongTienVktTrongCg</f>
        <v>0</v>
      </c>
      <c r="AY14" s="287">
        <f>Bích!TongTienVktNgoaiCg</f>
        <v>0</v>
      </c>
      <c r="AZ14" s="281">
        <f>SUM(AX14+AY14)</f>
        <v>0</v>
      </c>
      <c r="BA14" s="281">
        <f>SUM(AJ14+AW14+AZ14)</f>
        <v>962064000</v>
      </c>
      <c r="BB14" s="283">
        <f>Bích!TongTienBtHoTro</f>
        <v>962064000</v>
      </c>
      <c r="BC14" s="283">
        <f>SUM(BA14-BB14)</f>
        <v>0</v>
      </c>
      <c r="BD14" s="239" t="str">
        <v/>
      </c>
      <c r="BE14" s="239"/>
      <c r="BF14" s="239"/>
      <c r="BG14" s="345" t="str">
        <f ca="1">HYPERLINK("#" &amp; CELL("address",Bích!A12),"Link tới sheet: " &amp; REPLACE(CELL("filename",Bích!A2),1,FIND("]",CELL("filename",Bích!A12)),""))</f>
        <v>Link tới sheet: Bích</v>
      </c>
      <c r="BH14" s="246" t="str">
        <v>91_64</v>
      </c>
      <c r="BI14" s="347" t="s">
        <v>5554</v>
      </c>
      <c r="BJ14" s="347"/>
    </row>
    <row r="15" spans="1:62" s="245" customFormat="1" ht="36" x14ac:dyDescent="0.3">
      <c r="A15" s="236">
        <v>3</v>
      </c>
      <c r="B15" s="236"/>
      <c r="C15" s="236"/>
      <c r="D15" s="236"/>
      <c r="E15" s="272" t="s">
        <v>4920</v>
      </c>
      <c r="F15" s="272"/>
      <c r="G15" s="272" t="s">
        <v>4897</v>
      </c>
      <c r="H15" s="237">
        <v>91</v>
      </c>
      <c r="I15" s="237">
        <v>119</v>
      </c>
      <c r="J15" s="238">
        <v>348.3</v>
      </c>
      <c r="K15" s="237" t="s">
        <v>4924</v>
      </c>
      <c r="L15" s="239">
        <v>3</v>
      </c>
      <c r="M15" s="239">
        <v>941</v>
      </c>
      <c r="N15" s="240"/>
      <c r="O15" s="237"/>
      <c r="P15" s="241">
        <v>341</v>
      </c>
      <c r="Q15" s="241">
        <v>341</v>
      </c>
      <c r="R15" s="238">
        <v>341</v>
      </c>
      <c r="S15" s="238"/>
      <c r="T15" s="238">
        <v>0</v>
      </c>
      <c r="U15" s="238">
        <v>0</v>
      </c>
      <c r="V15" s="238">
        <v>0</v>
      </c>
      <c r="W15" s="241">
        <v>0</v>
      </c>
      <c r="X15" s="238">
        <v>0</v>
      </c>
      <c r="Y15" s="238"/>
      <c r="Z15" s="238">
        <v>0</v>
      </c>
      <c r="AA15" s="238">
        <v>0</v>
      </c>
      <c r="AB15" s="238">
        <v>0</v>
      </c>
      <c r="AC15" s="242">
        <v>44330000</v>
      </c>
      <c r="AD15" s="242" t="str">
        <v/>
      </c>
      <c r="AE15" s="242">
        <v>44330000</v>
      </c>
      <c r="AF15" s="242">
        <v>0</v>
      </c>
      <c r="AG15" s="242" t="str">
        <v/>
      </c>
      <c r="AH15" s="242" t="str">
        <v/>
      </c>
      <c r="AI15" s="242">
        <v>44330000</v>
      </c>
      <c r="AJ15" s="260">
        <f>SUM(AI15:AI15)</f>
        <v>44330000</v>
      </c>
      <c r="AK15" s="243">
        <v>1</v>
      </c>
      <c r="AL15" s="344">
        <v>0.19409999999999999</v>
      </c>
      <c r="AM15" s="283">
        <v>2025000</v>
      </c>
      <c r="AN15" s="284">
        <f>ROUND(AK15*AM15,0)</f>
        <v>2025000</v>
      </c>
      <c r="AO15" s="285">
        <v>13299000</v>
      </c>
      <c r="AP15" s="286">
        <f>SUM(AO15:AO15)</f>
        <v>13299000</v>
      </c>
      <c r="AQ15" s="285">
        <v>221650000</v>
      </c>
      <c r="AR15" s="287">
        <f>SUM(AQ15:AQ15)</f>
        <v>221650000</v>
      </c>
      <c r="AS15" s="283" t="str">
        <v/>
      </c>
      <c r="AT15" s="288">
        <f>SUM(AS15:AS15)</f>
        <v>0</v>
      </c>
      <c r="AU15" s="283" t="str">
        <v/>
      </c>
      <c r="AV15" s="288">
        <f>SUM(AU15:AU15)</f>
        <v>0</v>
      </c>
      <c r="AW15" s="289">
        <f>SUM(AN15+AP15+AR15+AT15+AV15)</f>
        <v>236974000</v>
      </c>
      <c r="AX15" s="287">
        <f>Bàng!TongTienVktTrongCg</f>
        <v>0</v>
      </c>
      <c r="AY15" s="287">
        <f>Bàng!TongTienVktNgoaiCg</f>
        <v>0</v>
      </c>
      <c r="AZ15" s="281">
        <f>SUM(AX15+AY15)</f>
        <v>0</v>
      </c>
      <c r="BA15" s="281">
        <f>SUM(AJ15+AW15+AZ15)</f>
        <v>281304000</v>
      </c>
      <c r="BB15" s="283">
        <f>Bàng!TongTienBtHoTro</f>
        <v>281304000</v>
      </c>
      <c r="BC15" s="283">
        <f>SUM(BA15-BB15)</f>
        <v>0</v>
      </c>
      <c r="BD15" s="239" t="str">
        <v/>
      </c>
      <c r="BE15" s="239"/>
      <c r="BF15" s="239"/>
      <c r="BG15" s="345" t="str">
        <f ca="1">HYPERLINK("#" &amp; CELL("address",Bàng!A12),"Link tới sheet: " &amp; REPLACE(CELL("filename",Bàng!A2),1,FIND("]",CELL("filename",Bàng!A12)),""))</f>
        <v>Link tới sheet: Bàng</v>
      </c>
      <c r="BH15" s="246" t="str">
        <v>91_119</v>
      </c>
      <c r="BI15" s="353" t="s">
        <v>5547</v>
      </c>
      <c r="BJ15" s="347"/>
    </row>
    <row r="16" spans="1:62" s="245" customFormat="1" ht="36" x14ac:dyDescent="0.3">
      <c r="A16" s="441">
        <v>4</v>
      </c>
      <c r="B16" s="441"/>
      <c r="C16" s="236"/>
      <c r="D16" s="236"/>
      <c r="E16" s="431" t="s">
        <v>4937</v>
      </c>
      <c r="F16" s="441"/>
      <c r="G16" s="272" t="s">
        <v>4897</v>
      </c>
      <c r="H16" s="237">
        <v>90</v>
      </c>
      <c r="I16" s="237">
        <v>152</v>
      </c>
      <c r="J16" s="238">
        <v>406.7</v>
      </c>
      <c r="K16" s="237" t="s">
        <v>4944</v>
      </c>
      <c r="L16" s="239">
        <v>3</v>
      </c>
      <c r="M16" s="239" t="s">
        <v>4941</v>
      </c>
      <c r="N16" s="240"/>
      <c r="O16" s="237"/>
      <c r="P16" s="241">
        <v>442</v>
      </c>
      <c r="Q16" s="241">
        <v>442</v>
      </c>
      <c r="R16" s="238">
        <v>442</v>
      </c>
      <c r="S16" s="238"/>
      <c r="T16" s="238">
        <v>0</v>
      </c>
      <c r="U16" s="238">
        <v>0</v>
      </c>
      <c r="V16" s="238">
        <v>0</v>
      </c>
      <c r="W16" s="241">
        <v>0</v>
      </c>
      <c r="X16" s="238">
        <v>0</v>
      </c>
      <c r="Y16" s="238"/>
      <c r="Z16" s="238">
        <v>0</v>
      </c>
      <c r="AA16" s="238">
        <v>0</v>
      </c>
      <c r="AB16" s="238">
        <v>0</v>
      </c>
      <c r="AC16" s="242">
        <v>57460000</v>
      </c>
      <c r="AD16" s="242" t="str">
        <v/>
      </c>
      <c r="AE16" s="242">
        <v>57460000</v>
      </c>
      <c r="AF16" s="242">
        <v>0</v>
      </c>
      <c r="AG16" s="242" t="str">
        <v/>
      </c>
      <c r="AH16" s="242" t="str">
        <v/>
      </c>
      <c r="AI16" s="242">
        <v>57460000</v>
      </c>
      <c r="AJ16" s="457">
        <f>SUM(AI16:AI18)</f>
        <v>113620000</v>
      </c>
      <c r="AK16" s="460">
        <v>2</v>
      </c>
      <c r="AL16" s="463">
        <v>1</v>
      </c>
      <c r="AM16" s="434">
        <v>8100000</v>
      </c>
      <c r="AN16" s="466">
        <f>ROUND(AK16*AM16,0)</f>
        <v>16200000</v>
      </c>
      <c r="AO16" s="285">
        <v>17238000</v>
      </c>
      <c r="AP16" s="468">
        <f>SUM(AO16:AO18)</f>
        <v>34086000</v>
      </c>
      <c r="AQ16" s="285">
        <v>287300000</v>
      </c>
      <c r="AR16" s="451">
        <f>SUM(AQ16:AQ18)</f>
        <v>568100000</v>
      </c>
      <c r="AS16" s="283" t="str">
        <v/>
      </c>
      <c r="AT16" s="445">
        <f>SUM(AS16:AS18)</f>
        <v>0</v>
      </c>
      <c r="AU16" s="283" t="str">
        <v/>
      </c>
      <c r="AV16" s="445">
        <f>SUM(AU16:AU18)</f>
        <v>0</v>
      </c>
      <c r="AW16" s="448">
        <f>SUM(AN16+AP16+AR16+AT16+AV16)</f>
        <v>618386000</v>
      </c>
      <c r="AX16" s="451">
        <f>Hòa!TongTienVktTrongCg</f>
        <v>0</v>
      </c>
      <c r="AY16" s="451">
        <f>Hòa!TongTienVktNgoaiCg</f>
        <v>0</v>
      </c>
      <c r="AZ16" s="454">
        <f>SUM(AX16+AY16)</f>
        <v>0</v>
      </c>
      <c r="BA16" s="454">
        <f>SUM(AJ16+AW16+AZ16)</f>
        <v>732006000</v>
      </c>
      <c r="BB16" s="434">
        <f>Hòa!TongTienBtHoTro</f>
        <v>732006000</v>
      </c>
      <c r="BC16" s="434">
        <f>SUM(BA16-BB16)</f>
        <v>0</v>
      </c>
      <c r="BD16" s="239" t="str">
        <v/>
      </c>
      <c r="BE16" s="239"/>
      <c r="BF16" s="239"/>
      <c r="BG16" s="522" t="str">
        <f ca="1">HYPERLINK("#" &amp; CELL("address",Hòa!A12),"Link tới sheet: " &amp; REPLACE(CELL("filename",Hòa!A2),1,FIND("]",CELL("filename",Hòa!A12)),""))</f>
        <v>Link tới sheet: Hòa</v>
      </c>
      <c r="BH16" s="246" t="str">
        <v>90_152</v>
      </c>
      <c r="BI16" s="514" t="s">
        <v>5557</v>
      </c>
      <c r="BJ16" s="521" t="s">
        <v>5558</v>
      </c>
    </row>
    <row r="17" spans="1:62" s="245" customFormat="1" ht="36" x14ac:dyDescent="0.3">
      <c r="A17" s="491"/>
      <c r="B17" s="491"/>
      <c r="C17" s="236"/>
      <c r="D17" s="236"/>
      <c r="E17" s="433"/>
      <c r="F17" s="442"/>
      <c r="G17" s="272" t="s">
        <v>4897</v>
      </c>
      <c r="H17" s="237">
        <v>91</v>
      </c>
      <c r="I17" s="237">
        <v>123</v>
      </c>
      <c r="J17" s="238">
        <v>161.30000000000001</v>
      </c>
      <c r="K17" s="237" t="s">
        <v>4944</v>
      </c>
      <c r="L17" s="239">
        <v>3</v>
      </c>
      <c r="M17" s="239" t="s">
        <v>4947</v>
      </c>
      <c r="N17" s="240"/>
      <c r="O17" s="237"/>
      <c r="P17" s="241">
        <v>168</v>
      </c>
      <c r="Q17" s="241">
        <v>168</v>
      </c>
      <c r="R17" s="238">
        <v>168</v>
      </c>
      <c r="S17" s="238"/>
      <c r="T17" s="238">
        <v>0</v>
      </c>
      <c r="U17" s="238">
        <v>0</v>
      </c>
      <c r="V17" s="238">
        <v>0</v>
      </c>
      <c r="W17" s="241">
        <v>0</v>
      </c>
      <c r="X17" s="238">
        <v>0</v>
      </c>
      <c r="Y17" s="238"/>
      <c r="Z17" s="238">
        <v>0</v>
      </c>
      <c r="AA17" s="238">
        <v>0</v>
      </c>
      <c r="AB17" s="238">
        <v>0</v>
      </c>
      <c r="AC17" s="242">
        <v>21840000</v>
      </c>
      <c r="AD17" s="242" t="str">
        <v/>
      </c>
      <c r="AE17" s="242">
        <v>21840000</v>
      </c>
      <c r="AF17" s="242">
        <v>0</v>
      </c>
      <c r="AG17" s="242" t="str">
        <v/>
      </c>
      <c r="AH17" s="242" t="str">
        <v/>
      </c>
      <c r="AI17" s="242">
        <v>21840000</v>
      </c>
      <c r="AJ17" s="458"/>
      <c r="AK17" s="461"/>
      <c r="AL17" s="464"/>
      <c r="AM17" s="435"/>
      <c r="AN17" s="466"/>
      <c r="AO17" s="285">
        <v>6552000</v>
      </c>
      <c r="AP17" s="469"/>
      <c r="AQ17" s="285">
        <v>109200000</v>
      </c>
      <c r="AR17" s="452"/>
      <c r="AS17" s="283" t="str">
        <v/>
      </c>
      <c r="AT17" s="446"/>
      <c r="AU17" s="283" t="str">
        <v/>
      </c>
      <c r="AV17" s="446"/>
      <c r="AW17" s="449"/>
      <c r="AX17" s="452"/>
      <c r="AY17" s="452"/>
      <c r="AZ17" s="455"/>
      <c r="BA17" s="455"/>
      <c r="BB17" s="435"/>
      <c r="BC17" s="435"/>
      <c r="BD17" s="239" t="str">
        <v/>
      </c>
      <c r="BE17" s="239"/>
      <c r="BF17" s="239"/>
      <c r="BG17" s="522"/>
      <c r="BH17" s="246" t="str">
        <v>91_123</v>
      </c>
      <c r="BI17" s="515"/>
      <c r="BJ17" s="521"/>
    </row>
    <row r="18" spans="1:62" s="245" customFormat="1" ht="18" x14ac:dyDescent="0.3">
      <c r="A18" s="442"/>
      <c r="B18" s="442"/>
      <c r="C18" s="236"/>
      <c r="D18" s="236"/>
      <c r="E18" s="432"/>
      <c r="F18" s="272"/>
      <c r="G18" s="272" t="s">
        <v>4897</v>
      </c>
      <c r="H18" s="237">
        <v>103</v>
      </c>
      <c r="I18" s="237">
        <v>10</v>
      </c>
      <c r="J18" s="238">
        <v>346</v>
      </c>
      <c r="K18" s="237" t="s">
        <v>4944</v>
      </c>
      <c r="L18" s="239">
        <v>3</v>
      </c>
      <c r="M18" s="239">
        <v>956</v>
      </c>
      <c r="N18" s="240"/>
      <c r="O18" s="237"/>
      <c r="P18" s="241">
        <v>264</v>
      </c>
      <c r="Q18" s="241">
        <v>264</v>
      </c>
      <c r="R18" s="238">
        <v>264</v>
      </c>
      <c r="S18" s="238"/>
      <c r="T18" s="238">
        <v>0</v>
      </c>
      <c r="U18" s="238">
        <v>0</v>
      </c>
      <c r="V18" s="238">
        <v>0</v>
      </c>
      <c r="W18" s="241">
        <v>0</v>
      </c>
      <c r="X18" s="238">
        <v>0</v>
      </c>
      <c r="Y18" s="238"/>
      <c r="Z18" s="238">
        <v>0</v>
      </c>
      <c r="AA18" s="238">
        <v>0</v>
      </c>
      <c r="AB18" s="238">
        <v>0</v>
      </c>
      <c r="AC18" s="242">
        <v>34320000</v>
      </c>
      <c r="AD18" s="242" t="str">
        <v/>
      </c>
      <c r="AE18" s="242">
        <v>34320000</v>
      </c>
      <c r="AF18" s="242">
        <v>0</v>
      </c>
      <c r="AG18" s="242" t="str">
        <v/>
      </c>
      <c r="AH18" s="242" t="str">
        <v/>
      </c>
      <c r="AI18" s="242">
        <v>34320000</v>
      </c>
      <c r="AJ18" s="459"/>
      <c r="AK18" s="462"/>
      <c r="AL18" s="465"/>
      <c r="AM18" s="436"/>
      <c r="AN18" s="467"/>
      <c r="AO18" s="285">
        <v>10296000</v>
      </c>
      <c r="AP18" s="470"/>
      <c r="AQ18" s="285">
        <v>171600000</v>
      </c>
      <c r="AR18" s="453"/>
      <c r="AS18" s="283" t="str">
        <v/>
      </c>
      <c r="AT18" s="447"/>
      <c r="AU18" s="283" t="str">
        <v/>
      </c>
      <c r="AV18" s="447"/>
      <c r="AW18" s="450"/>
      <c r="AX18" s="453"/>
      <c r="AY18" s="453"/>
      <c r="AZ18" s="456"/>
      <c r="BA18" s="456"/>
      <c r="BB18" s="436"/>
      <c r="BC18" s="436"/>
      <c r="BD18" s="239" t="str">
        <v/>
      </c>
      <c r="BE18" s="239"/>
      <c r="BF18" s="239"/>
      <c r="BG18" s="522"/>
      <c r="BH18" s="246" t="str">
        <v>103_10</v>
      </c>
      <c r="BI18" s="515"/>
      <c r="BJ18" s="347"/>
    </row>
    <row r="19" spans="1:62" s="245" customFormat="1" ht="36" x14ac:dyDescent="0.3">
      <c r="A19" s="236">
        <v>5</v>
      </c>
      <c r="B19" s="236"/>
      <c r="C19" s="236"/>
      <c r="D19" s="236"/>
      <c r="E19" s="272" t="s">
        <v>4959</v>
      </c>
      <c r="F19" s="272"/>
      <c r="G19" s="272" t="s">
        <v>4897</v>
      </c>
      <c r="H19" s="237">
        <v>104</v>
      </c>
      <c r="I19" s="237">
        <v>8</v>
      </c>
      <c r="J19" s="238">
        <v>237.6</v>
      </c>
      <c r="K19" s="237" t="s">
        <v>4902</v>
      </c>
      <c r="L19" s="239">
        <v>3</v>
      </c>
      <c r="M19" s="239">
        <v>950</v>
      </c>
      <c r="N19" s="240"/>
      <c r="O19" s="237"/>
      <c r="P19" s="241">
        <v>288</v>
      </c>
      <c r="Q19" s="241">
        <v>288</v>
      </c>
      <c r="R19" s="238">
        <v>288</v>
      </c>
      <c r="S19" s="238"/>
      <c r="T19" s="238">
        <v>0</v>
      </c>
      <c r="U19" s="238">
        <v>0</v>
      </c>
      <c r="V19" s="238">
        <v>0</v>
      </c>
      <c r="W19" s="241">
        <v>0</v>
      </c>
      <c r="X19" s="238">
        <v>0</v>
      </c>
      <c r="Y19" s="238"/>
      <c r="Z19" s="238">
        <v>0</v>
      </c>
      <c r="AA19" s="238">
        <v>0</v>
      </c>
      <c r="AB19" s="238">
        <v>0</v>
      </c>
      <c r="AC19" s="242">
        <v>37440000</v>
      </c>
      <c r="AD19" s="242" t="str">
        <v/>
      </c>
      <c r="AE19" s="242">
        <v>37440000</v>
      </c>
      <c r="AF19" s="242">
        <v>0</v>
      </c>
      <c r="AG19" s="242" t="str">
        <v/>
      </c>
      <c r="AH19" s="242" t="str">
        <v/>
      </c>
      <c r="AI19" s="242">
        <v>37440000</v>
      </c>
      <c r="AJ19" s="260">
        <f>SUM(AI19:AI19)</f>
        <v>37440000</v>
      </c>
      <c r="AK19" s="243">
        <v>1</v>
      </c>
      <c r="AL19" s="344">
        <v>9.0899999999999995E-2</v>
      </c>
      <c r="AM19" s="283">
        <v>2025000</v>
      </c>
      <c r="AN19" s="284">
        <f>ROUND(AK19*AM19,0)</f>
        <v>2025000</v>
      </c>
      <c r="AO19" s="285">
        <v>11232000</v>
      </c>
      <c r="AP19" s="286">
        <f>SUM(AO19:AO19)</f>
        <v>11232000</v>
      </c>
      <c r="AQ19" s="285">
        <v>187200000</v>
      </c>
      <c r="AR19" s="287">
        <f>SUM(AQ19:AQ19)</f>
        <v>187200000</v>
      </c>
      <c r="AS19" s="283" t="str">
        <v/>
      </c>
      <c r="AT19" s="288">
        <f>SUM(AS19:AS19)</f>
        <v>0</v>
      </c>
      <c r="AU19" s="283" t="str">
        <v/>
      </c>
      <c r="AV19" s="288">
        <f>SUM(AU19:AU19)</f>
        <v>0</v>
      </c>
      <c r="AW19" s="289">
        <f>SUM(AN19+AP19+AR19+AT19+AV19)</f>
        <v>200457000</v>
      </c>
      <c r="AX19" s="287">
        <f>Nhân!TongTienVktTrongCg</f>
        <v>0</v>
      </c>
      <c r="AY19" s="287">
        <f>Nhân!TongTienVktNgoaiCg</f>
        <v>0</v>
      </c>
      <c r="AZ19" s="281">
        <f>SUM(AX19+AY19)</f>
        <v>0</v>
      </c>
      <c r="BA19" s="281">
        <f>SUM(AJ19+AW19+AZ19)</f>
        <v>237897000</v>
      </c>
      <c r="BB19" s="283">
        <f>Nhân!TongTienBtHoTro</f>
        <v>237897000</v>
      </c>
      <c r="BC19" s="283">
        <f>SUM(BA19-BB19)</f>
        <v>0</v>
      </c>
      <c r="BD19" s="239" t="str">
        <v/>
      </c>
      <c r="BE19" s="239"/>
      <c r="BF19" s="239"/>
      <c r="BG19" s="345" t="str">
        <f ca="1">HYPERLINK("#" &amp; CELL("address",Nhân!A12),"Link tới sheet: " &amp; REPLACE(CELL("filename",Nhân!A2),1,FIND("]",CELL("filename",Nhân!A12)),""))</f>
        <v>Link tới sheet: Nhân</v>
      </c>
      <c r="BH19" s="246" t="str">
        <v>104_8</v>
      </c>
      <c r="BI19" s="347" t="s">
        <v>5560</v>
      </c>
      <c r="BJ19" s="347"/>
    </row>
    <row r="20" spans="1:62" s="245" customFormat="1" ht="18" x14ac:dyDescent="0.3">
      <c r="A20" s="441">
        <v>6</v>
      </c>
      <c r="B20" s="441"/>
      <c r="C20" s="236"/>
      <c r="D20" s="236"/>
      <c r="E20" s="431" t="s">
        <v>4967</v>
      </c>
      <c r="F20" s="346"/>
      <c r="G20" s="272" t="s">
        <v>4897</v>
      </c>
      <c r="H20" s="237">
        <v>91</v>
      </c>
      <c r="I20" s="237">
        <v>101</v>
      </c>
      <c r="J20" s="238">
        <v>91.4</v>
      </c>
      <c r="K20" s="237" t="s">
        <v>4902</v>
      </c>
      <c r="L20" s="239">
        <v>3</v>
      </c>
      <c r="M20" s="239">
        <v>3</v>
      </c>
      <c r="N20" s="240"/>
      <c r="O20" s="237"/>
      <c r="P20" s="241">
        <v>91.4</v>
      </c>
      <c r="Q20" s="241">
        <v>91.4</v>
      </c>
      <c r="R20" s="238">
        <v>0</v>
      </c>
      <c r="S20" s="238"/>
      <c r="T20" s="238">
        <v>0</v>
      </c>
      <c r="U20" s="238">
        <v>91.4</v>
      </c>
      <c r="V20" s="238">
        <v>0</v>
      </c>
      <c r="W20" s="241">
        <v>0</v>
      </c>
      <c r="X20" s="238">
        <v>0</v>
      </c>
      <c r="Y20" s="238"/>
      <c r="Z20" s="238">
        <v>0</v>
      </c>
      <c r="AA20" s="238">
        <v>0</v>
      </c>
      <c r="AB20" s="238">
        <v>0</v>
      </c>
      <c r="AC20" s="242">
        <v>0</v>
      </c>
      <c r="AD20" s="242">
        <v>11882000</v>
      </c>
      <c r="AE20" s="242">
        <v>11882000</v>
      </c>
      <c r="AF20" s="242">
        <v>0</v>
      </c>
      <c r="AG20" s="242" t="str">
        <v/>
      </c>
      <c r="AH20" s="242" t="str">
        <v/>
      </c>
      <c r="AI20" s="242">
        <v>11882000</v>
      </c>
      <c r="AJ20" s="457">
        <f>SUM(AI20:AI21)</f>
        <v>74282000</v>
      </c>
      <c r="AK20" s="460">
        <v>2</v>
      </c>
      <c r="AL20" s="463">
        <v>0.23255813950000001</v>
      </c>
      <c r="AM20" s="434">
        <v>2025000</v>
      </c>
      <c r="AN20" s="466">
        <f>ROUND(AK20*AM20,0)</f>
        <v>4050000</v>
      </c>
      <c r="AO20" s="285" t="str">
        <v/>
      </c>
      <c r="AP20" s="468">
        <f>SUM(AO20:AO21)</f>
        <v>18720000</v>
      </c>
      <c r="AQ20" s="285" t="str">
        <v/>
      </c>
      <c r="AR20" s="451">
        <f>SUM(AQ20:AQ21)</f>
        <v>312000000</v>
      </c>
      <c r="AS20" s="283" t="str">
        <v/>
      </c>
      <c r="AT20" s="445">
        <f>SUM(AS20:AS21)</f>
        <v>0</v>
      </c>
      <c r="AU20" s="283" t="str">
        <v/>
      </c>
      <c r="AV20" s="445">
        <f>SUM(AU20:AU21)</f>
        <v>0</v>
      </c>
      <c r="AW20" s="448">
        <f>SUM(AN20+AP20+AR20+AT20+AV20)</f>
        <v>334770000</v>
      </c>
      <c r="AX20" s="451">
        <f>Hồng!TongTienVktTrongCg</f>
        <v>0</v>
      </c>
      <c r="AY20" s="451">
        <f>Hồng!TongTienVktNgoaiCg</f>
        <v>0</v>
      </c>
      <c r="AZ20" s="454">
        <f>SUM(AX20+AY20)</f>
        <v>0</v>
      </c>
      <c r="BA20" s="454">
        <f>SUM(AJ20+AW20+AZ20)</f>
        <v>409052000</v>
      </c>
      <c r="BB20" s="434">
        <f>Hồng!TongTienBtHoTro</f>
        <v>409052000</v>
      </c>
      <c r="BC20" s="434">
        <f>SUM(BA20-BB20)</f>
        <v>0</v>
      </c>
      <c r="BD20" s="239" t="str">
        <v/>
      </c>
      <c r="BE20" s="239"/>
      <c r="BF20" s="239"/>
      <c r="BG20" s="522" t="str">
        <f ca="1">HYPERLINK("#" &amp; CELL("address",Hồng!A12),"Link tới sheet: " &amp; REPLACE(CELL("filename",Hồng!A2),1,FIND("]",CELL("filename",Hồng!A12)),""))</f>
        <v>Link tới sheet: Hồng</v>
      </c>
      <c r="BH20" s="246" t="str">
        <v>91_101</v>
      </c>
      <c r="BI20" s="515" t="s">
        <v>5546</v>
      </c>
      <c r="BJ20" s="347"/>
    </row>
    <row r="21" spans="1:62" s="245" customFormat="1" ht="18" x14ac:dyDescent="0.3">
      <c r="A21" s="442"/>
      <c r="B21" s="442"/>
      <c r="C21" s="236"/>
      <c r="D21" s="236"/>
      <c r="E21" s="432"/>
      <c r="F21" s="272"/>
      <c r="G21" s="272" t="s">
        <v>4897</v>
      </c>
      <c r="H21" s="237">
        <v>91</v>
      </c>
      <c r="I21" s="237">
        <v>102</v>
      </c>
      <c r="J21" s="238">
        <v>786.9</v>
      </c>
      <c r="K21" s="237" t="s">
        <v>4902</v>
      </c>
      <c r="L21" s="239">
        <v>3</v>
      </c>
      <c r="M21" s="239"/>
      <c r="N21" s="240"/>
      <c r="O21" s="237"/>
      <c r="P21" s="241">
        <v>480</v>
      </c>
      <c r="Q21" s="241">
        <v>480</v>
      </c>
      <c r="R21" s="238">
        <v>480</v>
      </c>
      <c r="S21" s="238"/>
      <c r="T21" s="238">
        <v>0</v>
      </c>
      <c r="U21" s="238">
        <v>0</v>
      </c>
      <c r="V21" s="238">
        <v>0</v>
      </c>
      <c r="W21" s="241">
        <v>0</v>
      </c>
      <c r="X21" s="238">
        <v>0</v>
      </c>
      <c r="Y21" s="238"/>
      <c r="Z21" s="238">
        <v>0</v>
      </c>
      <c r="AA21" s="238">
        <v>0</v>
      </c>
      <c r="AB21" s="238">
        <v>0</v>
      </c>
      <c r="AC21" s="242">
        <v>62400000</v>
      </c>
      <c r="AD21" s="242" t="str">
        <v/>
      </c>
      <c r="AE21" s="242">
        <v>62400000</v>
      </c>
      <c r="AF21" s="242">
        <v>0</v>
      </c>
      <c r="AG21" s="242" t="str">
        <v/>
      </c>
      <c r="AH21" s="242" t="str">
        <v/>
      </c>
      <c r="AI21" s="242">
        <v>62400000</v>
      </c>
      <c r="AJ21" s="459"/>
      <c r="AK21" s="462"/>
      <c r="AL21" s="465"/>
      <c r="AM21" s="436"/>
      <c r="AN21" s="467"/>
      <c r="AO21" s="285">
        <v>18720000</v>
      </c>
      <c r="AP21" s="470"/>
      <c r="AQ21" s="285">
        <v>312000000</v>
      </c>
      <c r="AR21" s="453"/>
      <c r="AS21" s="283" t="str">
        <v/>
      </c>
      <c r="AT21" s="447"/>
      <c r="AU21" s="283" t="str">
        <v/>
      </c>
      <c r="AV21" s="447"/>
      <c r="AW21" s="450"/>
      <c r="AX21" s="453"/>
      <c r="AY21" s="453"/>
      <c r="AZ21" s="456"/>
      <c r="BA21" s="456"/>
      <c r="BB21" s="436"/>
      <c r="BC21" s="436"/>
      <c r="BD21" s="239" t="str">
        <v/>
      </c>
      <c r="BE21" s="239"/>
      <c r="BF21" s="239"/>
      <c r="BG21" s="522"/>
      <c r="BH21" s="246" t="str">
        <v>91_102</v>
      </c>
      <c r="BI21" s="515"/>
      <c r="BJ21" s="347"/>
    </row>
    <row r="22" spans="1:62" s="245" customFormat="1" ht="36" x14ac:dyDescent="0.3">
      <c r="A22" s="441">
        <v>7</v>
      </c>
      <c r="B22" s="441"/>
      <c r="C22" s="236"/>
      <c r="D22" s="236"/>
      <c r="E22" s="431" t="s">
        <v>4975</v>
      </c>
      <c r="F22" s="346"/>
      <c r="G22" s="272" t="s">
        <v>4897</v>
      </c>
      <c r="H22" s="237">
        <v>91</v>
      </c>
      <c r="I22" s="237">
        <v>63</v>
      </c>
      <c r="J22" s="238">
        <v>213.6</v>
      </c>
      <c r="K22" s="237" t="s">
        <v>4902</v>
      </c>
      <c r="L22" s="239">
        <v>3</v>
      </c>
      <c r="M22" s="239" t="s">
        <v>4979</v>
      </c>
      <c r="N22" s="240"/>
      <c r="O22" s="237"/>
      <c r="P22" s="241">
        <v>225</v>
      </c>
      <c r="Q22" s="241">
        <v>225</v>
      </c>
      <c r="R22" s="238">
        <v>225</v>
      </c>
      <c r="S22" s="238"/>
      <c r="T22" s="238">
        <v>0</v>
      </c>
      <c r="U22" s="238">
        <v>0</v>
      </c>
      <c r="V22" s="238">
        <v>0</v>
      </c>
      <c r="W22" s="241">
        <v>0</v>
      </c>
      <c r="X22" s="238">
        <v>0</v>
      </c>
      <c r="Y22" s="238"/>
      <c r="Z22" s="238">
        <v>0</v>
      </c>
      <c r="AA22" s="238">
        <v>0</v>
      </c>
      <c r="AB22" s="238">
        <v>0</v>
      </c>
      <c r="AC22" s="242">
        <v>29250000</v>
      </c>
      <c r="AD22" s="242" t="str">
        <v/>
      </c>
      <c r="AE22" s="242">
        <v>29250000</v>
      </c>
      <c r="AF22" s="242">
        <v>0</v>
      </c>
      <c r="AG22" s="242" t="str">
        <v/>
      </c>
      <c r="AH22" s="242" t="str">
        <v/>
      </c>
      <c r="AI22" s="242">
        <v>29250000</v>
      </c>
      <c r="AJ22" s="457">
        <f>SUM(AI22:AI24)</f>
        <v>140920000</v>
      </c>
      <c r="AK22" s="460">
        <v>8</v>
      </c>
      <c r="AL22" s="463">
        <v>0.68430000000000002</v>
      </c>
      <c r="AM22" s="434">
        <v>4050000</v>
      </c>
      <c r="AN22" s="471">
        <f>ROUND(AK22*AM22,0)</f>
        <v>32400000</v>
      </c>
      <c r="AO22" s="285">
        <v>8775000</v>
      </c>
      <c r="AP22" s="468">
        <f>SUM(AO22:AO24)</f>
        <v>42276000</v>
      </c>
      <c r="AQ22" s="285">
        <v>146250000</v>
      </c>
      <c r="AR22" s="451">
        <f>SUM(AQ22:AQ24)</f>
        <v>704600000</v>
      </c>
      <c r="AS22" s="283" t="str">
        <v/>
      </c>
      <c r="AT22" s="445">
        <f>SUM(AS22:AS24)</f>
        <v>0</v>
      </c>
      <c r="AU22" s="283" t="str">
        <v/>
      </c>
      <c r="AV22" s="445">
        <f>SUM(AU22:AU24)</f>
        <v>0</v>
      </c>
      <c r="AW22" s="448">
        <f>SUM(AN22+AP22+AR22+AT22+AV22)</f>
        <v>779276000</v>
      </c>
      <c r="AX22" s="451">
        <f>Lan!TongTienVktTrongCg</f>
        <v>0</v>
      </c>
      <c r="AY22" s="451">
        <f>Lan!TongTienVktNgoaiCg</f>
        <v>0</v>
      </c>
      <c r="AZ22" s="454">
        <f>SUM(AX22+AY22)</f>
        <v>0</v>
      </c>
      <c r="BA22" s="454">
        <f>SUM(AJ22+AW22+AZ22)</f>
        <v>920196000</v>
      </c>
      <c r="BB22" s="434">
        <f>Lan!TongTienBtHoTro</f>
        <v>920196000</v>
      </c>
      <c r="BC22" s="434">
        <f>SUM(BA22-BB22)</f>
        <v>0</v>
      </c>
      <c r="BD22" s="239" t="str">
        <v/>
      </c>
      <c r="BE22" s="239"/>
      <c r="BF22" s="239"/>
      <c r="BG22" s="522" t="str">
        <f ca="1">HYPERLINK("#" &amp; CELL("address",Lan!A12),"Link tới sheet: " &amp; REPLACE(CELL("filename",Lan!A2),1,FIND("]",CELL("filename",Lan!A12)),""))</f>
        <v>Link tới sheet: Lan</v>
      </c>
      <c r="BH22" s="246" t="str">
        <v>91_63</v>
      </c>
      <c r="BI22" s="513" t="s">
        <v>5559</v>
      </c>
      <c r="BJ22" s="347"/>
    </row>
    <row r="23" spans="1:62" s="245" customFormat="1" ht="18" x14ac:dyDescent="0.3">
      <c r="A23" s="491"/>
      <c r="B23" s="491"/>
      <c r="C23" s="236"/>
      <c r="D23" s="236"/>
      <c r="E23" s="433"/>
      <c r="F23" s="346"/>
      <c r="G23" s="272" t="s">
        <v>4897</v>
      </c>
      <c r="H23" s="237">
        <v>91</v>
      </c>
      <c r="I23" s="237">
        <v>83</v>
      </c>
      <c r="J23" s="238">
        <v>313.5</v>
      </c>
      <c r="K23" s="237" t="s">
        <v>4902</v>
      </c>
      <c r="L23" s="239">
        <v>3</v>
      </c>
      <c r="M23" s="239">
        <v>840</v>
      </c>
      <c r="N23" s="240"/>
      <c r="O23" s="237"/>
      <c r="P23" s="241">
        <v>325</v>
      </c>
      <c r="Q23" s="241">
        <v>325</v>
      </c>
      <c r="R23" s="238">
        <v>325</v>
      </c>
      <c r="S23" s="238"/>
      <c r="T23" s="238">
        <v>0</v>
      </c>
      <c r="U23" s="238">
        <v>0</v>
      </c>
      <c r="V23" s="238">
        <v>0</v>
      </c>
      <c r="W23" s="241">
        <v>0</v>
      </c>
      <c r="X23" s="238">
        <v>0</v>
      </c>
      <c r="Y23" s="238"/>
      <c r="Z23" s="238">
        <v>0</v>
      </c>
      <c r="AA23" s="238">
        <v>0</v>
      </c>
      <c r="AB23" s="238">
        <v>0</v>
      </c>
      <c r="AC23" s="242">
        <v>42250000</v>
      </c>
      <c r="AD23" s="242" t="str">
        <v/>
      </c>
      <c r="AE23" s="242">
        <v>42250000</v>
      </c>
      <c r="AF23" s="242">
        <v>0</v>
      </c>
      <c r="AG23" s="242" t="str">
        <v/>
      </c>
      <c r="AH23" s="242" t="str">
        <v/>
      </c>
      <c r="AI23" s="242">
        <v>42250000</v>
      </c>
      <c r="AJ23" s="458"/>
      <c r="AK23" s="461"/>
      <c r="AL23" s="464"/>
      <c r="AM23" s="435"/>
      <c r="AN23" s="466"/>
      <c r="AO23" s="285">
        <v>12675000</v>
      </c>
      <c r="AP23" s="469"/>
      <c r="AQ23" s="285">
        <v>211250000</v>
      </c>
      <c r="AR23" s="452"/>
      <c r="AS23" s="283" t="str">
        <v/>
      </c>
      <c r="AT23" s="446"/>
      <c r="AU23" s="283" t="str">
        <v/>
      </c>
      <c r="AV23" s="446"/>
      <c r="AW23" s="449"/>
      <c r="AX23" s="452"/>
      <c r="AY23" s="452"/>
      <c r="AZ23" s="455"/>
      <c r="BA23" s="455"/>
      <c r="BB23" s="435"/>
      <c r="BC23" s="435"/>
      <c r="BD23" s="239" t="str">
        <v/>
      </c>
      <c r="BE23" s="239"/>
      <c r="BF23" s="239"/>
      <c r="BG23" s="522"/>
      <c r="BH23" s="246" t="str">
        <v>91_83</v>
      </c>
      <c r="BI23" s="513"/>
      <c r="BJ23" s="347"/>
    </row>
    <row r="24" spans="1:62" s="245" customFormat="1" ht="18" x14ac:dyDescent="0.3">
      <c r="A24" s="442"/>
      <c r="B24" s="442"/>
      <c r="C24" s="236"/>
      <c r="D24" s="236"/>
      <c r="E24" s="432"/>
      <c r="F24" s="272"/>
      <c r="G24" s="272" t="s">
        <v>4897</v>
      </c>
      <c r="H24" s="237">
        <v>91</v>
      </c>
      <c r="I24" s="237">
        <v>84</v>
      </c>
      <c r="J24" s="238">
        <v>513</v>
      </c>
      <c r="K24" s="237" t="s">
        <v>4902</v>
      </c>
      <c r="L24" s="239">
        <v>3</v>
      </c>
      <c r="M24" s="239">
        <v>854</v>
      </c>
      <c r="N24" s="240"/>
      <c r="O24" s="237"/>
      <c r="P24" s="241">
        <v>534</v>
      </c>
      <c r="Q24" s="241">
        <v>534</v>
      </c>
      <c r="R24" s="238">
        <v>534</v>
      </c>
      <c r="S24" s="238"/>
      <c r="T24" s="238">
        <v>0</v>
      </c>
      <c r="U24" s="238">
        <v>0</v>
      </c>
      <c r="V24" s="238">
        <v>0</v>
      </c>
      <c r="W24" s="241">
        <v>0</v>
      </c>
      <c r="X24" s="238">
        <v>0</v>
      </c>
      <c r="Y24" s="238"/>
      <c r="Z24" s="238">
        <v>0</v>
      </c>
      <c r="AA24" s="238">
        <v>0</v>
      </c>
      <c r="AB24" s="238">
        <v>0</v>
      </c>
      <c r="AC24" s="242">
        <v>69420000</v>
      </c>
      <c r="AD24" s="242" t="str">
        <v/>
      </c>
      <c r="AE24" s="242">
        <v>69420000</v>
      </c>
      <c r="AF24" s="242">
        <v>0</v>
      </c>
      <c r="AG24" s="242" t="str">
        <v/>
      </c>
      <c r="AH24" s="242" t="str">
        <v/>
      </c>
      <c r="AI24" s="242">
        <v>69420000</v>
      </c>
      <c r="AJ24" s="459"/>
      <c r="AK24" s="462"/>
      <c r="AL24" s="465"/>
      <c r="AM24" s="436"/>
      <c r="AN24" s="467"/>
      <c r="AO24" s="285">
        <v>20826000</v>
      </c>
      <c r="AP24" s="470"/>
      <c r="AQ24" s="285">
        <v>347100000</v>
      </c>
      <c r="AR24" s="453"/>
      <c r="AS24" s="283" t="str">
        <v/>
      </c>
      <c r="AT24" s="447"/>
      <c r="AU24" s="283" t="str">
        <v/>
      </c>
      <c r="AV24" s="447"/>
      <c r="AW24" s="450"/>
      <c r="AX24" s="453"/>
      <c r="AY24" s="453"/>
      <c r="AZ24" s="456"/>
      <c r="BA24" s="456"/>
      <c r="BB24" s="436"/>
      <c r="BC24" s="436"/>
      <c r="BD24" s="239" t="str">
        <v/>
      </c>
      <c r="BE24" s="239"/>
      <c r="BF24" s="239"/>
      <c r="BG24" s="522"/>
      <c r="BH24" s="246" t="str">
        <v>91_84</v>
      </c>
      <c r="BI24" s="513"/>
      <c r="BJ24" s="347"/>
    </row>
    <row r="25" spans="1:62" s="245" customFormat="1" ht="18" x14ac:dyDescent="0.3">
      <c r="A25" s="441">
        <v>8</v>
      </c>
      <c r="B25" s="441"/>
      <c r="C25" s="236"/>
      <c r="D25" s="236"/>
      <c r="E25" s="431" t="s">
        <v>4993</v>
      </c>
      <c r="F25" s="346"/>
      <c r="G25" s="272" t="s">
        <v>4897</v>
      </c>
      <c r="H25" s="237">
        <v>104</v>
      </c>
      <c r="I25" s="237">
        <v>22</v>
      </c>
      <c r="J25" s="238">
        <v>222.1</v>
      </c>
      <c r="K25" s="237" t="s">
        <v>4902</v>
      </c>
      <c r="L25" s="239">
        <v>3</v>
      </c>
      <c r="M25" s="239">
        <v>954</v>
      </c>
      <c r="N25" s="240"/>
      <c r="O25" s="237"/>
      <c r="P25" s="241">
        <v>222.1</v>
      </c>
      <c r="Q25" s="241">
        <v>222.1</v>
      </c>
      <c r="R25" s="238">
        <v>222.1</v>
      </c>
      <c r="S25" s="238"/>
      <c r="T25" s="238">
        <v>0</v>
      </c>
      <c r="U25" s="238">
        <v>0</v>
      </c>
      <c r="V25" s="238">
        <v>0</v>
      </c>
      <c r="W25" s="241">
        <v>0</v>
      </c>
      <c r="X25" s="238">
        <v>0</v>
      </c>
      <c r="Y25" s="238"/>
      <c r="Z25" s="238">
        <v>0</v>
      </c>
      <c r="AA25" s="238">
        <v>0</v>
      </c>
      <c r="AB25" s="238">
        <v>0</v>
      </c>
      <c r="AC25" s="242">
        <v>28873000</v>
      </c>
      <c r="AD25" s="242" t="str">
        <v/>
      </c>
      <c r="AE25" s="242">
        <v>28873000</v>
      </c>
      <c r="AF25" s="242">
        <v>0</v>
      </c>
      <c r="AG25" s="242" t="str">
        <v/>
      </c>
      <c r="AH25" s="242" t="str">
        <v/>
      </c>
      <c r="AI25" s="242">
        <v>28873000</v>
      </c>
      <c r="AJ25" s="457">
        <f>SUM(AI25:AI26)</f>
        <v>37375000</v>
      </c>
      <c r="AK25" s="460">
        <v>4</v>
      </c>
      <c r="AL25" s="463">
        <v>0.15970000000000001</v>
      </c>
      <c r="AM25" s="434">
        <v>2025000</v>
      </c>
      <c r="AN25" s="471">
        <f>ROUND(AK25*AM25,0)</f>
        <v>8100000</v>
      </c>
      <c r="AO25" s="285">
        <v>8661900</v>
      </c>
      <c r="AP25" s="468">
        <f>SUM(AO25:AO26)</f>
        <v>11212500</v>
      </c>
      <c r="AQ25" s="285">
        <v>144365000</v>
      </c>
      <c r="AR25" s="451">
        <f>SUM(AQ25:AQ26)</f>
        <v>186875000</v>
      </c>
      <c r="AS25" s="283" t="str">
        <v/>
      </c>
      <c r="AT25" s="445">
        <f>SUM(AS25:AS26)</f>
        <v>0</v>
      </c>
      <c r="AU25" s="283" t="str">
        <v/>
      </c>
      <c r="AV25" s="445">
        <f>SUM(AU25:AU26)</f>
        <v>0</v>
      </c>
      <c r="AW25" s="448">
        <f>SUM(AN25+AP25+AR25+AT25+AV25)</f>
        <v>206187500</v>
      </c>
      <c r="AX25" s="451">
        <f>Lý!TongTienVktTrongCg</f>
        <v>0</v>
      </c>
      <c r="AY25" s="451">
        <f>Lý!TongTienVktNgoaiCg</f>
        <v>0</v>
      </c>
      <c r="AZ25" s="454">
        <f>SUM(AX25+AY25)</f>
        <v>0</v>
      </c>
      <c r="BA25" s="454">
        <f>SUM(AJ25+AW25+AZ25)</f>
        <v>243562500</v>
      </c>
      <c r="BB25" s="434">
        <f>Lý!TongTienBtHoTro</f>
        <v>243562500</v>
      </c>
      <c r="BC25" s="434">
        <f>SUM(BA25-BB25)</f>
        <v>0</v>
      </c>
      <c r="BD25" s="239" t="str">
        <v/>
      </c>
      <c r="BE25" s="239"/>
      <c r="BF25" s="239"/>
      <c r="BG25" s="522" t="str">
        <f ca="1">HYPERLINK("#" &amp; CELL("address",Lý!A12),"Link tới sheet: " &amp; REPLACE(CELL("filename",Lý!A2),1,FIND("]",CELL("filename",Lý!A12)),""))</f>
        <v>Link tới sheet: Lý</v>
      </c>
      <c r="BH25" s="246" t="str">
        <v>104_22</v>
      </c>
      <c r="BI25" s="515" t="s">
        <v>5541</v>
      </c>
      <c r="BJ25" s="347"/>
    </row>
    <row r="26" spans="1:62" s="245" customFormat="1" ht="18" x14ac:dyDescent="0.3">
      <c r="A26" s="442"/>
      <c r="B26" s="442"/>
      <c r="C26" s="236"/>
      <c r="D26" s="236"/>
      <c r="E26" s="432"/>
      <c r="F26" s="272"/>
      <c r="G26" s="272" t="s">
        <v>4897</v>
      </c>
      <c r="H26" s="237">
        <v>104</v>
      </c>
      <c r="I26" s="237">
        <v>23</v>
      </c>
      <c r="J26" s="238">
        <v>787</v>
      </c>
      <c r="K26" s="237" t="s">
        <v>4902</v>
      </c>
      <c r="L26" s="239">
        <v>3</v>
      </c>
      <c r="M26" s="239">
        <v>954</v>
      </c>
      <c r="N26" s="240"/>
      <c r="O26" s="237"/>
      <c r="P26" s="241">
        <v>65.400000000000006</v>
      </c>
      <c r="Q26" s="241">
        <v>65.400000000000006</v>
      </c>
      <c r="R26" s="238">
        <v>65.400000000000006</v>
      </c>
      <c r="S26" s="238"/>
      <c r="T26" s="238">
        <v>0</v>
      </c>
      <c r="U26" s="238">
        <v>0</v>
      </c>
      <c r="V26" s="238">
        <v>0</v>
      </c>
      <c r="W26" s="241">
        <v>0</v>
      </c>
      <c r="X26" s="238">
        <v>0</v>
      </c>
      <c r="Y26" s="238"/>
      <c r="Z26" s="238">
        <v>0</v>
      </c>
      <c r="AA26" s="238">
        <v>0</v>
      </c>
      <c r="AB26" s="238">
        <v>0</v>
      </c>
      <c r="AC26" s="242">
        <v>8502000</v>
      </c>
      <c r="AD26" s="242" t="str">
        <v/>
      </c>
      <c r="AE26" s="242">
        <v>8502000</v>
      </c>
      <c r="AF26" s="242">
        <v>0</v>
      </c>
      <c r="AG26" s="242" t="str">
        <v/>
      </c>
      <c r="AH26" s="242" t="str">
        <v/>
      </c>
      <c r="AI26" s="242">
        <v>8502000</v>
      </c>
      <c r="AJ26" s="459"/>
      <c r="AK26" s="462"/>
      <c r="AL26" s="465"/>
      <c r="AM26" s="436"/>
      <c r="AN26" s="467"/>
      <c r="AO26" s="285">
        <v>2550600</v>
      </c>
      <c r="AP26" s="470"/>
      <c r="AQ26" s="285">
        <v>42510000</v>
      </c>
      <c r="AR26" s="453"/>
      <c r="AS26" s="283" t="str">
        <v/>
      </c>
      <c r="AT26" s="447"/>
      <c r="AU26" s="283" t="str">
        <v/>
      </c>
      <c r="AV26" s="447"/>
      <c r="AW26" s="450"/>
      <c r="AX26" s="453"/>
      <c r="AY26" s="453"/>
      <c r="AZ26" s="456"/>
      <c r="BA26" s="456"/>
      <c r="BB26" s="436"/>
      <c r="BC26" s="436"/>
      <c r="BD26" s="239" t="str">
        <v/>
      </c>
      <c r="BE26" s="239"/>
      <c r="BF26" s="239"/>
      <c r="BG26" s="522"/>
      <c r="BH26" s="246" t="str">
        <v>104_23</v>
      </c>
      <c r="BI26" s="515"/>
      <c r="BJ26" s="347"/>
    </row>
    <row r="27" spans="1:62" s="245" customFormat="1" ht="37.5" customHeight="1" x14ac:dyDescent="0.3">
      <c r="A27" s="441">
        <v>9</v>
      </c>
      <c r="B27" s="441"/>
      <c r="C27" s="236"/>
      <c r="D27" s="236"/>
      <c r="E27" s="431" t="s">
        <v>5005</v>
      </c>
      <c r="F27" s="346"/>
      <c r="G27" s="272" t="s">
        <v>4897</v>
      </c>
      <c r="H27" s="237">
        <v>90</v>
      </c>
      <c r="I27" s="237">
        <v>72</v>
      </c>
      <c r="J27" s="238">
        <v>427.3</v>
      </c>
      <c r="K27" s="237" t="s">
        <v>4902</v>
      </c>
      <c r="L27" s="239">
        <v>3</v>
      </c>
      <c r="M27" s="239">
        <v>72</v>
      </c>
      <c r="N27" s="240"/>
      <c r="O27" s="237"/>
      <c r="P27" s="241">
        <v>63.8</v>
      </c>
      <c r="Q27" s="241">
        <v>63.8</v>
      </c>
      <c r="R27" s="238">
        <v>63.8</v>
      </c>
      <c r="S27" s="238"/>
      <c r="T27" s="238">
        <v>0</v>
      </c>
      <c r="U27" s="238">
        <v>0</v>
      </c>
      <c r="V27" s="238">
        <v>0</v>
      </c>
      <c r="W27" s="241">
        <v>0</v>
      </c>
      <c r="X27" s="238">
        <v>0</v>
      </c>
      <c r="Y27" s="238"/>
      <c r="Z27" s="238">
        <v>0</v>
      </c>
      <c r="AA27" s="238">
        <v>0</v>
      </c>
      <c r="AB27" s="238">
        <v>0</v>
      </c>
      <c r="AC27" s="242">
        <v>8294000</v>
      </c>
      <c r="AD27" s="242" t="str">
        <v/>
      </c>
      <c r="AE27" s="242">
        <v>8294000</v>
      </c>
      <c r="AF27" s="242">
        <v>0</v>
      </c>
      <c r="AG27" s="242" t="str">
        <v/>
      </c>
      <c r="AH27" s="242" t="str">
        <v/>
      </c>
      <c r="AI27" s="242">
        <v>8294000</v>
      </c>
      <c r="AJ27" s="457">
        <f>SUM(AI27:AI31)</f>
        <v>237146000</v>
      </c>
      <c r="AK27" s="460">
        <v>1</v>
      </c>
      <c r="AL27" s="463">
        <v>1</v>
      </c>
      <c r="AM27" s="434">
        <v>8100000</v>
      </c>
      <c r="AN27" s="471">
        <f>ROUND(AK27*AM27,0)</f>
        <v>8100000</v>
      </c>
      <c r="AO27" s="285">
        <v>2488200</v>
      </c>
      <c r="AP27" s="468">
        <f>SUM(AO27:AO31)</f>
        <v>71143800</v>
      </c>
      <c r="AQ27" s="285">
        <v>41470000</v>
      </c>
      <c r="AR27" s="451">
        <f>SUM(AQ27:AQ31)</f>
        <v>1185730000</v>
      </c>
      <c r="AS27" s="283" t="str">
        <v/>
      </c>
      <c r="AT27" s="445">
        <f>SUM(AS27:AS31)</f>
        <v>0</v>
      </c>
      <c r="AU27" s="283" t="str">
        <v/>
      </c>
      <c r="AV27" s="445">
        <f>SUM(AU27:AU31)</f>
        <v>0</v>
      </c>
      <c r="AW27" s="448">
        <f>SUM(AN27+AP27+AR27+AT27+AV27)</f>
        <v>1264973800</v>
      </c>
      <c r="AX27" s="451">
        <f>Tạo!TongTienVktTrongCg</f>
        <v>0</v>
      </c>
      <c r="AY27" s="451">
        <f>Tạo!TongTienVktNgoaiCg</f>
        <v>0</v>
      </c>
      <c r="AZ27" s="454">
        <f>SUM(AX27+AY27)</f>
        <v>0</v>
      </c>
      <c r="BA27" s="454">
        <f>SUM(AJ27+AW27+AZ27)</f>
        <v>1502119800</v>
      </c>
      <c r="BB27" s="434">
        <f>Tạo!TongTienBtHoTro</f>
        <v>1502119800</v>
      </c>
      <c r="BC27" s="434">
        <f>SUM(BA27-BB27)</f>
        <v>0</v>
      </c>
      <c r="BD27" s="239" t="str">
        <v/>
      </c>
      <c r="BE27" s="239"/>
      <c r="BF27" s="239"/>
      <c r="BG27" s="522" t="str">
        <f ca="1">HYPERLINK("#" &amp; CELL("address",Tạo!A12),"Link tới sheet: " &amp; REPLACE(CELL("filename",Tạo!A2),1,FIND("]",CELL("filename",Tạo!A12)),""))</f>
        <v>Link tới sheet: Tạo</v>
      </c>
      <c r="BH27" s="246" t="str">
        <v>90_72</v>
      </c>
      <c r="BI27" s="514" t="s">
        <v>5537</v>
      </c>
      <c r="BJ27" s="347"/>
    </row>
    <row r="28" spans="1:62" s="245" customFormat="1" ht="18" x14ac:dyDescent="0.3">
      <c r="A28" s="491"/>
      <c r="B28" s="491"/>
      <c r="C28" s="236"/>
      <c r="D28" s="236"/>
      <c r="E28" s="433"/>
      <c r="F28" s="346"/>
      <c r="G28" s="272" t="s">
        <v>4897</v>
      </c>
      <c r="H28" s="237">
        <v>90</v>
      </c>
      <c r="I28" s="237">
        <v>99</v>
      </c>
      <c r="J28" s="238">
        <v>764.3</v>
      </c>
      <c r="K28" s="237" t="s">
        <v>4902</v>
      </c>
      <c r="L28" s="239">
        <v>3</v>
      </c>
      <c r="M28" s="239">
        <v>99</v>
      </c>
      <c r="N28" s="240"/>
      <c r="O28" s="237"/>
      <c r="P28" s="241">
        <v>457.6</v>
      </c>
      <c r="Q28" s="241">
        <v>457.6</v>
      </c>
      <c r="R28" s="238">
        <v>457.6</v>
      </c>
      <c r="S28" s="238"/>
      <c r="T28" s="238">
        <v>0</v>
      </c>
      <c r="U28" s="238">
        <v>0</v>
      </c>
      <c r="V28" s="238">
        <v>0</v>
      </c>
      <c r="W28" s="241">
        <v>0</v>
      </c>
      <c r="X28" s="238">
        <v>0</v>
      </c>
      <c r="Y28" s="238"/>
      <c r="Z28" s="238">
        <v>0</v>
      </c>
      <c r="AA28" s="238">
        <v>0</v>
      </c>
      <c r="AB28" s="238">
        <v>0</v>
      </c>
      <c r="AC28" s="242">
        <v>59488000</v>
      </c>
      <c r="AD28" s="242" t="str">
        <v/>
      </c>
      <c r="AE28" s="242">
        <v>59488000</v>
      </c>
      <c r="AF28" s="242">
        <v>0</v>
      </c>
      <c r="AG28" s="242" t="str">
        <v/>
      </c>
      <c r="AH28" s="242" t="str">
        <v/>
      </c>
      <c r="AI28" s="242">
        <v>59488000</v>
      </c>
      <c r="AJ28" s="458"/>
      <c r="AK28" s="461"/>
      <c r="AL28" s="464"/>
      <c r="AM28" s="435"/>
      <c r="AN28" s="466"/>
      <c r="AO28" s="285">
        <v>17846400</v>
      </c>
      <c r="AP28" s="469"/>
      <c r="AQ28" s="285">
        <v>297440000</v>
      </c>
      <c r="AR28" s="452"/>
      <c r="AS28" s="283" t="str">
        <v/>
      </c>
      <c r="AT28" s="446"/>
      <c r="AU28" s="283" t="str">
        <v/>
      </c>
      <c r="AV28" s="446"/>
      <c r="AW28" s="449"/>
      <c r="AX28" s="452"/>
      <c r="AY28" s="452"/>
      <c r="AZ28" s="455"/>
      <c r="BA28" s="455"/>
      <c r="BB28" s="435"/>
      <c r="BC28" s="435"/>
      <c r="BD28" s="239" t="str">
        <v/>
      </c>
      <c r="BE28" s="239"/>
      <c r="BF28" s="239"/>
      <c r="BG28" s="522"/>
      <c r="BH28" s="246" t="str">
        <v>90_99</v>
      </c>
      <c r="BI28" s="515"/>
      <c r="BJ28" s="347"/>
    </row>
    <row r="29" spans="1:62" s="245" customFormat="1" ht="18" x14ac:dyDescent="0.3">
      <c r="A29" s="491"/>
      <c r="B29" s="491"/>
      <c r="C29" s="236"/>
      <c r="D29" s="236"/>
      <c r="E29" s="433"/>
      <c r="F29" s="346"/>
      <c r="G29" s="272" t="s">
        <v>4897</v>
      </c>
      <c r="H29" s="237">
        <v>91</v>
      </c>
      <c r="I29" s="237">
        <v>60</v>
      </c>
      <c r="J29" s="238">
        <v>208.5</v>
      </c>
      <c r="K29" s="237" t="s">
        <v>4902</v>
      </c>
      <c r="L29" s="239">
        <v>3</v>
      </c>
      <c r="M29" s="239">
        <v>755</v>
      </c>
      <c r="N29" s="240"/>
      <c r="O29" s="237"/>
      <c r="P29" s="241">
        <v>149.80000000000001</v>
      </c>
      <c r="Q29" s="241">
        <v>149.80000000000001</v>
      </c>
      <c r="R29" s="238">
        <v>149.80000000000001</v>
      </c>
      <c r="S29" s="238"/>
      <c r="T29" s="238">
        <v>0</v>
      </c>
      <c r="U29" s="238">
        <v>0</v>
      </c>
      <c r="V29" s="238">
        <v>0</v>
      </c>
      <c r="W29" s="241">
        <v>0</v>
      </c>
      <c r="X29" s="238">
        <v>0</v>
      </c>
      <c r="Y29" s="238"/>
      <c r="Z29" s="238">
        <v>0</v>
      </c>
      <c r="AA29" s="238">
        <v>0</v>
      </c>
      <c r="AB29" s="238">
        <v>0</v>
      </c>
      <c r="AC29" s="242">
        <v>19474000</v>
      </c>
      <c r="AD29" s="242" t="str">
        <v/>
      </c>
      <c r="AE29" s="242">
        <v>19474000</v>
      </c>
      <c r="AF29" s="242">
        <v>0</v>
      </c>
      <c r="AG29" s="242" t="str">
        <v/>
      </c>
      <c r="AH29" s="242" t="str">
        <v/>
      </c>
      <c r="AI29" s="242">
        <v>19474000</v>
      </c>
      <c r="AJ29" s="458"/>
      <c r="AK29" s="461"/>
      <c r="AL29" s="464"/>
      <c r="AM29" s="435"/>
      <c r="AN29" s="466"/>
      <c r="AO29" s="285">
        <v>5842200</v>
      </c>
      <c r="AP29" s="469"/>
      <c r="AQ29" s="285">
        <v>97370000</v>
      </c>
      <c r="AR29" s="452"/>
      <c r="AS29" s="283" t="str">
        <v/>
      </c>
      <c r="AT29" s="446"/>
      <c r="AU29" s="283" t="str">
        <v/>
      </c>
      <c r="AV29" s="446"/>
      <c r="AW29" s="449"/>
      <c r="AX29" s="452"/>
      <c r="AY29" s="452"/>
      <c r="AZ29" s="455"/>
      <c r="BA29" s="455"/>
      <c r="BB29" s="435"/>
      <c r="BC29" s="435"/>
      <c r="BD29" s="239" t="str">
        <v/>
      </c>
      <c r="BE29" s="239"/>
      <c r="BF29" s="239"/>
      <c r="BG29" s="522"/>
      <c r="BH29" s="246" t="str">
        <v>91_60</v>
      </c>
      <c r="BI29" s="515"/>
      <c r="BJ29" s="347"/>
    </row>
    <row r="30" spans="1:62" s="245" customFormat="1" ht="18" x14ac:dyDescent="0.3">
      <c r="A30" s="491"/>
      <c r="B30" s="491"/>
      <c r="C30" s="236"/>
      <c r="D30" s="236"/>
      <c r="E30" s="433"/>
      <c r="F30" s="346"/>
      <c r="G30" s="272" t="s">
        <v>4897</v>
      </c>
      <c r="H30" s="237">
        <v>91</v>
      </c>
      <c r="I30" s="237">
        <v>62</v>
      </c>
      <c r="J30" s="238">
        <v>385</v>
      </c>
      <c r="K30" s="237" t="s">
        <v>4902</v>
      </c>
      <c r="L30" s="239">
        <v>3</v>
      </c>
      <c r="M30" s="239">
        <v>837</v>
      </c>
      <c r="N30" s="240"/>
      <c r="O30" s="237"/>
      <c r="P30" s="241">
        <v>385</v>
      </c>
      <c r="Q30" s="241">
        <v>385</v>
      </c>
      <c r="R30" s="238">
        <v>385</v>
      </c>
      <c r="S30" s="238"/>
      <c r="T30" s="238">
        <v>0</v>
      </c>
      <c r="U30" s="238">
        <v>0</v>
      </c>
      <c r="V30" s="238">
        <v>0</v>
      </c>
      <c r="W30" s="241">
        <v>0</v>
      </c>
      <c r="X30" s="238">
        <v>0</v>
      </c>
      <c r="Y30" s="238"/>
      <c r="Z30" s="238">
        <v>0</v>
      </c>
      <c r="AA30" s="238">
        <v>0</v>
      </c>
      <c r="AB30" s="238">
        <v>0</v>
      </c>
      <c r="AC30" s="242">
        <v>50050000</v>
      </c>
      <c r="AD30" s="242" t="str">
        <v/>
      </c>
      <c r="AE30" s="242">
        <v>50050000</v>
      </c>
      <c r="AF30" s="242">
        <v>0</v>
      </c>
      <c r="AG30" s="242" t="str">
        <v/>
      </c>
      <c r="AH30" s="242" t="str">
        <v/>
      </c>
      <c r="AI30" s="242">
        <v>50050000</v>
      </c>
      <c r="AJ30" s="458"/>
      <c r="AK30" s="461"/>
      <c r="AL30" s="464"/>
      <c r="AM30" s="435"/>
      <c r="AN30" s="466"/>
      <c r="AO30" s="285">
        <v>15015000</v>
      </c>
      <c r="AP30" s="469"/>
      <c r="AQ30" s="285">
        <v>250250000</v>
      </c>
      <c r="AR30" s="452"/>
      <c r="AS30" s="283" t="str">
        <v/>
      </c>
      <c r="AT30" s="446"/>
      <c r="AU30" s="283" t="str">
        <v/>
      </c>
      <c r="AV30" s="446"/>
      <c r="AW30" s="449"/>
      <c r="AX30" s="452"/>
      <c r="AY30" s="452"/>
      <c r="AZ30" s="455"/>
      <c r="BA30" s="455"/>
      <c r="BB30" s="435"/>
      <c r="BC30" s="435"/>
      <c r="BD30" s="239" t="str">
        <v/>
      </c>
      <c r="BE30" s="239"/>
      <c r="BF30" s="239"/>
      <c r="BG30" s="522"/>
      <c r="BH30" s="246" t="str">
        <v>91_62</v>
      </c>
      <c r="BI30" s="515"/>
      <c r="BJ30" s="347"/>
    </row>
    <row r="31" spans="1:62" s="245" customFormat="1" ht="18" x14ac:dyDescent="0.3">
      <c r="A31" s="442"/>
      <c r="B31" s="442"/>
      <c r="C31" s="236"/>
      <c r="D31" s="236"/>
      <c r="E31" s="432"/>
      <c r="F31" s="272"/>
      <c r="G31" s="272" t="s">
        <v>4897</v>
      </c>
      <c r="H31" s="237">
        <v>91</v>
      </c>
      <c r="I31" s="237">
        <v>85</v>
      </c>
      <c r="J31" s="238">
        <v>763.1</v>
      </c>
      <c r="K31" s="237" t="s">
        <v>4902</v>
      </c>
      <c r="L31" s="239">
        <v>3</v>
      </c>
      <c r="M31" s="239">
        <v>838</v>
      </c>
      <c r="N31" s="240"/>
      <c r="O31" s="237"/>
      <c r="P31" s="241">
        <v>768</v>
      </c>
      <c r="Q31" s="241">
        <v>768</v>
      </c>
      <c r="R31" s="238">
        <v>768</v>
      </c>
      <c r="S31" s="238"/>
      <c r="T31" s="238">
        <v>0</v>
      </c>
      <c r="U31" s="238">
        <v>0</v>
      </c>
      <c r="V31" s="238">
        <v>0</v>
      </c>
      <c r="W31" s="241">
        <v>0</v>
      </c>
      <c r="X31" s="238">
        <v>0</v>
      </c>
      <c r="Y31" s="238"/>
      <c r="Z31" s="238">
        <v>0</v>
      </c>
      <c r="AA31" s="238">
        <v>0</v>
      </c>
      <c r="AB31" s="238">
        <v>0</v>
      </c>
      <c r="AC31" s="242">
        <v>99840000</v>
      </c>
      <c r="AD31" s="242" t="str">
        <v/>
      </c>
      <c r="AE31" s="242">
        <v>99840000</v>
      </c>
      <c r="AF31" s="242">
        <v>0</v>
      </c>
      <c r="AG31" s="242" t="str">
        <v/>
      </c>
      <c r="AH31" s="242" t="str">
        <v/>
      </c>
      <c r="AI31" s="242">
        <v>99840000</v>
      </c>
      <c r="AJ31" s="459"/>
      <c r="AK31" s="462"/>
      <c r="AL31" s="465"/>
      <c r="AM31" s="436"/>
      <c r="AN31" s="467"/>
      <c r="AO31" s="285">
        <v>29952000</v>
      </c>
      <c r="AP31" s="470"/>
      <c r="AQ31" s="285">
        <v>499200000</v>
      </c>
      <c r="AR31" s="453"/>
      <c r="AS31" s="283" t="str">
        <v/>
      </c>
      <c r="AT31" s="447"/>
      <c r="AU31" s="283" t="str">
        <v/>
      </c>
      <c r="AV31" s="447"/>
      <c r="AW31" s="450"/>
      <c r="AX31" s="453"/>
      <c r="AY31" s="453"/>
      <c r="AZ31" s="456"/>
      <c r="BA31" s="456"/>
      <c r="BB31" s="436"/>
      <c r="BC31" s="436"/>
      <c r="BD31" s="239" t="str">
        <v/>
      </c>
      <c r="BE31" s="239"/>
      <c r="BF31" s="239"/>
      <c r="BG31" s="522"/>
      <c r="BH31" s="246" t="str">
        <v>91_85</v>
      </c>
      <c r="BI31" s="515"/>
      <c r="BJ31" s="347"/>
    </row>
    <row r="32" spans="1:62" s="245" customFormat="1" ht="37.5" customHeight="1" x14ac:dyDescent="0.3">
      <c r="A32" s="441">
        <v>10</v>
      </c>
      <c r="B32" s="441"/>
      <c r="C32" s="236"/>
      <c r="D32" s="236"/>
      <c r="E32" s="431" t="s">
        <v>5028</v>
      </c>
      <c r="F32" s="346"/>
      <c r="G32" s="272" t="s">
        <v>4897</v>
      </c>
      <c r="H32" s="237">
        <v>91</v>
      </c>
      <c r="I32" s="237">
        <v>41</v>
      </c>
      <c r="J32" s="238">
        <v>348.1</v>
      </c>
      <c r="K32" s="237" t="s">
        <v>4924</v>
      </c>
      <c r="L32" s="239">
        <v>3</v>
      </c>
      <c r="M32" s="239"/>
      <c r="N32" s="240"/>
      <c r="O32" s="237"/>
      <c r="P32" s="241">
        <v>160</v>
      </c>
      <c r="Q32" s="241">
        <v>160</v>
      </c>
      <c r="R32" s="238">
        <v>0</v>
      </c>
      <c r="S32" s="238"/>
      <c r="T32" s="238">
        <v>0</v>
      </c>
      <c r="U32" s="238">
        <v>160</v>
      </c>
      <c r="V32" s="238">
        <v>0</v>
      </c>
      <c r="W32" s="241">
        <v>0</v>
      </c>
      <c r="X32" s="238">
        <v>0</v>
      </c>
      <c r="Y32" s="238"/>
      <c r="Z32" s="238">
        <v>0</v>
      </c>
      <c r="AA32" s="238">
        <v>0</v>
      </c>
      <c r="AB32" s="238">
        <v>0</v>
      </c>
      <c r="AC32" s="242">
        <v>0</v>
      </c>
      <c r="AD32" s="242">
        <v>20800000</v>
      </c>
      <c r="AE32" s="242">
        <v>20800000</v>
      </c>
      <c r="AF32" s="242">
        <v>0</v>
      </c>
      <c r="AG32" s="242" t="str">
        <v/>
      </c>
      <c r="AH32" s="242" t="str">
        <v/>
      </c>
      <c r="AI32" s="242">
        <v>20800000</v>
      </c>
      <c r="AJ32" s="457">
        <f>SUM(AI32:AI33)</f>
        <v>59345000</v>
      </c>
      <c r="AK32" s="460">
        <v>1</v>
      </c>
      <c r="AL32" s="463">
        <v>0.87205882349999997</v>
      </c>
      <c r="AM32" s="434">
        <v>8100000</v>
      </c>
      <c r="AN32" s="471">
        <f>ROUND(AK32*AM32,0)</f>
        <v>8100000</v>
      </c>
      <c r="AO32" s="285" t="str">
        <v/>
      </c>
      <c r="AP32" s="468">
        <f>SUM(AO32:AO33)</f>
        <v>11563500</v>
      </c>
      <c r="AQ32" s="285" t="str">
        <v/>
      </c>
      <c r="AR32" s="451">
        <f>SUM(AQ32:AQ33)</f>
        <v>192725000</v>
      </c>
      <c r="AS32" s="283" t="str">
        <v/>
      </c>
      <c r="AT32" s="445">
        <f>SUM(AS32:AS33)</f>
        <v>0</v>
      </c>
      <c r="AU32" s="283" t="str">
        <v/>
      </c>
      <c r="AV32" s="445">
        <f>SUM(AU32:AU33)</f>
        <v>0</v>
      </c>
      <c r="AW32" s="448">
        <f>SUM(AN32+AP32+AR32+AT32+AV32)</f>
        <v>212388500</v>
      </c>
      <c r="AX32" s="451">
        <f>Mạnh!TongTienVktTrongCg</f>
        <v>0</v>
      </c>
      <c r="AY32" s="451">
        <f>Mạnh!TongTienVktNgoaiCg</f>
        <v>0</v>
      </c>
      <c r="AZ32" s="454">
        <f>SUM(AX32+AY32)</f>
        <v>0</v>
      </c>
      <c r="BA32" s="454">
        <f>SUM(AJ32+AW32+AZ32)</f>
        <v>271733500</v>
      </c>
      <c r="BB32" s="434">
        <f>Mạnh!TongTienBtHoTro</f>
        <v>271733500</v>
      </c>
      <c r="BC32" s="434">
        <f>SUM(BA32-BB32)</f>
        <v>0</v>
      </c>
      <c r="BD32" s="239" t="str">
        <v/>
      </c>
      <c r="BE32" s="239"/>
      <c r="BF32" s="239"/>
      <c r="BG32" s="522" t="str">
        <f ca="1">HYPERLINK("#" &amp; CELL("address",Mạnh!A12),"Link tới sheet: " &amp; REPLACE(CELL("filename",Mạnh!A2),1,FIND("]",CELL("filename",Mạnh!A12)),""))</f>
        <v>Link tới sheet: Mạnh</v>
      </c>
      <c r="BH32" s="246" t="str">
        <v>91_41</v>
      </c>
      <c r="BI32" s="514" t="s">
        <v>5536</v>
      </c>
      <c r="BJ32" s="347"/>
    </row>
    <row r="33" spans="1:62" s="245" customFormat="1" ht="45" customHeight="1" x14ac:dyDescent="0.3">
      <c r="A33" s="442"/>
      <c r="B33" s="442"/>
      <c r="C33" s="236"/>
      <c r="D33" s="236"/>
      <c r="E33" s="432"/>
      <c r="F33" s="272"/>
      <c r="G33" s="272" t="s">
        <v>4897</v>
      </c>
      <c r="H33" s="237">
        <v>91</v>
      </c>
      <c r="I33" s="237">
        <v>133</v>
      </c>
      <c r="J33" s="238">
        <v>296.5</v>
      </c>
      <c r="K33" s="237" t="s">
        <v>5032</v>
      </c>
      <c r="L33" s="239">
        <v>3</v>
      </c>
      <c r="M33" s="239">
        <v>785</v>
      </c>
      <c r="N33" s="240"/>
      <c r="O33" s="237"/>
      <c r="P33" s="241">
        <v>296.5</v>
      </c>
      <c r="Q33" s="241">
        <v>296.5</v>
      </c>
      <c r="R33" s="238">
        <v>296.5</v>
      </c>
      <c r="S33" s="238"/>
      <c r="T33" s="238">
        <v>0</v>
      </c>
      <c r="U33" s="238">
        <v>0</v>
      </c>
      <c r="V33" s="238">
        <v>0</v>
      </c>
      <c r="W33" s="241">
        <v>0</v>
      </c>
      <c r="X33" s="238">
        <v>0</v>
      </c>
      <c r="Y33" s="238"/>
      <c r="Z33" s="238">
        <v>0</v>
      </c>
      <c r="AA33" s="238">
        <v>0</v>
      </c>
      <c r="AB33" s="238">
        <v>0</v>
      </c>
      <c r="AC33" s="242">
        <v>38545000</v>
      </c>
      <c r="AD33" s="242" t="str">
        <v/>
      </c>
      <c r="AE33" s="242">
        <v>38545000</v>
      </c>
      <c r="AF33" s="242">
        <v>0</v>
      </c>
      <c r="AG33" s="242" t="str">
        <v/>
      </c>
      <c r="AH33" s="242" t="str">
        <v/>
      </c>
      <c r="AI33" s="242">
        <v>38545000</v>
      </c>
      <c r="AJ33" s="459"/>
      <c r="AK33" s="462"/>
      <c r="AL33" s="465"/>
      <c r="AM33" s="436"/>
      <c r="AN33" s="467"/>
      <c r="AO33" s="285">
        <v>11563500</v>
      </c>
      <c r="AP33" s="470"/>
      <c r="AQ33" s="285">
        <v>192725000</v>
      </c>
      <c r="AR33" s="453"/>
      <c r="AS33" s="283" t="str">
        <v/>
      </c>
      <c r="AT33" s="447"/>
      <c r="AU33" s="283" t="str">
        <v/>
      </c>
      <c r="AV33" s="447"/>
      <c r="AW33" s="450"/>
      <c r="AX33" s="453"/>
      <c r="AY33" s="453"/>
      <c r="AZ33" s="456"/>
      <c r="BA33" s="456"/>
      <c r="BB33" s="436"/>
      <c r="BC33" s="436"/>
      <c r="BD33" s="239" t="str">
        <v/>
      </c>
      <c r="BE33" s="239"/>
      <c r="BF33" s="239"/>
      <c r="BG33" s="522"/>
      <c r="BH33" s="246" t="str">
        <v>91_133</v>
      </c>
      <c r="BI33" s="514"/>
      <c r="BJ33" s="347"/>
    </row>
    <row r="34" spans="1:62" s="245" customFormat="1" ht="18" x14ac:dyDescent="0.3">
      <c r="A34" s="236">
        <v>11</v>
      </c>
      <c r="B34" s="236"/>
      <c r="C34" s="236"/>
      <c r="D34" s="236"/>
      <c r="E34" s="272" t="s">
        <v>5036</v>
      </c>
      <c r="F34" s="272"/>
      <c r="G34" s="272" t="s">
        <v>4897</v>
      </c>
      <c r="H34" s="237">
        <v>91</v>
      </c>
      <c r="I34" s="237">
        <v>103</v>
      </c>
      <c r="J34" s="238">
        <v>188</v>
      </c>
      <c r="K34" s="237" t="s">
        <v>4902</v>
      </c>
      <c r="L34" s="239">
        <v>3</v>
      </c>
      <c r="M34" s="239"/>
      <c r="N34" s="240"/>
      <c r="O34" s="237"/>
      <c r="P34" s="241">
        <v>200</v>
      </c>
      <c r="Q34" s="241">
        <v>200</v>
      </c>
      <c r="R34" s="238">
        <v>200</v>
      </c>
      <c r="S34" s="238"/>
      <c r="T34" s="238">
        <v>0</v>
      </c>
      <c r="U34" s="238">
        <v>0</v>
      </c>
      <c r="V34" s="238">
        <v>0</v>
      </c>
      <c r="W34" s="241">
        <v>0</v>
      </c>
      <c r="X34" s="238">
        <v>0</v>
      </c>
      <c r="Y34" s="238"/>
      <c r="Z34" s="238">
        <v>0</v>
      </c>
      <c r="AA34" s="238">
        <v>0</v>
      </c>
      <c r="AB34" s="238">
        <v>0</v>
      </c>
      <c r="AC34" s="242">
        <v>26000000</v>
      </c>
      <c r="AD34" s="242" t="str">
        <v/>
      </c>
      <c r="AE34" s="242">
        <v>26000000</v>
      </c>
      <c r="AF34" s="242">
        <v>0</v>
      </c>
      <c r="AG34" s="242" t="str">
        <v/>
      </c>
      <c r="AH34" s="242" t="str">
        <v/>
      </c>
      <c r="AI34" s="242">
        <v>26000000</v>
      </c>
      <c r="AJ34" s="260">
        <f>SUM(AI34:AI34)</f>
        <v>26000000</v>
      </c>
      <c r="AK34" s="243">
        <v>1</v>
      </c>
      <c r="AL34" s="344">
        <v>0.37309999999999999</v>
      </c>
      <c r="AM34" s="283">
        <v>4050000</v>
      </c>
      <c r="AN34" s="284">
        <f>ROUND(AK34*AM34,0)</f>
        <v>4050000</v>
      </c>
      <c r="AO34" s="285">
        <v>7800000</v>
      </c>
      <c r="AP34" s="286">
        <f>SUM(AO34:AO34)</f>
        <v>7800000</v>
      </c>
      <c r="AQ34" s="285">
        <v>130000000</v>
      </c>
      <c r="AR34" s="287">
        <f>SUM(AQ34:AQ34)</f>
        <v>130000000</v>
      </c>
      <c r="AS34" s="283" t="str">
        <v/>
      </c>
      <c r="AT34" s="288">
        <f>SUM(AS34:AS34)</f>
        <v>0</v>
      </c>
      <c r="AU34" s="283" t="str">
        <v/>
      </c>
      <c r="AV34" s="288">
        <f>SUM(AU34:AU34)</f>
        <v>0</v>
      </c>
      <c r="AW34" s="289">
        <f>SUM(AN34+AP34+AR34+AT34+AV34)</f>
        <v>141850000</v>
      </c>
      <c r="AX34" s="287">
        <f>Mây!TongTienVktTrongCg</f>
        <v>0</v>
      </c>
      <c r="AY34" s="287">
        <f>Mây!TongTienVktNgoaiCg</f>
        <v>0</v>
      </c>
      <c r="AZ34" s="281">
        <f>SUM(AX34+AY34)</f>
        <v>0</v>
      </c>
      <c r="BA34" s="281">
        <f>SUM(AJ34+AW34+AZ34)</f>
        <v>167850000</v>
      </c>
      <c r="BB34" s="283">
        <f>Mây!TongTienBtHoTro</f>
        <v>167850000</v>
      </c>
      <c r="BC34" s="283">
        <f>SUM(BA34-BB34)</f>
        <v>0</v>
      </c>
      <c r="BD34" s="239" t="str">
        <v/>
      </c>
      <c r="BE34" s="239"/>
      <c r="BF34" s="239"/>
      <c r="BG34" s="345" t="str">
        <f ca="1">HYPERLINK("#" &amp; CELL("address",Mây!A12),"Link tới sheet: " &amp; REPLACE(CELL("filename",Mây!A2),1,FIND("]",CELL("filename",Mây!A12)),""))</f>
        <v>Link tới sheet: Mây</v>
      </c>
      <c r="BH34" s="246" t="str">
        <v>91_103</v>
      </c>
      <c r="BI34" s="347" t="s">
        <v>5544</v>
      </c>
      <c r="BJ34" s="347"/>
    </row>
    <row r="35" spans="1:62" s="245" customFormat="1" ht="54" x14ac:dyDescent="0.3">
      <c r="A35" s="236">
        <v>12</v>
      </c>
      <c r="B35" s="236"/>
      <c r="C35" s="236"/>
      <c r="D35" s="236"/>
      <c r="E35" s="272" t="s">
        <v>5041</v>
      </c>
      <c r="F35" s="272"/>
      <c r="G35" s="272" t="s">
        <v>4897</v>
      </c>
      <c r="H35" s="237">
        <v>91</v>
      </c>
      <c r="I35" s="237">
        <v>107</v>
      </c>
      <c r="J35" s="238">
        <v>444.4</v>
      </c>
      <c r="K35" s="237" t="s">
        <v>4902</v>
      </c>
      <c r="L35" s="239">
        <v>3</v>
      </c>
      <c r="M35" s="239">
        <v>940</v>
      </c>
      <c r="N35" s="240"/>
      <c r="O35" s="237"/>
      <c r="P35" s="241">
        <v>443</v>
      </c>
      <c r="Q35" s="241">
        <v>443</v>
      </c>
      <c r="R35" s="238">
        <v>443</v>
      </c>
      <c r="S35" s="238"/>
      <c r="T35" s="238">
        <v>0</v>
      </c>
      <c r="U35" s="238">
        <v>0</v>
      </c>
      <c r="V35" s="238">
        <v>0</v>
      </c>
      <c r="W35" s="241">
        <v>0</v>
      </c>
      <c r="X35" s="238">
        <v>0</v>
      </c>
      <c r="Y35" s="238"/>
      <c r="Z35" s="238">
        <v>0</v>
      </c>
      <c r="AA35" s="238">
        <v>0</v>
      </c>
      <c r="AB35" s="238">
        <v>0</v>
      </c>
      <c r="AC35" s="242">
        <v>57590000</v>
      </c>
      <c r="AD35" s="242" t="str">
        <v/>
      </c>
      <c r="AE35" s="242">
        <v>57590000</v>
      </c>
      <c r="AF35" s="242">
        <v>0</v>
      </c>
      <c r="AG35" s="242" t="str">
        <v/>
      </c>
      <c r="AH35" s="242" t="str">
        <v/>
      </c>
      <c r="AI35" s="242">
        <v>57590000</v>
      </c>
      <c r="AJ35" s="260">
        <f>SUM(AI35:AI35)</f>
        <v>57590000</v>
      </c>
      <c r="AK35" s="243">
        <v>10</v>
      </c>
      <c r="AL35" s="344">
        <v>0.24429999999999999</v>
      </c>
      <c r="AM35" s="283">
        <v>2025000</v>
      </c>
      <c r="AN35" s="284">
        <f>ROUND(AK35*AM35,0)</f>
        <v>20250000</v>
      </c>
      <c r="AO35" s="285">
        <v>17277000</v>
      </c>
      <c r="AP35" s="286">
        <f>SUM(AO35:AO35)</f>
        <v>17277000</v>
      </c>
      <c r="AQ35" s="285">
        <v>287950000</v>
      </c>
      <c r="AR35" s="287">
        <f>SUM(AQ35:AQ35)</f>
        <v>287950000</v>
      </c>
      <c r="AS35" s="283" t="str">
        <v/>
      </c>
      <c r="AT35" s="288">
        <f>SUM(AS35:AS35)</f>
        <v>0</v>
      </c>
      <c r="AU35" s="283" t="str">
        <v/>
      </c>
      <c r="AV35" s="288">
        <f>SUM(AU35:AU35)</f>
        <v>0</v>
      </c>
      <c r="AW35" s="289">
        <f>SUM(AN35+AP35+AR35+AT35+AV35)</f>
        <v>325477000</v>
      </c>
      <c r="AX35" s="287">
        <f>Minh!TongTienVktTrongCg</f>
        <v>0</v>
      </c>
      <c r="AY35" s="287">
        <f>Minh!TongTienVktNgoaiCg</f>
        <v>0</v>
      </c>
      <c r="AZ35" s="281">
        <f>SUM(AX35+AY35)</f>
        <v>0</v>
      </c>
      <c r="BA35" s="281">
        <f>SUM(AJ35+AW35+AZ35)</f>
        <v>383067000</v>
      </c>
      <c r="BB35" s="283">
        <f>Minh!TongTienBtHoTro</f>
        <v>383067000</v>
      </c>
      <c r="BC35" s="283">
        <f>SUM(BA35-BB35)</f>
        <v>0</v>
      </c>
      <c r="BD35" s="239" t="str">
        <v/>
      </c>
      <c r="BE35" s="239"/>
      <c r="BF35" s="239"/>
      <c r="BG35" s="345" t="str">
        <f ca="1">HYPERLINK("#" &amp; CELL("address",Minh!A12),"Link tới sheet: " &amp; REPLACE(CELL("filename",Minh!A2),1,FIND("]",CELL("filename",Minh!A12)),""))</f>
        <v>Link tới sheet: Minh</v>
      </c>
      <c r="BH35" s="246" t="str">
        <v>91_107</v>
      </c>
      <c r="BI35" s="354" t="s">
        <v>5559</v>
      </c>
      <c r="BJ35" s="347"/>
    </row>
    <row r="36" spans="1:62" s="245" customFormat="1" ht="36" x14ac:dyDescent="0.3">
      <c r="A36" s="441">
        <v>13</v>
      </c>
      <c r="B36" s="441"/>
      <c r="C36" s="236"/>
      <c r="D36" s="236"/>
      <c r="E36" s="431" t="s">
        <v>5051</v>
      </c>
      <c r="F36" s="346"/>
      <c r="G36" s="272" t="s">
        <v>4897</v>
      </c>
      <c r="H36" s="237" t="s">
        <v>5056</v>
      </c>
      <c r="I36" s="237" t="s">
        <v>5057</v>
      </c>
      <c r="J36" s="238">
        <v>0</v>
      </c>
      <c r="K36" s="237" t="s">
        <v>4902</v>
      </c>
      <c r="L36" s="239">
        <v>3</v>
      </c>
      <c r="M36" s="239">
        <v>855</v>
      </c>
      <c r="N36" s="240"/>
      <c r="O36" s="237"/>
      <c r="P36" s="241">
        <v>720</v>
      </c>
      <c r="Q36" s="241">
        <v>720</v>
      </c>
      <c r="R36" s="238">
        <v>720</v>
      </c>
      <c r="S36" s="238"/>
      <c r="T36" s="238">
        <v>0</v>
      </c>
      <c r="U36" s="238">
        <v>0</v>
      </c>
      <c r="V36" s="238">
        <v>0</v>
      </c>
      <c r="W36" s="241">
        <v>0</v>
      </c>
      <c r="X36" s="238">
        <v>0</v>
      </c>
      <c r="Y36" s="238"/>
      <c r="Z36" s="238">
        <v>0</v>
      </c>
      <c r="AA36" s="238">
        <v>0</v>
      </c>
      <c r="AB36" s="238">
        <v>0</v>
      </c>
      <c r="AC36" s="242">
        <v>93600000</v>
      </c>
      <c r="AD36" s="242" t="str">
        <v/>
      </c>
      <c r="AE36" s="242">
        <v>93600000</v>
      </c>
      <c r="AF36" s="242">
        <v>0</v>
      </c>
      <c r="AG36" s="242" t="str">
        <v/>
      </c>
      <c r="AH36" s="242" t="str">
        <v/>
      </c>
      <c r="AI36" s="242">
        <v>93600000</v>
      </c>
      <c r="AJ36" s="457">
        <f>SUM(AI36:AI38)</f>
        <v>246662000</v>
      </c>
      <c r="AK36" s="460">
        <v>9</v>
      </c>
      <c r="AL36" s="463">
        <v>0.97599999999999998</v>
      </c>
      <c r="AM36" s="434">
        <v>8100000</v>
      </c>
      <c r="AN36" s="466">
        <f>ROUND(AK36*AM36,0)</f>
        <v>72900000</v>
      </c>
      <c r="AO36" s="285">
        <v>28080000</v>
      </c>
      <c r="AP36" s="468">
        <f>SUM(AO36:AO38)</f>
        <v>73998600</v>
      </c>
      <c r="AQ36" s="285">
        <v>468000000</v>
      </c>
      <c r="AR36" s="451">
        <f>SUM(AQ36:AQ38)</f>
        <v>1233310000</v>
      </c>
      <c r="AS36" s="283" t="str">
        <v/>
      </c>
      <c r="AT36" s="445">
        <f>SUM(AS36:AS38)</f>
        <v>0</v>
      </c>
      <c r="AU36" s="283" t="str">
        <v/>
      </c>
      <c r="AV36" s="445">
        <f>SUM(AU36:AU38)</f>
        <v>0</v>
      </c>
      <c r="AW36" s="448">
        <f>SUM(AN36+AP36+AR36+AT36+AV36)</f>
        <v>1380208600</v>
      </c>
      <c r="AX36" s="451">
        <f>Mơ!TongTienVktTrongCg</f>
        <v>0</v>
      </c>
      <c r="AY36" s="451">
        <f>Mơ!TongTienVktNgoaiCg</f>
        <v>0</v>
      </c>
      <c r="AZ36" s="454">
        <f>SUM(AX36+AY36)</f>
        <v>0</v>
      </c>
      <c r="BA36" s="454">
        <f>SUM(AJ36+AW36+AZ36)</f>
        <v>1626870600</v>
      </c>
      <c r="BB36" s="434">
        <f>Mơ!TongTienBtHoTro</f>
        <v>1626870600</v>
      </c>
      <c r="BC36" s="434">
        <f>SUM(BA36-BB36)</f>
        <v>0</v>
      </c>
      <c r="BD36" s="239" t="str">
        <v/>
      </c>
      <c r="BE36" s="239"/>
      <c r="BF36" s="239"/>
      <c r="BG36" s="522" t="str">
        <f ca="1">HYPERLINK("#" &amp; CELL("address",Mơ!A12),"Link tới sheet: " &amp; REPLACE(CELL("filename",Mơ!A2),1,FIND("]",CELL("filename",Mơ!A12)),""))</f>
        <v>Link tới sheet: Mơ</v>
      </c>
      <c r="BH36" s="246" t="str">
        <v>90+91_126+100</v>
      </c>
      <c r="BI36" s="514" t="s">
        <v>5543</v>
      </c>
      <c r="BJ36" s="347"/>
    </row>
    <row r="37" spans="1:62" s="245" customFormat="1" ht="18" x14ac:dyDescent="0.3">
      <c r="A37" s="491"/>
      <c r="B37" s="491"/>
      <c r="C37" s="236"/>
      <c r="D37" s="236"/>
      <c r="E37" s="433"/>
      <c r="F37" s="346"/>
      <c r="G37" s="272" t="s">
        <v>4897</v>
      </c>
      <c r="H37" s="237">
        <v>91</v>
      </c>
      <c r="I37" s="237">
        <v>99</v>
      </c>
      <c r="J37" s="238">
        <v>625.4</v>
      </c>
      <c r="K37" s="237" t="s">
        <v>4902</v>
      </c>
      <c r="L37" s="239">
        <v>3</v>
      </c>
      <c r="M37" s="239">
        <v>854</v>
      </c>
      <c r="N37" s="240"/>
      <c r="O37" s="237"/>
      <c r="P37" s="241">
        <v>625.4</v>
      </c>
      <c r="Q37" s="241">
        <v>625.4</v>
      </c>
      <c r="R37" s="238">
        <v>625.4</v>
      </c>
      <c r="S37" s="238"/>
      <c r="T37" s="238">
        <v>0</v>
      </c>
      <c r="U37" s="238">
        <v>0</v>
      </c>
      <c r="V37" s="238">
        <v>0</v>
      </c>
      <c r="W37" s="241">
        <v>0</v>
      </c>
      <c r="X37" s="238">
        <v>0</v>
      </c>
      <c r="Y37" s="238"/>
      <c r="Z37" s="238">
        <v>0</v>
      </c>
      <c r="AA37" s="238">
        <v>0</v>
      </c>
      <c r="AB37" s="238">
        <v>0</v>
      </c>
      <c r="AC37" s="242">
        <v>81302000</v>
      </c>
      <c r="AD37" s="242" t="str">
        <v/>
      </c>
      <c r="AE37" s="242">
        <v>81302000</v>
      </c>
      <c r="AF37" s="242">
        <v>0</v>
      </c>
      <c r="AG37" s="242" t="str">
        <v/>
      </c>
      <c r="AH37" s="242" t="str">
        <v/>
      </c>
      <c r="AI37" s="242">
        <v>81302000</v>
      </c>
      <c r="AJ37" s="458"/>
      <c r="AK37" s="461"/>
      <c r="AL37" s="464"/>
      <c r="AM37" s="435"/>
      <c r="AN37" s="466"/>
      <c r="AO37" s="285">
        <v>24390600</v>
      </c>
      <c r="AP37" s="469"/>
      <c r="AQ37" s="285">
        <v>406510000</v>
      </c>
      <c r="AR37" s="452"/>
      <c r="AS37" s="283" t="str">
        <v/>
      </c>
      <c r="AT37" s="446"/>
      <c r="AU37" s="283" t="str">
        <v/>
      </c>
      <c r="AV37" s="446"/>
      <c r="AW37" s="449"/>
      <c r="AX37" s="452"/>
      <c r="AY37" s="452"/>
      <c r="AZ37" s="455"/>
      <c r="BA37" s="455"/>
      <c r="BB37" s="435"/>
      <c r="BC37" s="435"/>
      <c r="BD37" s="239" t="str">
        <v/>
      </c>
      <c r="BE37" s="239"/>
      <c r="BF37" s="239"/>
      <c r="BG37" s="522"/>
      <c r="BH37" s="246" t="str">
        <v>91_99</v>
      </c>
      <c r="BI37" s="515"/>
      <c r="BJ37" s="347"/>
    </row>
    <row r="38" spans="1:62" s="245" customFormat="1" ht="36" x14ac:dyDescent="0.3">
      <c r="A38" s="442"/>
      <c r="B38" s="442"/>
      <c r="C38" s="236"/>
      <c r="D38" s="236"/>
      <c r="E38" s="432"/>
      <c r="F38" s="272"/>
      <c r="G38" s="272" t="s">
        <v>4897</v>
      </c>
      <c r="H38" s="237">
        <v>91</v>
      </c>
      <c r="I38" s="237" t="s">
        <v>5063</v>
      </c>
      <c r="J38" s="238">
        <v>0</v>
      </c>
      <c r="K38" s="237" t="s">
        <v>4902</v>
      </c>
      <c r="L38" s="239">
        <v>3</v>
      </c>
      <c r="M38" s="239">
        <v>940</v>
      </c>
      <c r="N38" s="240"/>
      <c r="O38" s="237"/>
      <c r="P38" s="241">
        <v>552</v>
      </c>
      <c r="Q38" s="241">
        <v>552</v>
      </c>
      <c r="R38" s="238">
        <v>552</v>
      </c>
      <c r="S38" s="238"/>
      <c r="T38" s="238">
        <v>0</v>
      </c>
      <c r="U38" s="238">
        <v>0</v>
      </c>
      <c r="V38" s="238">
        <v>0</v>
      </c>
      <c r="W38" s="241">
        <v>0</v>
      </c>
      <c r="X38" s="238">
        <v>0</v>
      </c>
      <c r="Y38" s="238"/>
      <c r="Z38" s="238">
        <v>0</v>
      </c>
      <c r="AA38" s="238">
        <v>0</v>
      </c>
      <c r="AB38" s="238">
        <v>0</v>
      </c>
      <c r="AC38" s="242">
        <v>71760000</v>
      </c>
      <c r="AD38" s="242" t="str">
        <v/>
      </c>
      <c r="AE38" s="242">
        <v>71760000</v>
      </c>
      <c r="AF38" s="242">
        <v>0</v>
      </c>
      <c r="AG38" s="242" t="str">
        <v/>
      </c>
      <c r="AH38" s="242" t="str">
        <v/>
      </c>
      <c r="AI38" s="242">
        <v>71760000</v>
      </c>
      <c r="AJ38" s="459"/>
      <c r="AK38" s="462"/>
      <c r="AL38" s="465"/>
      <c r="AM38" s="436"/>
      <c r="AN38" s="467"/>
      <c r="AO38" s="285">
        <v>21528000</v>
      </c>
      <c r="AP38" s="470"/>
      <c r="AQ38" s="285">
        <v>358800000</v>
      </c>
      <c r="AR38" s="453"/>
      <c r="AS38" s="283" t="str">
        <v/>
      </c>
      <c r="AT38" s="447"/>
      <c r="AU38" s="283" t="str">
        <v/>
      </c>
      <c r="AV38" s="447"/>
      <c r="AW38" s="450"/>
      <c r="AX38" s="453"/>
      <c r="AY38" s="453"/>
      <c r="AZ38" s="456"/>
      <c r="BA38" s="456"/>
      <c r="BB38" s="436"/>
      <c r="BC38" s="436"/>
      <c r="BD38" s="239" t="str">
        <v/>
      </c>
      <c r="BE38" s="239"/>
      <c r="BF38" s="239"/>
      <c r="BG38" s="522"/>
      <c r="BH38" s="246" t="str">
        <v>91_105+106</v>
      </c>
      <c r="BI38" s="515"/>
      <c r="BJ38" s="347"/>
    </row>
    <row r="39" spans="1:62" s="245" customFormat="1" ht="36" x14ac:dyDescent="0.3">
      <c r="A39" s="441">
        <v>14</v>
      </c>
      <c r="B39" s="441"/>
      <c r="C39" s="236"/>
      <c r="D39" s="236"/>
      <c r="E39" s="431" t="s">
        <v>5066</v>
      </c>
      <c r="F39" s="346"/>
      <c r="G39" s="272" t="s">
        <v>4897</v>
      </c>
      <c r="H39" s="237">
        <v>90</v>
      </c>
      <c r="I39" s="237">
        <v>165</v>
      </c>
      <c r="J39" s="238">
        <v>263.10000000000002</v>
      </c>
      <c r="K39" s="237" t="s">
        <v>4902</v>
      </c>
      <c r="L39" s="239">
        <v>3</v>
      </c>
      <c r="M39" s="239" t="s">
        <v>5070</v>
      </c>
      <c r="N39" s="240"/>
      <c r="O39" s="237"/>
      <c r="P39" s="241">
        <v>264</v>
      </c>
      <c r="Q39" s="241">
        <v>264</v>
      </c>
      <c r="R39" s="238">
        <v>264</v>
      </c>
      <c r="S39" s="238"/>
      <c r="T39" s="238">
        <v>0</v>
      </c>
      <c r="U39" s="238">
        <v>0</v>
      </c>
      <c r="V39" s="238">
        <v>0</v>
      </c>
      <c r="W39" s="241">
        <v>0</v>
      </c>
      <c r="X39" s="238">
        <v>0</v>
      </c>
      <c r="Y39" s="238"/>
      <c r="Z39" s="238">
        <v>0</v>
      </c>
      <c r="AA39" s="238">
        <v>0</v>
      </c>
      <c r="AB39" s="238">
        <v>0</v>
      </c>
      <c r="AC39" s="242">
        <v>34320000</v>
      </c>
      <c r="AD39" s="242" t="str">
        <v/>
      </c>
      <c r="AE39" s="242">
        <v>34320000</v>
      </c>
      <c r="AF39" s="242">
        <v>0</v>
      </c>
      <c r="AG39" s="242" t="str">
        <v/>
      </c>
      <c r="AH39" s="242" t="str">
        <v/>
      </c>
      <c r="AI39" s="242">
        <v>34320000</v>
      </c>
      <c r="AJ39" s="457">
        <f>SUM(AI39:AI40)</f>
        <v>178360000</v>
      </c>
      <c r="AK39" s="460">
        <v>9</v>
      </c>
      <c r="AL39" s="463">
        <v>0.56879999999999997</v>
      </c>
      <c r="AM39" s="434">
        <v>4050000</v>
      </c>
      <c r="AN39" s="471">
        <f>ROUND(AK39*AM39,0)</f>
        <v>36450000</v>
      </c>
      <c r="AO39" s="285">
        <v>10296000</v>
      </c>
      <c r="AP39" s="468">
        <f>SUM(AO39:AO40)</f>
        <v>53508000</v>
      </c>
      <c r="AQ39" s="285">
        <v>171600000</v>
      </c>
      <c r="AR39" s="451">
        <f>SUM(AQ39:AQ40)</f>
        <v>891800000</v>
      </c>
      <c r="AS39" s="283" t="str">
        <v/>
      </c>
      <c r="AT39" s="445">
        <f>SUM(AS39:AS40)</f>
        <v>0</v>
      </c>
      <c r="AU39" s="283" t="str">
        <v/>
      </c>
      <c r="AV39" s="445">
        <f>SUM(AU39:AU40)</f>
        <v>0</v>
      </c>
      <c r="AW39" s="448">
        <f>SUM(AN39+AP39+AR39+AT39+AV39)</f>
        <v>981758000</v>
      </c>
      <c r="AX39" s="451">
        <f>Thiệu!TongTienVktTrongCg</f>
        <v>0</v>
      </c>
      <c r="AY39" s="451">
        <f>Thiệu!TongTienVktNgoaiCg</f>
        <v>0</v>
      </c>
      <c r="AZ39" s="454">
        <f>SUM(AX39+AY39)</f>
        <v>0</v>
      </c>
      <c r="BA39" s="454">
        <f>SUM(AJ39+AW39+AZ39)</f>
        <v>1160118000</v>
      </c>
      <c r="BB39" s="434">
        <f>Thiệu!TongTienBtHoTro</f>
        <v>1160118000</v>
      </c>
      <c r="BC39" s="434">
        <f>SUM(BA39-BB39)</f>
        <v>0</v>
      </c>
      <c r="BD39" s="239" t="str">
        <v/>
      </c>
      <c r="BE39" s="239"/>
      <c r="BF39" s="239"/>
      <c r="BG39" s="522" t="str">
        <f ca="1">HYPERLINK("#" &amp; CELL("address",Thiệu!A12),"Link tới sheet: " &amp; REPLACE(CELL("filename",Thiệu!A2),1,FIND("]",CELL("filename",Thiệu!A12)),""))</f>
        <v>Link tới sheet: Thiệu</v>
      </c>
      <c r="BH39" s="246" t="str">
        <v>90_165</v>
      </c>
      <c r="BI39" s="513" t="s">
        <v>5559</v>
      </c>
      <c r="BJ39" s="347"/>
    </row>
    <row r="40" spans="1:62" s="245" customFormat="1" ht="36" x14ac:dyDescent="0.3">
      <c r="A40" s="442"/>
      <c r="B40" s="442"/>
      <c r="C40" s="236"/>
      <c r="D40" s="236"/>
      <c r="E40" s="432"/>
      <c r="F40" s="272"/>
      <c r="G40" s="272" t="s">
        <v>4897</v>
      </c>
      <c r="H40" s="237">
        <v>91</v>
      </c>
      <c r="I40" s="237" t="s">
        <v>5075</v>
      </c>
      <c r="J40" s="238">
        <v>0</v>
      </c>
      <c r="K40" s="237" t="s">
        <v>4902</v>
      </c>
      <c r="L40" s="239">
        <v>3</v>
      </c>
      <c r="M40" s="239" t="s">
        <v>5073</v>
      </c>
      <c r="N40" s="240"/>
      <c r="O40" s="237"/>
      <c r="P40" s="241">
        <v>1108</v>
      </c>
      <c r="Q40" s="241">
        <v>1108</v>
      </c>
      <c r="R40" s="238">
        <v>1108</v>
      </c>
      <c r="S40" s="238"/>
      <c r="T40" s="238">
        <v>0</v>
      </c>
      <c r="U40" s="238">
        <v>0</v>
      </c>
      <c r="V40" s="238">
        <v>0</v>
      </c>
      <c r="W40" s="241">
        <v>0</v>
      </c>
      <c r="X40" s="238">
        <v>0</v>
      </c>
      <c r="Y40" s="238"/>
      <c r="Z40" s="238">
        <v>0</v>
      </c>
      <c r="AA40" s="238">
        <v>0</v>
      </c>
      <c r="AB40" s="238">
        <v>0</v>
      </c>
      <c r="AC40" s="242">
        <v>144040000</v>
      </c>
      <c r="AD40" s="242" t="str">
        <v/>
      </c>
      <c r="AE40" s="242">
        <v>144040000</v>
      </c>
      <c r="AF40" s="242">
        <v>0</v>
      </c>
      <c r="AG40" s="242" t="str">
        <v/>
      </c>
      <c r="AH40" s="242" t="str">
        <v/>
      </c>
      <c r="AI40" s="242">
        <v>144040000</v>
      </c>
      <c r="AJ40" s="459"/>
      <c r="AK40" s="462"/>
      <c r="AL40" s="465"/>
      <c r="AM40" s="436"/>
      <c r="AN40" s="467"/>
      <c r="AO40" s="285">
        <v>43212000</v>
      </c>
      <c r="AP40" s="470"/>
      <c r="AQ40" s="285">
        <v>720200000</v>
      </c>
      <c r="AR40" s="453"/>
      <c r="AS40" s="283" t="str">
        <v/>
      </c>
      <c r="AT40" s="447"/>
      <c r="AU40" s="283" t="str">
        <v/>
      </c>
      <c r="AV40" s="447"/>
      <c r="AW40" s="450"/>
      <c r="AX40" s="453"/>
      <c r="AY40" s="453"/>
      <c r="AZ40" s="456"/>
      <c r="BA40" s="456"/>
      <c r="BB40" s="436"/>
      <c r="BC40" s="436"/>
      <c r="BD40" s="239" t="str">
        <v/>
      </c>
      <c r="BE40" s="239"/>
      <c r="BF40" s="239"/>
      <c r="BG40" s="522"/>
      <c r="BH40" s="246" t="str">
        <v>91_121+122</v>
      </c>
      <c r="BI40" s="513"/>
      <c r="BJ40" s="347"/>
    </row>
    <row r="41" spans="1:62" s="245" customFormat="1" ht="36" x14ac:dyDescent="0.3">
      <c r="A41" s="441">
        <v>15</v>
      </c>
      <c r="B41" s="441"/>
      <c r="C41" s="236"/>
      <c r="D41" s="236"/>
      <c r="E41" s="431" t="s">
        <v>5078</v>
      </c>
      <c r="F41" s="346"/>
      <c r="G41" s="272" t="s">
        <v>4897</v>
      </c>
      <c r="H41" s="237">
        <v>104</v>
      </c>
      <c r="I41" s="237">
        <v>24</v>
      </c>
      <c r="J41" s="238">
        <v>454.1</v>
      </c>
      <c r="K41" s="237" t="s">
        <v>4902</v>
      </c>
      <c r="L41" s="239">
        <v>3</v>
      </c>
      <c r="M41" s="239" t="s">
        <v>5081</v>
      </c>
      <c r="N41" s="240"/>
      <c r="O41" s="237"/>
      <c r="P41" s="241">
        <v>429.1</v>
      </c>
      <c r="Q41" s="241">
        <v>429.1</v>
      </c>
      <c r="R41" s="238">
        <v>429.1</v>
      </c>
      <c r="S41" s="238"/>
      <c r="T41" s="238">
        <v>0</v>
      </c>
      <c r="U41" s="238">
        <v>0</v>
      </c>
      <c r="V41" s="238">
        <v>0</v>
      </c>
      <c r="W41" s="241">
        <v>0</v>
      </c>
      <c r="X41" s="238">
        <v>0</v>
      </c>
      <c r="Y41" s="238"/>
      <c r="Z41" s="238">
        <v>0</v>
      </c>
      <c r="AA41" s="238">
        <v>0</v>
      </c>
      <c r="AB41" s="238">
        <v>0</v>
      </c>
      <c r="AC41" s="242">
        <v>55783000</v>
      </c>
      <c r="AD41" s="242" t="str">
        <v/>
      </c>
      <c r="AE41" s="242">
        <v>55783000</v>
      </c>
      <c r="AF41" s="242">
        <v>0</v>
      </c>
      <c r="AG41" s="242" t="str">
        <v/>
      </c>
      <c r="AH41" s="242" t="str">
        <v/>
      </c>
      <c r="AI41" s="242">
        <v>55783000</v>
      </c>
      <c r="AJ41" s="457">
        <f>SUM(AI41:AI42)</f>
        <v>91572000</v>
      </c>
      <c r="AK41" s="460">
        <v>1</v>
      </c>
      <c r="AL41" s="463">
        <v>0.89395833329999996</v>
      </c>
      <c r="AM41" s="434">
        <v>8100000</v>
      </c>
      <c r="AN41" s="471">
        <f>ROUND(AK41*AM41,0)</f>
        <v>8100000</v>
      </c>
      <c r="AO41" s="285">
        <v>16734900</v>
      </c>
      <c r="AP41" s="468">
        <f>SUM(AO41:AO42)</f>
        <v>16734900</v>
      </c>
      <c r="AQ41" s="285">
        <v>278915000</v>
      </c>
      <c r="AR41" s="451">
        <f>SUM(AQ41:AQ42)</f>
        <v>278915000</v>
      </c>
      <c r="AS41" s="283" t="str">
        <v/>
      </c>
      <c r="AT41" s="445">
        <f>SUM(AS41:AS42)</f>
        <v>0</v>
      </c>
      <c r="AU41" s="283" t="str">
        <v/>
      </c>
      <c r="AV41" s="445">
        <f>SUM(AU41:AU42)</f>
        <v>0</v>
      </c>
      <c r="AW41" s="448">
        <f>SUM(AN41+AP41+AR41+AT41+AV41)</f>
        <v>303749900</v>
      </c>
      <c r="AX41" s="451">
        <f>Vân!TongTienVktTrongCg</f>
        <v>0</v>
      </c>
      <c r="AY41" s="451">
        <f>Vân!TongTienVktNgoaiCg</f>
        <v>0</v>
      </c>
      <c r="AZ41" s="454">
        <f>SUM(AX41+AY41)</f>
        <v>0</v>
      </c>
      <c r="BA41" s="454">
        <f>SUM(AJ41+AW41+AZ41)</f>
        <v>395321900</v>
      </c>
      <c r="BB41" s="434">
        <f>Vân!TongTienBtHoTro</f>
        <v>395321900</v>
      </c>
      <c r="BC41" s="434">
        <f>SUM(BA41-BB41)</f>
        <v>0</v>
      </c>
      <c r="BD41" s="239" t="str">
        <v/>
      </c>
      <c r="BE41" s="239"/>
      <c r="BF41" s="239"/>
      <c r="BG41" s="522" t="str">
        <f ca="1">HYPERLINK("#" &amp; CELL("address",Vân!A12),"Link tới sheet: " &amp; REPLACE(CELL("filename",Vân!A2),1,FIND("]",CELL("filename",Vân!A12)),""))</f>
        <v>Link tới sheet: Vân</v>
      </c>
      <c r="BH41" s="246" t="str">
        <v>104_24</v>
      </c>
      <c r="BI41" s="514" t="s">
        <v>5548</v>
      </c>
      <c r="BJ41" s="347"/>
    </row>
    <row r="42" spans="1:62" s="245" customFormat="1" ht="18" x14ac:dyDescent="0.3">
      <c r="A42" s="442"/>
      <c r="B42" s="442"/>
      <c r="C42" s="236"/>
      <c r="D42" s="236"/>
      <c r="E42" s="432"/>
      <c r="F42" s="272"/>
      <c r="G42" s="272" t="s">
        <v>4897</v>
      </c>
      <c r="H42" s="237">
        <v>104</v>
      </c>
      <c r="I42" s="237">
        <v>35</v>
      </c>
      <c r="J42" s="238">
        <v>275.3</v>
      </c>
      <c r="K42" s="237" t="s">
        <v>4902</v>
      </c>
      <c r="L42" s="239">
        <v>3</v>
      </c>
      <c r="M42" s="239"/>
      <c r="N42" s="240"/>
      <c r="O42" s="237"/>
      <c r="P42" s="241">
        <v>275.3</v>
      </c>
      <c r="Q42" s="241">
        <v>275.3</v>
      </c>
      <c r="R42" s="238">
        <v>0</v>
      </c>
      <c r="S42" s="238"/>
      <c r="T42" s="238">
        <v>0</v>
      </c>
      <c r="U42" s="238">
        <v>275.3</v>
      </c>
      <c r="V42" s="238">
        <v>0</v>
      </c>
      <c r="W42" s="241">
        <v>0</v>
      </c>
      <c r="X42" s="238">
        <v>0</v>
      </c>
      <c r="Y42" s="238"/>
      <c r="Z42" s="238">
        <v>0</v>
      </c>
      <c r="AA42" s="238">
        <v>0</v>
      </c>
      <c r="AB42" s="238">
        <v>0</v>
      </c>
      <c r="AC42" s="242">
        <v>0</v>
      </c>
      <c r="AD42" s="242">
        <v>35789000</v>
      </c>
      <c r="AE42" s="242">
        <v>35789000</v>
      </c>
      <c r="AF42" s="242">
        <v>0</v>
      </c>
      <c r="AG42" s="242" t="str">
        <v/>
      </c>
      <c r="AH42" s="242" t="str">
        <v/>
      </c>
      <c r="AI42" s="242">
        <v>35789000</v>
      </c>
      <c r="AJ42" s="459"/>
      <c r="AK42" s="462"/>
      <c r="AL42" s="465"/>
      <c r="AM42" s="436"/>
      <c r="AN42" s="467"/>
      <c r="AO42" s="285" t="str">
        <v/>
      </c>
      <c r="AP42" s="470"/>
      <c r="AQ42" s="285" t="str">
        <v/>
      </c>
      <c r="AR42" s="453"/>
      <c r="AS42" s="283" t="str">
        <v/>
      </c>
      <c r="AT42" s="447"/>
      <c r="AU42" s="283" t="str">
        <v/>
      </c>
      <c r="AV42" s="447"/>
      <c r="AW42" s="450"/>
      <c r="AX42" s="453"/>
      <c r="AY42" s="453"/>
      <c r="AZ42" s="456"/>
      <c r="BA42" s="456"/>
      <c r="BB42" s="436"/>
      <c r="BC42" s="436"/>
      <c r="BD42" s="239" t="str">
        <v/>
      </c>
      <c r="BE42" s="239"/>
      <c r="BF42" s="239"/>
      <c r="BG42" s="522"/>
      <c r="BH42" s="246" t="str">
        <v>104_35</v>
      </c>
      <c r="BI42" s="515"/>
      <c r="BJ42" s="347"/>
    </row>
    <row r="43" spans="1:62" s="245" customFormat="1" ht="36" x14ac:dyDescent="0.3">
      <c r="A43" s="236">
        <v>16</v>
      </c>
      <c r="B43" s="236"/>
      <c r="C43" s="236"/>
      <c r="D43" s="236"/>
      <c r="E43" s="272" t="s">
        <v>5087</v>
      </c>
      <c r="F43" s="272"/>
      <c r="G43" s="272" t="s">
        <v>4897</v>
      </c>
      <c r="H43" s="237">
        <v>90</v>
      </c>
      <c r="I43" s="237" t="s">
        <v>5091</v>
      </c>
      <c r="J43" s="238">
        <v>0</v>
      </c>
      <c r="K43" s="237" t="s">
        <v>4902</v>
      </c>
      <c r="L43" s="239">
        <v>3</v>
      </c>
      <c r="M43" s="239">
        <v>857</v>
      </c>
      <c r="N43" s="240"/>
      <c r="O43" s="237"/>
      <c r="P43" s="241">
        <v>445</v>
      </c>
      <c r="Q43" s="241">
        <v>445</v>
      </c>
      <c r="R43" s="238">
        <v>445</v>
      </c>
      <c r="S43" s="238"/>
      <c r="T43" s="238">
        <v>0</v>
      </c>
      <c r="U43" s="238">
        <v>0</v>
      </c>
      <c r="V43" s="238">
        <v>0</v>
      </c>
      <c r="W43" s="241">
        <v>0</v>
      </c>
      <c r="X43" s="238">
        <v>0</v>
      </c>
      <c r="Y43" s="238"/>
      <c r="Z43" s="238">
        <v>0</v>
      </c>
      <c r="AA43" s="238">
        <v>0</v>
      </c>
      <c r="AB43" s="238">
        <v>0</v>
      </c>
      <c r="AC43" s="242">
        <v>57850000</v>
      </c>
      <c r="AD43" s="242" t="str">
        <v/>
      </c>
      <c r="AE43" s="242">
        <v>57850000</v>
      </c>
      <c r="AF43" s="242">
        <v>0</v>
      </c>
      <c r="AG43" s="242" t="str">
        <v/>
      </c>
      <c r="AH43" s="242" t="str">
        <v/>
      </c>
      <c r="AI43" s="242">
        <v>57850000</v>
      </c>
      <c r="AJ43" s="260">
        <f>SUM(AI43:AI43)</f>
        <v>57850000</v>
      </c>
      <c r="AK43" s="243">
        <v>1</v>
      </c>
      <c r="AL43" s="344">
        <v>0.1865</v>
      </c>
      <c r="AM43" s="283">
        <v>2025000</v>
      </c>
      <c r="AN43" s="284">
        <f>ROUND(AK43*AM43,0)</f>
        <v>2025000</v>
      </c>
      <c r="AO43" s="285">
        <v>17355000</v>
      </c>
      <c r="AP43" s="286">
        <f>SUM(AO43:AO43)</f>
        <v>17355000</v>
      </c>
      <c r="AQ43" s="285">
        <v>289250000</v>
      </c>
      <c r="AR43" s="287">
        <f>SUM(AQ43:AQ43)</f>
        <v>289250000</v>
      </c>
      <c r="AS43" s="283" t="str">
        <v/>
      </c>
      <c r="AT43" s="288">
        <f>SUM(AS43:AS43)</f>
        <v>0</v>
      </c>
      <c r="AU43" s="283" t="str">
        <v/>
      </c>
      <c r="AV43" s="288">
        <f>SUM(AU43:AU43)</f>
        <v>0</v>
      </c>
      <c r="AW43" s="289">
        <f>SUM(AN43+AP43+AR43+AT43+AV43)</f>
        <v>308630000</v>
      </c>
      <c r="AX43" s="287">
        <f>Tích!TongTienVktTrongCg</f>
        <v>0</v>
      </c>
      <c r="AY43" s="287">
        <f>Tích!TongTienVktNgoaiCg</f>
        <v>0</v>
      </c>
      <c r="AZ43" s="281">
        <f>SUM(AX43+AY43)</f>
        <v>0</v>
      </c>
      <c r="BA43" s="281">
        <f>SUM(AJ43+AW43+AZ43)</f>
        <v>366480000</v>
      </c>
      <c r="BB43" s="283">
        <f>Tích!TongTienBtHoTro</f>
        <v>366480000</v>
      </c>
      <c r="BC43" s="283">
        <f>SUM(BA43-BB43)</f>
        <v>0</v>
      </c>
      <c r="BD43" s="239" t="str">
        <v/>
      </c>
      <c r="BE43" s="239"/>
      <c r="BF43" s="239"/>
      <c r="BG43" s="345" t="str">
        <f ca="1">HYPERLINK("#" &amp; CELL("address",Tích!A12),"Link tới sheet: " &amp; REPLACE(CELL("filename",Tích!A2),1,FIND("]",CELL("filename",Tích!A12)),""))</f>
        <v>Link tới sheet: Tích</v>
      </c>
      <c r="BH43" s="246" t="str">
        <v>90_128+129</v>
      </c>
      <c r="BI43" s="347" t="s">
        <v>5538</v>
      </c>
      <c r="BJ43" s="347"/>
    </row>
    <row r="44" spans="1:62" s="245" customFormat="1" ht="36" x14ac:dyDescent="0.3">
      <c r="A44" s="441">
        <v>17</v>
      </c>
      <c r="B44" s="441"/>
      <c r="C44" s="236"/>
      <c r="D44" s="236"/>
      <c r="E44" s="431" t="s">
        <v>5095</v>
      </c>
      <c r="F44" s="346"/>
      <c r="G44" s="272" t="s">
        <v>4897</v>
      </c>
      <c r="H44" s="237">
        <v>90</v>
      </c>
      <c r="I44" s="237">
        <v>125</v>
      </c>
      <c r="J44" s="238">
        <v>476.2</v>
      </c>
      <c r="K44" s="237" t="s">
        <v>4902</v>
      </c>
      <c r="L44" s="239">
        <v>3</v>
      </c>
      <c r="M44" s="239" t="s">
        <v>5098</v>
      </c>
      <c r="N44" s="240"/>
      <c r="O44" s="237"/>
      <c r="P44" s="241">
        <v>229.5</v>
      </c>
      <c r="Q44" s="241">
        <v>229.5</v>
      </c>
      <c r="R44" s="238">
        <v>229.5</v>
      </c>
      <c r="S44" s="238"/>
      <c r="T44" s="238">
        <v>0</v>
      </c>
      <c r="U44" s="238">
        <v>0</v>
      </c>
      <c r="V44" s="238">
        <v>0</v>
      </c>
      <c r="W44" s="241">
        <v>0</v>
      </c>
      <c r="X44" s="238">
        <v>0</v>
      </c>
      <c r="Y44" s="238"/>
      <c r="Z44" s="238">
        <v>0</v>
      </c>
      <c r="AA44" s="238">
        <v>0</v>
      </c>
      <c r="AB44" s="238">
        <v>0</v>
      </c>
      <c r="AC44" s="242">
        <v>29835000</v>
      </c>
      <c r="AD44" s="242" t="str">
        <v/>
      </c>
      <c r="AE44" s="242">
        <v>29835000</v>
      </c>
      <c r="AF44" s="242">
        <v>0</v>
      </c>
      <c r="AG44" s="242" t="str">
        <v/>
      </c>
      <c r="AH44" s="242" t="str">
        <v/>
      </c>
      <c r="AI44" s="242">
        <v>29835000</v>
      </c>
      <c r="AJ44" s="457">
        <f>SUM(AI44:AI46)</f>
        <v>146081000</v>
      </c>
      <c r="AK44" s="460">
        <v>3</v>
      </c>
      <c r="AL44" s="463">
        <v>0.2417</v>
      </c>
      <c r="AM44" s="434">
        <v>2025000</v>
      </c>
      <c r="AN44" s="466">
        <f>ROUND(AK44*AM44,0)</f>
        <v>6075000</v>
      </c>
      <c r="AO44" s="285">
        <v>8950500</v>
      </c>
      <c r="AP44" s="468">
        <f>SUM(AO44:AO46)</f>
        <v>43824300</v>
      </c>
      <c r="AQ44" s="285">
        <v>149175000</v>
      </c>
      <c r="AR44" s="451">
        <f>SUM(AQ44:AQ46)</f>
        <v>730405000</v>
      </c>
      <c r="AS44" s="283" t="str">
        <v/>
      </c>
      <c r="AT44" s="445">
        <f>SUM(AS44:AS46)</f>
        <v>0</v>
      </c>
      <c r="AU44" s="283" t="str">
        <v/>
      </c>
      <c r="AV44" s="445">
        <f>SUM(AU44:AU46)</f>
        <v>0</v>
      </c>
      <c r="AW44" s="448">
        <f>SUM(AN44+AP44+AR44+AT44+AV44)</f>
        <v>780304300</v>
      </c>
      <c r="AX44" s="451">
        <f>Trai!TongTienVktTrongCg</f>
        <v>0</v>
      </c>
      <c r="AY44" s="451">
        <f>Trai!TongTienVktNgoaiCg</f>
        <v>0</v>
      </c>
      <c r="AZ44" s="454">
        <f>SUM(AX44+AY44)</f>
        <v>0</v>
      </c>
      <c r="BA44" s="454">
        <f>SUM(AJ44+AW44+AZ44)</f>
        <v>926385300</v>
      </c>
      <c r="BB44" s="434">
        <f>Trai!TongTienBtHoTro</f>
        <v>926385300</v>
      </c>
      <c r="BC44" s="434">
        <f>SUM(BA44-BB44)</f>
        <v>0</v>
      </c>
      <c r="BD44" s="239" t="str">
        <v/>
      </c>
      <c r="BE44" s="239"/>
      <c r="BF44" s="239"/>
      <c r="BG44" s="522" t="str">
        <f ca="1">HYPERLINK("#" &amp; CELL("address",Trai!A12),"Link tới sheet: " &amp; REPLACE(CELL("filename",Trai!A2),1,FIND("]",CELL("filename",Trai!A12)),""))</f>
        <v>Link tới sheet: Trai</v>
      </c>
      <c r="BH44" s="246" t="str">
        <v>90_125</v>
      </c>
      <c r="BI44" s="514" t="s">
        <v>5542</v>
      </c>
      <c r="BJ44" s="347"/>
    </row>
    <row r="45" spans="1:62" s="245" customFormat="1" ht="18" x14ac:dyDescent="0.3">
      <c r="A45" s="491"/>
      <c r="B45" s="491"/>
      <c r="C45" s="236"/>
      <c r="D45" s="236"/>
      <c r="E45" s="433"/>
      <c r="F45" s="346"/>
      <c r="G45" s="272" t="s">
        <v>4897</v>
      </c>
      <c r="H45" s="237">
        <v>90</v>
      </c>
      <c r="I45" s="237">
        <v>153</v>
      </c>
      <c r="J45" s="238">
        <v>347.2</v>
      </c>
      <c r="K45" s="237" t="s">
        <v>4902</v>
      </c>
      <c r="L45" s="239">
        <v>3</v>
      </c>
      <c r="M45" s="239">
        <v>957</v>
      </c>
      <c r="N45" s="240"/>
      <c r="O45" s="237"/>
      <c r="P45" s="241">
        <v>347.2</v>
      </c>
      <c r="Q45" s="241">
        <v>347.2</v>
      </c>
      <c r="R45" s="238">
        <v>347.2</v>
      </c>
      <c r="S45" s="238"/>
      <c r="T45" s="238">
        <v>0</v>
      </c>
      <c r="U45" s="238">
        <v>0</v>
      </c>
      <c r="V45" s="238">
        <v>0</v>
      </c>
      <c r="W45" s="241">
        <v>0</v>
      </c>
      <c r="X45" s="238">
        <v>0</v>
      </c>
      <c r="Y45" s="238"/>
      <c r="Z45" s="238">
        <v>0</v>
      </c>
      <c r="AA45" s="238">
        <v>0</v>
      </c>
      <c r="AB45" s="238">
        <v>0</v>
      </c>
      <c r="AC45" s="242">
        <v>45136000</v>
      </c>
      <c r="AD45" s="242" t="str">
        <v/>
      </c>
      <c r="AE45" s="242">
        <v>45136000</v>
      </c>
      <c r="AF45" s="242">
        <v>0</v>
      </c>
      <c r="AG45" s="242" t="str">
        <v/>
      </c>
      <c r="AH45" s="242" t="str">
        <v/>
      </c>
      <c r="AI45" s="242">
        <v>45136000</v>
      </c>
      <c r="AJ45" s="458"/>
      <c r="AK45" s="461"/>
      <c r="AL45" s="464"/>
      <c r="AM45" s="435"/>
      <c r="AN45" s="466"/>
      <c r="AO45" s="285">
        <v>13540800</v>
      </c>
      <c r="AP45" s="469"/>
      <c r="AQ45" s="285">
        <v>225680000</v>
      </c>
      <c r="AR45" s="452"/>
      <c r="AS45" s="283" t="str">
        <v/>
      </c>
      <c r="AT45" s="446"/>
      <c r="AU45" s="283" t="str">
        <v/>
      </c>
      <c r="AV45" s="446"/>
      <c r="AW45" s="449"/>
      <c r="AX45" s="452"/>
      <c r="AY45" s="452"/>
      <c r="AZ45" s="455"/>
      <c r="BA45" s="455"/>
      <c r="BB45" s="435"/>
      <c r="BC45" s="435"/>
      <c r="BD45" s="239" t="str">
        <v/>
      </c>
      <c r="BE45" s="239"/>
      <c r="BF45" s="239"/>
      <c r="BG45" s="522"/>
      <c r="BH45" s="246" t="str">
        <v>90_153</v>
      </c>
      <c r="BI45" s="515"/>
      <c r="BJ45" s="519"/>
    </row>
    <row r="46" spans="1:62" s="245" customFormat="1" ht="18" x14ac:dyDescent="0.3">
      <c r="A46" s="442"/>
      <c r="B46" s="442"/>
      <c r="C46" s="236"/>
      <c r="D46" s="236"/>
      <c r="E46" s="432"/>
      <c r="F46" s="272"/>
      <c r="G46" s="272" t="s">
        <v>4897</v>
      </c>
      <c r="H46" s="237">
        <v>90</v>
      </c>
      <c r="I46" s="237">
        <v>150</v>
      </c>
      <c r="J46" s="238">
        <v>518.9</v>
      </c>
      <c r="K46" s="237" t="s">
        <v>4902</v>
      </c>
      <c r="L46" s="239">
        <v>3</v>
      </c>
      <c r="M46" s="239">
        <v>936</v>
      </c>
      <c r="N46" s="240"/>
      <c r="O46" s="237"/>
      <c r="P46" s="241">
        <v>547</v>
      </c>
      <c r="Q46" s="241">
        <v>547</v>
      </c>
      <c r="R46" s="238">
        <v>547</v>
      </c>
      <c r="S46" s="238"/>
      <c r="T46" s="238">
        <v>0</v>
      </c>
      <c r="U46" s="238">
        <v>0</v>
      </c>
      <c r="V46" s="238">
        <v>0</v>
      </c>
      <c r="W46" s="241">
        <v>0</v>
      </c>
      <c r="X46" s="238">
        <v>0</v>
      </c>
      <c r="Y46" s="238"/>
      <c r="Z46" s="238">
        <v>0</v>
      </c>
      <c r="AA46" s="238">
        <v>0</v>
      </c>
      <c r="AB46" s="238">
        <v>0</v>
      </c>
      <c r="AC46" s="242">
        <v>71110000</v>
      </c>
      <c r="AD46" s="242" t="str">
        <v/>
      </c>
      <c r="AE46" s="242">
        <v>71110000</v>
      </c>
      <c r="AF46" s="242">
        <v>0</v>
      </c>
      <c r="AG46" s="242" t="str">
        <v/>
      </c>
      <c r="AH46" s="242" t="str">
        <v/>
      </c>
      <c r="AI46" s="242">
        <v>71110000</v>
      </c>
      <c r="AJ46" s="459"/>
      <c r="AK46" s="462"/>
      <c r="AL46" s="465"/>
      <c r="AM46" s="436"/>
      <c r="AN46" s="467"/>
      <c r="AO46" s="285">
        <v>21333000</v>
      </c>
      <c r="AP46" s="470"/>
      <c r="AQ46" s="285">
        <v>355550000</v>
      </c>
      <c r="AR46" s="453"/>
      <c r="AS46" s="283" t="str">
        <v/>
      </c>
      <c r="AT46" s="447"/>
      <c r="AU46" s="283" t="str">
        <v/>
      </c>
      <c r="AV46" s="447"/>
      <c r="AW46" s="450"/>
      <c r="AX46" s="453"/>
      <c r="AY46" s="453"/>
      <c r="AZ46" s="456"/>
      <c r="BA46" s="456"/>
      <c r="BB46" s="436"/>
      <c r="BC46" s="436"/>
      <c r="BD46" s="239" t="str">
        <v/>
      </c>
      <c r="BE46" s="239"/>
      <c r="BF46" s="239"/>
      <c r="BG46" s="522"/>
      <c r="BH46" s="246" t="str">
        <v>90_150</v>
      </c>
      <c r="BI46" s="515"/>
      <c r="BJ46" s="520"/>
    </row>
    <row r="47" spans="1:62" s="245" customFormat="1" ht="18" x14ac:dyDescent="0.3">
      <c r="A47" s="236">
        <v>18</v>
      </c>
      <c r="B47" s="236"/>
      <c r="C47" s="236"/>
      <c r="D47" s="236"/>
      <c r="E47" s="272" t="s">
        <v>5272</v>
      </c>
      <c r="F47" s="272"/>
      <c r="G47" s="272" t="s">
        <v>4897</v>
      </c>
      <c r="H47" s="237">
        <v>91</v>
      </c>
      <c r="I47" s="237">
        <v>86</v>
      </c>
      <c r="J47" s="238">
        <v>1208.4000000000001</v>
      </c>
      <c r="K47" s="237" t="s">
        <v>4902</v>
      </c>
      <c r="L47" s="239">
        <v>3</v>
      </c>
      <c r="M47" s="239">
        <v>854</v>
      </c>
      <c r="N47" s="240"/>
      <c r="O47" s="237"/>
      <c r="P47" s="241">
        <v>1208.4000000000001</v>
      </c>
      <c r="Q47" s="241">
        <v>1208.4000000000001</v>
      </c>
      <c r="R47" s="238">
        <v>1176</v>
      </c>
      <c r="S47" s="238"/>
      <c r="T47" s="238">
        <v>0</v>
      </c>
      <c r="U47" s="238">
        <v>0</v>
      </c>
      <c r="V47" s="238">
        <v>32.4</v>
      </c>
      <c r="W47" s="241">
        <v>0</v>
      </c>
      <c r="X47" s="238">
        <v>0</v>
      </c>
      <c r="Y47" s="238"/>
      <c r="Z47" s="238">
        <v>0</v>
      </c>
      <c r="AA47" s="238">
        <v>0</v>
      </c>
      <c r="AB47" s="238">
        <v>0</v>
      </c>
      <c r="AC47" s="242">
        <v>152880000</v>
      </c>
      <c r="AD47" s="242" t="str">
        <v/>
      </c>
      <c r="AE47" s="242">
        <v>152880000</v>
      </c>
      <c r="AF47" s="242">
        <v>0</v>
      </c>
      <c r="AG47" s="242" t="str">
        <v/>
      </c>
      <c r="AH47" s="242" t="str">
        <v/>
      </c>
      <c r="AI47" s="242">
        <v>152880000</v>
      </c>
      <c r="AJ47" s="260">
        <f>SUM(AI47:AI47)</f>
        <v>152880000</v>
      </c>
      <c r="AK47" s="243">
        <v>8</v>
      </c>
      <c r="AL47" s="344">
        <v>0.48509999999999998</v>
      </c>
      <c r="AM47" s="283">
        <v>4050000</v>
      </c>
      <c r="AN47" s="284">
        <f t="shared" ref="AN47:AN52" si="3">ROUND(AK47*AM47,0)</f>
        <v>32400000</v>
      </c>
      <c r="AO47" s="285">
        <v>45864000</v>
      </c>
      <c r="AP47" s="286">
        <f>SUM(AO47:AO47)</f>
        <v>45864000</v>
      </c>
      <c r="AQ47" s="285">
        <v>764400000</v>
      </c>
      <c r="AR47" s="287">
        <f>SUM(AQ47:AQ47)</f>
        <v>764400000</v>
      </c>
      <c r="AS47" s="283" t="str">
        <v/>
      </c>
      <c r="AT47" s="288">
        <f>SUM(AS47:AS47)</f>
        <v>0</v>
      </c>
      <c r="AU47" s="283" t="str">
        <v/>
      </c>
      <c r="AV47" s="288">
        <f>SUM(AU47:AU47)</f>
        <v>0</v>
      </c>
      <c r="AW47" s="289">
        <f t="shared" ref="AW47:AW52" si="4">SUM(AN47+AP47+AR47+AT47+AV47)</f>
        <v>842664000</v>
      </c>
      <c r="AX47" s="287">
        <f>Thanh!TongTienVktTrongCg</f>
        <v>0</v>
      </c>
      <c r="AY47" s="287">
        <f>Thanh!TongTienVktNgoaiCg</f>
        <v>0</v>
      </c>
      <c r="AZ47" s="281">
        <f t="shared" ref="AZ47:AZ52" si="5">SUM(AX47+AY47)</f>
        <v>0</v>
      </c>
      <c r="BA47" s="281">
        <f t="shared" ref="BA47:BA52" si="6">SUM(AJ47+AW47+AZ47)</f>
        <v>995544000</v>
      </c>
      <c r="BB47" s="283">
        <f>Thanh!TongTienBtHoTro</f>
        <v>995544000</v>
      </c>
      <c r="BC47" s="283">
        <f t="shared" ref="BC47:BC52" si="7">SUM(BA47-BB47)</f>
        <v>0</v>
      </c>
      <c r="BD47" s="239" t="str">
        <v/>
      </c>
      <c r="BE47" s="239"/>
      <c r="BF47" s="239"/>
      <c r="BG47" s="345" t="str">
        <f ca="1">HYPERLINK("#" &amp; CELL("address",Thanh!A12),"Link tới sheet: " &amp; REPLACE(CELL("filename",Thanh!A2),1,FIND("]",CELL("filename",Thanh!A12)),""))</f>
        <v>Link tới sheet: Thanh</v>
      </c>
      <c r="BH47" s="246" t="str">
        <v>91_86</v>
      </c>
      <c r="BI47" s="354" t="s">
        <v>5559</v>
      </c>
      <c r="BJ47" s="520"/>
    </row>
    <row r="48" spans="1:62" s="245" customFormat="1" ht="36" x14ac:dyDescent="0.3">
      <c r="A48" s="236">
        <v>19</v>
      </c>
      <c r="B48" s="236"/>
      <c r="C48" s="236"/>
      <c r="D48" s="236"/>
      <c r="E48" s="272" t="s">
        <v>5111</v>
      </c>
      <c r="F48" s="272"/>
      <c r="G48" s="272" t="s">
        <v>4897</v>
      </c>
      <c r="H48" s="237">
        <v>103</v>
      </c>
      <c r="I48" s="237">
        <v>16</v>
      </c>
      <c r="J48" s="238">
        <v>250</v>
      </c>
      <c r="K48" s="237" t="s">
        <v>4902</v>
      </c>
      <c r="L48" s="239">
        <v>3</v>
      </c>
      <c r="M48" s="239">
        <v>955</v>
      </c>
      <c r="N48" s="240"/>
      <c r="O48" s="237"/>
      <c r="P48" s="241">
        <v>14.8</v>
      </c>
      <c r="Q48" s="241">
        <v>14.8</v>
      </c>
      <c r="R48" s="238">
        <v>14.8</v>
      </c>
      <c r="S48" s="238"/>
      <c r="T48" s="238">
        <v>0</v>
      </c>
      <c r="U48" s="238">
        <v>0</v>
      </c>
      <c r="V48" s="238">
        <v>0</v>
      </c>
      <c r="W48" s="241">
        <v>0</v>
      </c>
      <c r="X48" s="238">
        <v>0</v>
      </c>
      <c r="Y48" s="238"/>
      <c r="Z48" s="238">
        <v>0</v>
      </c>
      <c r="AA48" s="238">
        <v>0</v>
      </c>
      <c r="AB48" s="238">
        <v>0</v>
      </c>
      <c r="AC48" s="242">
        <v>1924000</v>
      </c>
      <c r="AD48" s="242" t="str">
        <v/>
      </c>
      <c r="AE48" s="242">
        <v>1924000</v>
      </c>
      <c r="AF48" s="242">
        <v>0</v>
      </c>
      <c r="AG48" s="242" t="str">
        <v/>
      </c>
      <c r="AH48" s="242" t="str">
        <v/>
      </c>
      <c r="AI48" s="242">
        <v>1924000</v>
      </c>
      <c r="AJ48" s="260">
        <f>SUM(AI48:AI48)</f>
        <v>1924000</v>
      </c>
      <c r="AK48" s="243">
        <v>8</v>
      </c>
      <c r="AL48" s="344">
        <v>9.1000000000000004E-3</v>
      </c>
      <c r="AM48" s="283">
        <v>2025000</v>
      </c>
      <c r="AN48" s="284">
        <f t="shared" si="3"/>
        <v>16200000</v>
      </c>
      <c r="AO48" s="285">
        <v>577200</v>
      </c>
      <c r="AP48" s="286">
        <f>SUM(AO48:AO48)</f>
        <v>577200</v>
      </c>
      <c r="AQ48" s="285">
        <v>9620000</v>
      </c>
      <c r="AR48" s="287">
        <f>SUM(AQ48:AQ48)</f>
        <v>9620000</v>
      </c>
      <c r="AS48" s="283" t="str">
        <v/>
      </c>
      <c r="AT48" s="288">
        <f>SUM(AS48:AS48)</f>
        <v>0</v>
      </c>
      <c r="AU48" s="283" t="str">
        <v/>
      </c>
      <c r="AV48" s="288">
        <f>SUM(AU48:AU48)</f>
        <v>0</v>
      </c>
      <c r="AW48" s="289">
        <f t="shared" si="4"/>
        <v>26397200</v>
      </c>
      <c r="AX48" s="287">
        <f>'Thanh(1)'!TongTienVktTrongCg</f>
        <v>0</v>
      </c>
      <c r="AY48" s="287">
        <f>'Thanh(1)'!TongTienVktNgoaiCg</f>
        <v>0</v>
      </c>
      <c r="AZ48" s="281">
        <f t="shared" si="5"/>
        <v>0</v>
      </c>
      <c r="BA48" s="281">
        <f t="shared" si="6"/>
        <v>28321200</v>
      </c>
      <c r="BB48" s="283">
        <f>'Thanh(1)'!TongTienBtHoTro</f>
        <v>28321200</v>
      </c>
      <c r="BC48" s="283">
        <f t="shared" si="7"/>
        <v>0</v>
      </c>
      <c r="BD48" s="239" t="str">
        <v/>
      </c>
      <c r="BE48" s="239"/>
      <c r="BF48" s="239"/>
      <c r="BG48" s="345" t="str">
        <f ca="1">HYPERLINK("#" &amp; CELL("address",'Thanh(1)'!A12),"Link tới sheet: " &amp; REPLACE(CELL("filename",'Thanh(1)'!A2),1,FIND("]",CELL("filename",'Thanh(1)'!A12)),""))</f>
        <v>Link tới sheet: Thanh(1)</v>
      </c>
      <c r="BH48" s="246" t="str">
        <v>103_16</v>
      </c>
      <c r="BI48" s="354" t="s">
        <v>5559</v>
      </c>
      <c r="BJ48" s="347"/>
    </row>
    <row r="49" spans="1:62" s="245" customFormat="1" ht="36" x14ac:dyDescent="0.3">
      <c r="A49" s="236">
        <v>20</v>
      </c>
      <c r="B49" s="236"/>
      <c r="C49" s="236"/>
      <c r="D49" s="236"/>
      <c r="E49" s="272" t="s">
        <v>5119</v>
      </c>
      <c r="F49" s="272"/>
      <c r="G49" s="272" t="s">
        <v>4897</v>
      </c>
      <c r="H49" s="237">
        <v>90</v>
      </c>
      <c r="I49" s="237">
        <v>148</v>
      </c>
      <c r="J49" s="238">
        <v>408.3</v>
      </c>
      <c r="K49" s="237" t="s">
        <v>4902</v>
      </c>
      <c r="L49" s="239">
        <v>3</v>
      </c>
      <c r="M49" s="239" t="s">
        <v>5098</v>
      </c>
      <c r="N49" s="240"/>
      <c r="O49" s="237"/>
      <c r="P49" s="241">
        <v>257.39999999999998</v>
      </c>
      <c r="Q49" s="241">
        <v>257.39999999999998</v>
      </c>
      <c r="R49" s="238">
        <v>257.39999999999998</v>
      </c>
      <c r="S49" s="238"/>
      <c r="T49" s="238">
        <v>0</v>
      </c>
      <c r="U49" s="238">
        <v>0</v>
      </c>
      <c r="V49" s="238">
        <v>0</v>
      </c>
      <c r="W49" s="241">
        <v>0</v>
      </c>
      <c r="X49" s="238">
        <v>0</v>
      </c>
      <c r="Y49" s="238"/>
      <c r="Z49" s="238">
        <v>0</v>
      </c>
      <c r="AA49" s="238">
        <v>0</v>
      </c>
      <c r="AB49" s="238">
        <v>0</v>
      </c>
      <c r="AC49" s="242">
        <v>33461999.999999996</v>
      </c>
      <c r="AD49" s="242" t="str">
        <v/>
      </c>
      <c r="AE49" s="242">
        <v>33461999.999999996</v>
      </c>
      <c r="AF49" s="242">
        <v>0</v>
      </c>
      <c r="AG49" s="242" t="str">
        <v/>
      </c>
      <c r="AH49" s="242" t="str">
        <v/>
      </c>
      <c r="AI49" s="242">
        <v>33461999.999999996</v>
      </c>
      <c r="AJ49" s="260">
        <f>SUM(AI49:AI49)</f>
        <v>33461999.999999996</v>
      </c>
      <c r="AK49" s="243">
        <v>3</v>
      </c>
      <c r="AL49" s="344">
        <v>0.59583333329999999</v>
      </c>
      <c r="AM49" s="283">
        <v>4050000</v>
      </c>
      <c r="AN49" s="284">
        <f t="shared" si="3"/>
        <v>12150000</v>
      </c>
      <c r="AO49" s="285">
        <v>10038600</v>
      </c>
      <c r="AP49" s="286">
        <f>SUM(AO49:AO49)</f>
        <v>10038600</v>
      </c>
      <c r="AQ49" s="285">
        <v>167310000</v>
      </c>
      <c r="AR49" s="287">
        <f>SUM(AQ49:AQ49)</f>
        <v>167310000</v>
      </c>
      <c r="AS49" s="283" t="str">
        <v/>
      </c>
      <c r="AT49" s="288">
        <f>SUM(AS49:AS49)</f>
        <v>0</v>
      </c>
      <c r="AU49" s="283" t="str">
        <v/>
      </c>
      <c r="AV49" s="288">
        <f>SUM(AU49:AU49)</f>
        <v>0</v>
      </c>
      <c r="AW49" s="289">
        <f t="shared" si="4"/>
        <v>189498600</v>
      </c>
      <c r="AX49" s="287">
        <f>Thắng!TongTienVktTrongCg</f>
        <v>0</v>
      </c>
      <c r="AY49" s="287">
        <f>Thắng!TongTienVktNgoaiCg</f>
        <v>0</v>
      </c>
      <c r="AZ49" s="281">
        <f t="shared" si="5"/>
        <v>0</v>
      </c>
      <c r="BA49" s="281">
        <f t="shared" si="6"/>
        <v>222960600</v>
      </c>
      <c r="BB49" s="283">
        <f>Thắng!TongTienBtHoTro</f>
        <v>222960599.99999997</v>
      </c>
      <c r="BC49" s="283">
        <f t="shared" si="7"/>
        <v>2.9802322387695313E-8</v>
      </c>
      <c r="BD49" s="239" t="str">
        <v/>
      </c>
      <c r="BE49" s="239"/>
      <c r="BF49" s="239"/>
      <c r="BG49" s="345" t="str">
        <f ca="1">HYPERLINK("#" &amp; CELL("address",Thắng!A12),"Link tới sheet: " &amp; REPLACE(CELL("filename",Thắng!A2),1,FIND("]",CELL("filename",Thắng!A12)),""))</f>
        <v>Link tới sheet: Thắng</v>
      </c>
      <c r="BH49" s="246" t="str">
        <v>90_148</v>
      </c>
      <c r="BI49" s="354" t="s">
        <v>5559</v>
      </c>
      <c r="BJ49" s="347"/>
    </row>
    <row r="50" spans="1:62" s="245" customFormat="1" ht="36" x14ac:dyDescent="0.3">
      <c r="A50" s="236">
        <v>21</v>
      </c>
      <c r="B50" s="236"/>
      <c r="C50" s="236"/>
      <c r="D50" s="236"/>
      <c r="E50" s="272" t="s">
        <v>5126</v>
      </c>
      <c r="F50" s="272"/>
      <c r="G50" s="272" t="s">
        <v>4897</v>
      </c>
      <c r="H50" s="237">
        <v>104</v>
      </c>
      <c r="I50" s="237">
        <v>6</v>
      </c>
      <c r="J50" s="238">
        <v>505.6</v>
      </c>
      <c r="K50" s="237" t="s">
        <v>4902</v>
      </c>
      <c r="L50" s="239">
        <v>3</v>
      </c>
      <c r="M50" s="239" t="s">
        <v>5127</v>
      </c>
      <c r="N50" s="240"/>
      <c r="O50" s="237"/>
      <c r="P50" s="241">
        <v>309.7</v>
      </c>
      <c r="Q50" s="241">
        <v>309.7</v>
      </c>
      <c r="R50" s="238">
        <v>309.7</v>
      </c>
      <c r="S50" s="238"/>
      <c r="T50" s="238">
        <v>0</v>
      </c>
      <c r="U50" s="238">
        <v>0</v>
      </c>
      <c r="V50" s="238">
        <v>0</v>
      </c>
      <c r="W50" s="241">
        <v>0</v>
      </c>
      <c r="X50" s="238">
        <v>0</v>
      </c>
      <c r="Y50" s="238"/>
      <c r="Z50" s="238">
        <v>0</v>
      </c>
      <c r="AA50" s="238">
        <v>0</v>
      </c>
      <c r="AB50" s="238">
        <v>0</v>
      </c>
      <c r="AC50" s="242">
        <v>40261000</v>
      </c>
      <c r="AD50" s="242" t="str">
        <v/>
      </c>
      <c r="AE50" s="242">
        <v>40261000</v>
      </c>
      <c r="AF50" s="242">
        <v>0</v>
      </c>
      <c r="AG50" s="242" t="str">
        <v/>
      </c>
      <c r="AH50" s="242" t="str">
        <v/>
      </c>
      <c r="AI50" s="242">
        <v>40261000</v>
      </c>
      <c r="AJ50" s="260">
        <f>SUM(AI50:AI50)</f>
        <v>40261000</v>
      </c>
      <c r="AK50" s="243">
        <v>1</v>
      </c>
      <c r="AL50" s="344">
        <v>0.62949999999999995</v>
      </c>
      <c r="AM50" s="283">
        <v>4050000</v>
      </c>
      <c r="AN50" s="284">
        <f t="shared" si="3"/>
        <v>4050000</v>
      </c>
      <c r="AO50" s="285">
        <v>12078300</v>
      </c>
      <c r="AP50" s="286">
        <f>SUM(AO50:AO50)</f>
        <v>12078300</v>
      </c>
      <c r="AQ50" s="285">
        <v>201305000</v>
      </c>
      <c r="AR50" s="287">
        <f>SUM(AQ50:AQ50)</f>
        <v>201305000</v>
      </c>
      <c r="AS50" s="283" t="str">
        <v/>
      </c>
      <c r="AT50" s="288">
        <f>SUM(AS50:AS50)</f>
        <v>0</v>
      </c>
      <c r="AU50" s="283" t="str">
        <v/>
      </c>
      <c r="AV50" s="288">
        <f>SUM(AU50:AU50)</f>
        <v>0</v>
      </c>
      <c r="AW50" s="289">
        <f t="shared" si="4"/>
        <v>217433300</v>
      </c>
      <c r="AX50" s="287">
        <f>Sàng!TongTienVktTrongCg</f>
        <v>0</v>
      </c>
      <c r="AY50" s="287">
        <f>Sàng!TongTienVktNgoaiCg</f>
        <v>0</v>
      </c>
      <c r="AZ50" s="281">
        <f t="shared" si="5"/>
        <v>0</v>
      </c>
      <c r="BA50" s="281">
        <f t="shared" si="6"/>
        <v>257694300</v>
      </c>
      <c r="BB50" s="283">
        <f>Sàng!TongTienBtHoTro</f>
        <v>257694300</v>
      </c>
      <c r="BC50" s="283">
        <f t="shared" si="7"/>
        <v>0</v>
      </c>
      <c r="BD50" s="239" t="str">
        <v/>
      </c>
      <c r="BE50" s="239"/>
      <c r="BF50" s="239"/>
      <c r="BG50" s="345" t="str">
        <f ca="1">HYPERLINK("#" &amp; CELL("address",Sàng!A12),"Link tới sheet: " &amp; REPLACE(CELL("filename",Sàng!A2),1,FIND("]",CELL("filename",Sàng!A12)),""))</f>
        <v>Link tới sheet: Sàng</v>
      </c>
      <c r="BH50" s="246" t="str">
        <v>104_6</v>
      </c>
      <c r="BI50" s="354" t="s">
        <v>5559</v>
      </c>
      <c r="BJ50" s="347"/>
    </row>
    <row r="51" spans="1:62" s="245" customFormat="1" ht="72" x14ac:dyDescent="0.3">
      <c r="A51" s="236">
        <v>22</v>
      </c>
      <c r="B51" s="236"/>
      <c r="C51" s="236"/>
      <c r="D51" s="236"/>
      <c r="E51" s="272" t="s">
        <v>5278</v>
      </c>
      <c r="F51" s="272"/>
      <c r="G51" s="272" t="s">
        <v>4897</v>
      </c>
      <c r="H51" s="237">
        <v>104</v>
      </c>
      <c r="I51" s="237">
        <v>3</v>
      </c>
      <c r="J51" s="238">
        <v>639.1</v>
      </c>
      <c r="K51" s="237" t="s">
        <v>4902</v>
      </c>
      <c r="L51" s="239">
        <v>3</v>
      </c>
      <c r="M51" s="239">
        <v>951</v>
      </c>
      <c r="N51" s="240"/>
      <c r="O51" s="237"/>
      <c r="P51" s="241">
        <v>639.1</v>
      </c>
      <c r="Q51" s="241">
        <v>639.1</v>
      </c>
      <c r="R51" s="238">
        <v>636</v>
      </c>
      <c r="S51" s="238"/>
      <c r="T51" s="238">
        <v>0</v>
      </c>
      <c r="U51" s="238">
        <v>0</v>
      </c>
      <c r="V51" s="238">
        <v>3.1</v>
      </c>
      <c r="W51" s="241">
        <v>0</v>
      </c>
      <c r="X51" s="238">
        <v>0</v>
      </c>
      <c r="Y51" s="238"/>
      <c r="Z51" s="238">
        <v>0</v>
      </c>
      <c r="AA51" s="238">
        <v>0</v>
      </c>
      <c r="AB51" s="238">
        <v>0</v>
      </c>
      <c r="AC51" s="242">
        <v>82680000</v>
      </c>
      <c r="AD51" s="242" t="str">
        <v/>
      </c>
      <c r="AE51" s="242">
        <v>82680000</v>
      </c>
      <c r="AF51" s="242">
        <v>0</v>
      </c>
      <c r="AG51" s="242" t="str">
        <v/>
      </c>
      <c r="AH51" s="242" t="str">
        <v/>
      </c>
      <c r="AI51" s="242">
        <v>82680000</v>
      </c>
      <c r="AJ51" s="260">
        <f>SUM(AI51:AI51)</f>
        <v>82680000</v>
      </c>
      <c r="AK51" s="243">
        <v>3</v>
      </c>
      <c r="AL51" s="344">
        <v>0.41249999999999998</v>
      </c>
      <c r="AM51" s="283">
        <v>4050000</v>
      </c>
      <c r="AN51" s="284">
        <f t="shared" si="3"/>
        <v>12150000</v>
      </c>
      <c r="AO51" s="285">
        <v>24804000</v>
      </c>
      <c r="AP51" s="286">
        <f>SUM(AO51:AO51)</f>
        <v>24804000</v>
      </c>
      <c r="AQ51" s="285">
        <v>413400000</v>
      </c>
      <c r="AR51" s="287">
        <f>SUM(AQ51:AQ51)</f>
        <v>413400000</v>
      </c>
      <c r="AS51" s="283" t="str">
        <v/>
      </c>
      <c r="AT51" s="288">
        <f>SUM(AS51:AS51)</f>
        <v>0</v>
      </c>
      <c r="AU51" s="283" t="str">
        <v/>
      </c>
      <c r="AV51" s="288">
        <f>SUM(AU51:AU51)</f>
        <v>0</v>
      </c>
      <c r="AW51" s="289">
        <f t="shared" si="4"/>
        <v>450354000</v>
      </c>
      <c r="AX51" s="287">
        <f>Thơ!TongTienVktTrongCg</f>
        <v>0</v>
      </c>
      <c r="AY51" s="287">
        <f>Thơ!TongTienVktNgoaiCg</f>
        <v>0</v>
      </c>
      <c r="AZ51" s="281">
        <f t="shared" si="5"/>
        <v>0</v>
      </c>
      <c r="BA51" s="281">
        <f t="shared" si="6"/>
        <v>533034000</v>
      </c>
      <c r="BB51" s="283">
        <f>Thơ!TongTienBtHoTro</f>
        <v>533034000</v>
      </c>
      <c r="BC51" s="283">
        <f t="shared" si="7"/>
        <v>0</v>
      </c>
      <c r="BD51" s="239" t="str">
        <v/>
      </c>
      <c r="BE51" s="239"/>
      <c r="BF51" s="239"/>
      <c r="BG51" s="345" t="str">
        <f ca="1">HYPERLINK("#" &amp; CELL("address",Thơ!A12),"Link tới sheet: " &amp; REPLACE(CELL("filename",Thơ!A2),1,FIND("]",CELL("filename",Thơ!A12)),""))</f>
        <v>Link tới sheet: Thơ</v>
      </c>
      <c r="BH51" s="246" t="str">
        <v>104_3</v>
      </c>
      <c r="BI51" s="354" t="s">
        <v>5559</v>
      </c>
      <c r="BJ51" s="347"/>
    </row>
    <row r="52" spans="1:62" s="245" customFormat="1" ht="36" x14ac:dyDescent="0.3">
      <c r="A52" s="441">
        <v>23</v>
      </c>
      <c r="B52" s="441"/>
      <c r="C52" s="236"/>
      <c r="D52" s="236"/>
      <c r="E52" s="431" t="s">
        <v>5133</v>
      </c>
      <c r="F52" s="346"/>
      <c r="G52" s="272" t="s">
        <v>4897</v>
      </c>
      <c r="H52" s="237">
        <v>90</v>
      </c>
      <c r="I52" s="237">
        <v>149</v>
      </c>
      <c r="J52" s="238">
        <v>356</v>
      </c>
      <c r="K52" s="237" t="s">
        <v>4902</v>
      </c>
      <c r="L52" s="239">
        <v>3</v>
      </c>
      <c r="M52" s="239" t="s">
        <v>5137</v>
      </c>
      <c r="N52" s="240"/>
      <c r="O52" s="237"/>
      <c r="P52" s="241">
        <v>312</v>
      </c>
      <c r="Q52" s="241">
        <v>312</v>
      </c>
      <c r="R52" s="238">
        <v>312</v>
      </c>
      <c r="S52" s="238"/>
      <c r="T52" s="238">
        <v>0</v>
      </c>
      <c r="U52" s="238">
        <v>0</v>
      </c>
      <c r="V52" s="238">
        <v>0</v>
      </c>
      <c r="W52" s="241">
        <v>0</v>
      </c>
      <c r="X52" s="238">
        <v>0</v>
      </c>
      <c r="Y52" s="238"/>
      <c r="Z52" s="238">
        <v>0</v>
      </c>
      <c r="AA52" s="238">
        <v>0</v>
      </c>
      <c r="AB52" s="238">
        <v>0</v>
      </c>
      <c r="AC52" s="242">
        <v>40560000</v>
      </c>
      <c r="AD52" s="242" t="str">
        <v/>
      </c>
      <c r="AE52" s="242">
        <v>40560000</v>
      </c>
      <c r="AF52" s="242">
        <v>0</v>
      </c>
      <c r="AG52" s="242" t="str">
        <v/>
      </c>
      <c r="AH52" s="242" t="str">
        <v/>
      </c>
      <c r="AI52" s="242">
        <v>40560000</v>
      </c>
      <c r="AJ52" s="457">
        <f>SUM(AI52:AI53)</f>
        <v>59943000</v>
      </c>
      <c r="AK52" s="460">
        <v>1</v>
      </c>
      <c r="AL52" s="463">
        <v>0.12379999999999999</v>
      </c>
      <c r="AM52" s="434">
        <v>2025000</v>
      </c>
      <c r="AN52" s="466">
        <f t="shared" si="3"/>
        <v>2025000</v>
      </c>
      <c r="AO52" s="285">
        <v>12168000</v>
      </c>
      <c r="AP52" s="468">
        <f>SUM(AO52:AO53)</f>
        <v>17982900</v>
      </c>
      <c r="AQ52" s="285">
        <v>202800000</v>
      </c>
      <c r="AR52" s="451">
        <f>SUM(AQ52:AQ53)</f>
        <v>299715000</v>
      </c>
      <c r="AS52" s="283" t="str">
        <v/>
      </c>
      <c r="AT52" s="445">
        <f>SUM(AS52:AS53)</f>
        <v>0</v>
      </c>
      <c r="AU52" s="283" t="str">
        <v/>
      </c>
      <c r="AV52" s="445">
        <f>SUM(AU52:AU53)</f>
        <v>0</v>
      </c>
      <c r="AW52" s="448">
        <f t="shared" si="4"/>
        <v>319722900</v>
      </c>
      <c r="AX52" s="451">
        <f>Đăng!TongTienVktTrongCg</f>
        <v>0</v>
      </c>
      <c r="AY52" s="451">
        <f>Đăng!TongTienVktNgoaiCg</f>
        <v>0</v>
      </c>
      <c r="AZ52" s="454">
        <f t="shared" si="5"/>
        <v>0</v>
      </c>
      <c r="BA52" s="454">
        <f t="shared" si="6"/>
        <v>379665900</v>
      </c>
      <c r="BB52" s="434">
        <f>Đăng!TongTienBtHoTro</f>
        <v>379665900</v>
      </c>
      <c r="BC52" s="434">
        <f t="shared" si="7"/>
        <v>0</v>
      </c>
      <c r="BD52" s="239" t="str">
        <v/>
      </c>
      <c r="BE52" s="239"/>
      <c r="BF52" s="239"/>
      <c r="BG52" s="522" t="str">
        <f ca="1">HYPERLINK("#" &amp; CELL("address",Đăng!A12),"Link tới sheet: " &amp; REPLACE(CELL("filename",Đăng!A2),1,FIND("]",CELL("filename",Đăng!A12)),""))</f>
        <v>Link tới sheet: Đăng</v>
      </c>
      <c r="BH52" s="246" t="str">
        <v>90_149</v>
      </c>
      <c r="BI52" s="513" t="s">
        <v>5559</v>
      </c>
      <c r="BJ52" s="347"/>
    </row>
    <row r="53" spans="1:62" s="245" customFormat="1" ht="18" x14ac:dyDescent="0.3">
      <c r="A53" s="442"/>
      <c r="B53" s="442"/>
      <c r="C53" s="236"/>
      <c r="D53" s="236"/>
      <c r="E53" s="432"/>
      <c r="F53" s="272"/>
      <c r="G53" s="272" t="s">
        <v>4897</v>
      </c>
      <c r="H53" s="237">
        <v>90</v>
      </c>
      <c r="I53" s="237">
        <v>155</v>
      </c>
      <c r="J53" s="238">
        <v>307.2</v>
      </c>
      <c r="K53" s="237" t="s">
        <v>4902</v>
      </c>
      <c r="L53" s="239">
        <v>3</v>
      </c>
      <c r="M53" s="239">
        <v>957</v>
      </c>
      <c r="N53" s="240"/>
      <c r="O53" s="237"/>
      <c r="P53" s="241">
        <v>149.1</v>
      </c>
      <c r="Q53" s="241">
        <v>149.1</v>
      </c>
      <c r="R53" s="238">
        <v>149.1</v>
      </c>
      <c r="S53" s="238"/>
      <c r="T53" s="238">
        <v>0</v>
      </c>
      <c r="U53" s="238">
        <v>0</v>
      </c>
      <c r="V53" s="238">
        <v>0</v>
      </c>
      <c r="W53" s="241">
        <v>0</v>
      </c>
      <c r="X53" s="238">
        <v>0</v>
      </c>
      <c r="Y53" s="238"/>
      <c r="Z53" s="238">
        <v>0</v>
      </c>
      <c r="AA53" s="238">
        <v>0</v>
      </c>
      <c r="AB53" s="238">
        <v>0</v>
      </c>
      <c r="AC53" s="242">
        <v>19383000</v>
      </c>
      <c r="AD53" s="242" t="str">
        <v/>
      </c>
      <c r="AE53" s="242">
        <v>19383000</v>
      </c>
      <c r="AF53" s="242">
        <v>0</v>
      </c>
      <c r="AG53" s="242" t="str">
        <v/>
      </c>
      <c r="AH53" s="242" t="str">
        <v/>
      </c>
      <c r="AI53" s="242">
        <v>19383000</v>
      </c>
      <c r="AJ53" s="459"/>
      <c r="AK53" s="462"/>
      <c r="AL53" s="465"/>
      <c r="AM53" s="436"/>
      <c r="AN53" s="467"/>
      <c r="AO53" s="285">
        <v>5814900</v>
      </c>
      <c r="AP53" s="470"/>
      <c r="AQ53" s="285">
        <v>96915000</v>
      </c>
      <c r="AR53" s="453"/>
      <c r="AS53" s="283" t="str">
        <v/>
      </c>
      <c r="AT53" s="447"/>
      <c r="AU53" s="283" t="str">
        <v/>
      </c>
      <c r="AV53" s="447"/>
      <c r="AW53" s="450"/>
      <c r="AX53" s="453"/>
      <c r="AY53" s="453"/>
      <c r="AZ53" s="456"/>
      <c r="BA53" s="456"/>
      <c r="BB53" s="436"/>
      <c r="BC53" s="436"/>
      <c r="BD53" s="239" t="str">
        <v/>
      </c>
      <c r="BE53" s="239"/>
      <c r="BF53" s="239"/>
      <c r="BG53" s="522"/>
      <c r="BH53" s="246" t="str">
        <v>90_155</v>
      </c>
      <c r="BI53" s="513"/>
      <c r="BJ53" s="347"/>
    </row>
    <row r="54" spans="1:62" s="245" customFormat="1" ht="18" x14ac:dyDescent="0.3">
      <c r="A54" s="441">
        <v>24</v>
      </c>
      <c r="B54" s="441"/>
      <c r="C54" s="236"/>
      <c r="D54" s="236"/>
      <c r="E54" s="431" t="s">
        <v>5146</v>
      </c>
      <c r="F54" s="346"/>
      <c r="G54" s="272" t="s">
        <v>4897</v>
      </c>
      <c r="H54" s="237">
        <v>91</v>
      </c>
      <c r="I54" s="237">
        <v>108</v>
      </c>
      <c r="J54" s="238">
        <v>336.3</v>
      </c>
      <c r="K54" s="237" t="s">
        <v>4902</v>
      </c>
      <c r="L54" s="239">
        <v>3</v>
      </c>
      <c r="M54" s="239">
        <v>852</v>
      </c>
      <c r="N54" s="240"/>
      <c r="O54" s="237"/>
      <c r="P54" s="241">
        <v>321.7</v>
      </c>
      <c r="Q54" s="241">
        <v>321.7</v>
      </c>
      <c r="R54" s="238">
        <v>321.7</v>
      </c>
      <c r="S54" s="238"/>
      <c r="T54" s="238">
        <v>0</v>
      </c>
      <c r="U54" s="238">
        <v>0</v>
      </c>
      <c r="V54" s="238">
        <v>0</v>
      </c>
      <c r="W54" s="241">
        <v>0</v>
      </c>
      <c r="X54" s="238">
        <v>0</v>
      </c>
      <c r="Y54" s="238"/>
      <c r="Z54" s="238">
        <v>0</v>
      </c>
      <c r="AA54" s="238">
        <v>0</v>
      </c>
      <c r="AB54" s="238">
        <v>0</v>
      </c>
      <c r="AC54" s="242">
        <v>41821000</v>
      </c>
      <c r="AD54" s="242" t="str">
        <v/>
      </c>
      <c r="AE54" s="242">
        <v>41821000</v>
      </c>
      <c r="AF54" s="242">
        <v>0</v>
      </c>
      <c r="AG54" s="242" t="str">
        <v/>
      </c>
      <c r="AH54" s="242" t="str">
        <v/>
      </c>
      <c r="AI54" s="242">
        <v>41821000</v>
      </c>
      <c r="AJ54" s="457">
        <f>SUM(AI54:AI55)</f>
        <v>88881000</v>
      </c>
      <c r="AK54" s="460">
        <v>1</v>
      </c>
      <c r="AL54" s="463">
        <v>0.4582</v>
      </c>
      <c r="AM54" s="434">
        <v>4050000</v>
      </c>
      <c r="AN54" s="471">
        <f>ROUND(AK54*AM54,0)</f>
        <v>4050000</v>
      </c>
      <c r="AO54" s="285">
        <v>12546300</v>
      </c>
      <c r="AP54" s="468">
        <f>SUM(AO54:AO55)</f>
        <v>26664300</v>
      </c>
      <c r="AQ54" s="285">
        <v>209105000</v>
      </c>
      <c r="AR54" s="451">
        <f>SUM(AQ54:AQ55)</f>
        <v>444405000</v>
      </c>
      <c r="AS54" s="283" t="str">
        <v/>
      </c>
      <c r="AT54" s="445">
        <f>SUM(AS54:AS55)</f>
        <v>0</v>
      </c>
      <c r="AU54" s="283" t="str">
        <v/>
      </c>
      <c r="AV54" s="445">
        <f>SUM(AU54:AU55)</f>
        <v>0</v>
      </c>
      <c r="AW54" s="448">
        <f>SUM(AN54+AP54+AR54+AT54+AV54)</f>
        <v>475119300</v>
      </c>
      <c r="AX54" s="451">
        <f>Thứ!TongTienVktTrongCg</f>
        <v>0</v>
      </c>
      <c r="AY54" s="451">
        <f>Thứ!TongTienVktNgoaiCg</f>
        <v>0</v>
      </c>
      <c r="AZ54" s="454">
        <f>SUM(AX54+AY54)</f>
        <v>0</v>
      </c>
      <c r="BA54" s="454">
        <f>SUM(AJ54+AW54+AZ54)</f>
        <v>564000300</v>
      </c>
      <c r="BB54" s="434">
        <f>Thứ!TongTienBtHoTro</f>
        <v>564000300</v>
      </c>
      <c r="BC54" s="434">
        <f>SUM(BA54-BB54)</f>
        <v>0</v>
      </c>
      <c r="BD54" s="239" t="str">
        <v/>
      </c>
      <c r="BE54" s="239"/>
      <c r="BF54" s="239"/>
      <c r="BG54" s="522" t="str">
        <f ca="1">HYPERLINK("#" &amp; CELL("address",Thứ!A12),"Link tới sheet: " &amp; REPLACE(CELL("filename",Thứ!A2),1,FIND("]",CELL("filename",Thứ!A12)),""))</f>
        <v>Link tới sheet: Thứ</v>
      </c>
      <c r="BH54" s="246" t="str">
        <v>91_108</v>
      </c>
      <c r="BI54" s="513" t="s">
        <v>5559</v>
      </c>
      <c r="BJ54" s="347"/>
    </row>
    <row r="55" spans="1:62" s="245" customFormat="1" ht="18" x14ac:dyDescent="0.3">
      <c r="A55" s="442"/>
      <c r="B55" s="442"/>
      <c r="C55" s="236"/>
      <c r="D55" s="236"/>
      <c r="E55" s="432"/>
      <c r="F55" s="272"/>
      <c r="G55" s="272" t="s">
        <v>4897</v>
      </c>
      <c r="H55" s="237">
        <v>91</v>
      </c>
      <c r="I55" s="237">
        <v>98</v>
      </c>
      <c r="J55" s="238">
        <v>400.2</v>
      </c>
      <c r="K55" s="237" t="s">
        <v>4902</v>
      </c>
      <c r="L55" s="239">
        <v>3</v>
      </c>
      <c r="M55" s="239">
        <v>852</v>
      </c>
      <c r="N55" s="240"/>
      <c r="O55" s="237"/>
      <c r="P55" s="241">
        <v>362</v>
      </c>
      <c r="Q55" s="241">
        <v>362</v>
      </c>
      <c r="R55" s="238">
        <v>362</v>
      </c>
      <c r="S55" s="238"/>
      <c r="T55" s="238">
        <v>0</v>
      </c>
      <c r="U55" s="238">
        <v>0</v>
      </c>
      <c r="V55" s="238">
        <v>0</v>
      </c>
      <c r="W55" s="241">
        <v>0</v>
      </c>
      <c r="X55" s="238">
        <v>0</v>
      </c>
      <c r="Y55" s="238"/>
      <c r="Z55" s="238">
        <v>0</v>
      </c>
      <c r="AA55" s="238">
        <v>0</v>
      </c>
      <c r="AB55" s="238">
        <v>0</v>
      </c>
      <c r="AC55" s="242">
        <v>47060000</v>
      </c>
      <c r="AD55" s="242" t="str">
        <v/>
      </c>
      <c r="AE55" s="242">
        <v>47060000</v>
      </c>
      <c r="AF55" s="242">
        <v>0</v>
      </c>
      <c r="AG55" s="242" t="str">
        <v/>
      </c>
      <c r="AH55" s="242" t="str">
        <v/>
      </c>
      <c r="AI55" s="242">
        <v>47060000</v>
      </c>
      <c r="AJ55" s="459"/>
      <c r="AK55" s="462"/>
      <c r="AL55" s="465"/>
      <c r="AM55" s="436"/>
      <c r="AN55" s="467"/>
      <c r="AO55" s="285">
        <v>14118000</v>
      </c>
      <c r="AP55" s="470"/>
      <c r="AQ55" s="285">
        <v>235300000</v>
      </c>
      <c r="AR55" s="453"/>
      <c r="AS55" s="283" t="str">
        <v/>
      </c>
      <c r="AT55" s="447"/>
      <c r="AU55" s="283" t="str">
        <v/>
      </c>
      <c r="AV55" s="447"/>
      <c r="AW55" s="450"/>
      <c r="AX55" s="453"/>
      <c r="AY55" s="453"/>
      <c r="AZ55" s="456"/>
      <c r="BA55" s="456"/>
      <c r="BB55" s="436"/>
      <c r="BC55" s="436"/>
      <c r="BD55" s="239" t="str">
        <v/>
      </c>
      <c r="BE55" s="239"/>
      <c r="BF55" s="239"/>
      <c r="BG55" s="522"/>
      <c r="BH55" s="246" t="str">
        <v>91_98</v>
      </c>
      <c r="BI55" s="513"/>
      <c r="BJ55" s="347"/>
    </row>
    <row r="56" spans="1:62" s="245" customFormat="1" ht="18" x14ac:dyDescent="0.3">
      <c r="A56" s="236">
        <v>25</v>
      </c>
      <c r="B56" s="236"/>
      <c r="C56" s="236"/>
      <c r="D56" s="236"/>
      <c r="E56" s="272" t="s">
        <v>5156</v>
      </c>
      <c r="F56" s="272"/>
      <c r="G56" s="272" t="s">
        <v>4897</v>
      </c>
      <c r="H56" s="237">
        <v>91</v>
      </c>
      <c r="I56" s="237">
        <v>109</v>
      </c>
      <c r="J56" s="238">
        <v>0</v>
      </c>
      <c r="K56" s="237" t="s">
        <v>4902</v>
      </c>
      <c r="L56" s="239">
        <v>3</v>
      </c>
      <c r="M56" s="239">
        <v>941</v>
      </c>
      <c r="N56" s="240"/>
      <c r="O56" s="237"/>
      <c r="P56" s="241">
        <v>480</v>
      </c>
      <c r="Q56" s="241">
        <v>480</v>
      </c>
      <c r="R56" s="238">
        <v>480</v>
      </c>
      <c r="S56" s="238"/>
      <c r="T56" s="238">
        <v>0</v>
      </c>
      <c r="U56" s="238">
        <v>0</v>
      </c>
      <c r="V56" s="238">
        <v>0</v>
      </c>
      <c r="W56" s="241">
        <v>0</v>
      </c>
      <c r="X56" s="238">
        <v>0</v>
      </c>
      <c r="Y56" s="238"/>
      <c r="Z56" s="238">
        <v>0</v>
      </c>
      <c r="AA56" s="238">
        <v>0</v>
      </c>
      <c r="AB56" s="238">
        <v>0</v>
      </c>
      <c r="AC56" s="242">
        <v>62400000</v>
      </c>
      <c r="AD56" s="242" t="str">
        <v/>
      </c>
      <c r="AE56" s="242">
        <v>62400000</v>
      </c>
      <c r="AF56" s="242">
        <v>0</v>
      </c>
      <c r="AG56" s="242" t="str">
        <v/>
      </c>
      <c r="AH56" s="242" t="str">
        <v/>
      </c>
      <c r="AI56" s="242">
        <v>62400000</v>
      </c>
      <c r="AJ56" s="260">
        <f>SUM(AI56:AI56)</f>
        <v>62400000</v>
      </c>
      <c r="AK56" s="243">
        <v>3</v>
      </c>
      <c r="AL56" s="344">
        <v>0.17280000000000001</v>
      </c>
      <c r="AM56" s="283">
        <v>2025000</v>
      </c>
      <c r="AN56" s="284">
        <f>ROUND(AK56*AM56,0)</f>
        <v>6075000</v>
      </c>
      <c r="AO56" s="285">
        <v>18720000</v>
      </c>
      <c r="AP56" s="286">
        <f>SUM(AO56:AO56)</f>
        <v>18720000</v>
      </c>
      <c r="AQ56" s="285">
        <v>312000000</v>
      </c>
      <c r="AR56" s="287">
        <f>SUM(AQ56:AQ56)</f>
        <v>312000000</v>
      </c>
      <c r="AS56" s="283" t="str">
        <v/>
      </c>
      <c r="AT56" s="288">
        <f>SUM(AS56:AS56)</f>
        <v>0</v>
      </c>
      <c r="AU56" s="283" t="str">
        <v/>
      </c>
      <c r="AV56" s="288">
        <f>SUM(AU56:AU56)</f>
        <v>0</v>
      </c>
      <c r="AW56" s="289">
        <f>SUM(AN56+AP56+AR56+AT56+AV56)</f>
        <v>336795000</v>
      </c>
      <c r="AX56" s="287">
        <f>Tuấn!TongTienVktTrongCg</f>
        <v>0</v>
      </c>
      <c r="AY56" s="287">
        <f>Tuấn!TongTienVktNgoaiCg</f>
        <v>0</v>
      </c>
      <c r="AZ56" s="281">
        <f>SUM(AX56+AY56)</f>
        <v>0</v>
      </c>
      <c r="BA56" s="281">
        <f>SUM(AJ56+AW56+AZ56)</f>
        <v>399195000</v>
      </c>
      <c r="BB56" s="283">
        <f>Tuấn!TongTienBtHoTro</f>
        <v>399195000</v>
      </c>
      <c r="BC56" s="283">
        <f>SUM(BA56-BB56)</f>
        <v>0</v>
      </c>
      <c r="BD56" s="239" t="str">
        <v/>
      </c>
      <c r="BE56" s="239"/>
      <c r="BF56" s="239"/>
      <c r="BG56" s="345" t="str">
        <f ca="1">HYPERLINK("#" &amp; CELL("address",Tuấn!A12),"Link tới sheet: " &amp; REPLACE(CELL("filename",Tuấn!A2),1,FIND("]",CELL("filename",Tuấn!A12)),""))</f>
        <v>Link tới sheet: Tuấn</v>
      </c>
      <c r="BH56" s="246" t="str">
        <v>91_109</v>
      </c>
      <c r="BI56" s="354" t="s">
        <v>5559</v>
      </c>
      <c r="BJ56" s="347"/>
    </row>
    <row r="57" spans="1:62" s="245" customFormat="1" ht="18" x14ac:dyDescent="0.3">
      <c r="A57" s="236">
        <v>26</v>
      </c>
      <c r="B57" s="236"/>
      <c r="C57" s="236"/>
      <c r="D57" s="236"/>
      <c r="E57" s="272" t="s">
        <v>5164</v>
      </c>
      <c r="F57" s="272"/>
      <c r="G57" s="272" t="s">
        <v>4897</v>
      </c>
      <c r="H57" s="237">
        <v>90</v>
      </c>
      <c r="I57" s="237">
        <v>164</v>
      </c>
      <c r="J57" s="238">
        <v>228.2</v>
      </c>
      <c r="K57" s="237" t="s">
        <v>4902</v>
      </c>
      <c r="L57" s="239">
        <v>3</v>
      </c>
      <c r="M57" s="239">
        <v>956</v>
      </c>
      <c r="N57" s="240"/>
      <c r="O57" s="237"/>
      <c r="P57" s="241">
        <v>144</v>
      </c>
      <c r="Q57" s="241">
        <v>144</v>
      </c>
      <c r="R57" s="238">
        <v>144</v>
      </c>
      <c r="S57" s="238"/>
      <c r="T57" s="238">
        <v>0</v>
      </c>
      <c r="U57" s="238">
        <v>0</v>
      </c>
      <c r="V57" s="238">
        <v>0</v>
      </c>
      <c r="W57" s="241">
        <v>0</v>
      </c>
      <c r="X57" s="238">
        <v>0</v>
      </c>
      <c r="Y57" s="238"/>
      <c r="Z57" s="238">
        <v>0</v>
      </c>
      <c r="AA57" s="238">
        <v>0</v>
      </c>
      <c r="AB57" s="238">
        <v>0</v>
      </c>
      <c r="AC57" s="242">
        <v>18720000</v>
      </c>
      <c r="AD57" s="242" t="str">
        <v/>
      </c>
      <c r="AE57" s="242">
        <v>18720000</v>
      </c>
      <c r="AF57" s="242">
        <v>0</v>
      </c>
      <c r="AG57" s="242" t="str">
        <v/>
      </c>
      <c r="AH57" s="242" t="str">
        <v/>
      </c>
      <c r="AI57" s="242">
        <v>18720000</v>
      </c>
      <c r="AJ57" s="260">
        <f>SUM(AI57:AI57)</f>
        <v>18720000</v>
      </c>
      <c r="AK57" s="243">
        <v>4</v>
      </c>
      <c r="AL57" s="344">
        <v>0.1053</v>
      </c>
      <c r="AM57" s="283">
        <v>2025000</v>
      </c>
      <c r="AN57" s="284">
        <f>ROUND(AK57*AM57,0)</f>
        <v>8100000</v>
      </c>
      <c r="AO57" s="285">
        <v>5616000</v>
      </c>
      <c r="AP57" s="286">
        <f>SUM(AO57:AO57)</f>
        <v>5616000</v>
      </c>
      <c r="AQ57" s="285">
        <v>93600000</v>
      </c>
      <c r="AR57" s="287">
        <f>SUM(AQ57:AQ57)</f>
        <v>93600000</v>
      </c>
      <c r="AS57" s="283" t="str">
        <v/>
      </c>
      <c r="AT57" s="288">
        <f>SUM(AS57:AS57)</f>
        <v>0</v>
      </c>
      <c r="AU57" s="283" t="str">
        <v/>
      </c>
      <c r="AV57" s="288">
        <f>SUM(AU57:AU57)</f>
        <v>0</v>
      </c>
      <c r="AW57" s="289">
        <f>SUM(AN57+AP57+AR57+AT57+AV57)</f>
        <v>107316000</v>
      </c>
      <c r="AX57" s="287">
        <f>Thùy!TongTienVktTrongCg</f>
        <v>0</v>
      </c>
      <c r="AY57" s="287">
        <f>Thùy!TongTienVktNgoaiCg</f>
        <v>0</v>
      </c>
      <c r="AZ57" s="281">
        <f>SUM(AX57+AY57)</f>
        <v>0</v>
      </c>
      <c r="BA57" s="281">
        <f>SUM(AJ57+AW57+AZ57)</f>
        <v>126036000</v>
      </c>
      <c r="BB57" s="283">
        <f>Thùy!TongTienBtHoTro</f>
        <v>126036000</v>
      </c>
      <c r="BC57" s="283">
        <f>SUM(BA57-BB57)</f>
        <v>0</v>
      </c>
      <c r="BD57" s="239" t="str">
        <v/>
      </c>
      <c r="BE57" s="239"/>
      <c r="BF57" s="239"/>
      <c r="BG57" s="345" t="str">
        <f ca="1">HYPERLINK("#" &amp; CELL("address",Thùy!A12),"Link tới sheet: " &amp; REPLACE(CELL("filename",Thùy!A2),1,FIND("]",CELL("filename",Thùy!A12)),""))</f>
        <v>Link tới sheet: Thùy</v>
      </c>
      <c r="BH57" s="246" t="str">
        <v>90_164</v>
      </c>
      <c r="BI57" s="347" t="s">
        <v>5539</v>
      </c>
      <c r="BJ57" s="347"/>
    </row>
    <row r="58" spans="1:62" s="245" customFormat="1" ht="18" x14ac:dyDescent="0.3">
      <c r="A58" s="236">
        <v>27</v>
      </c>
      <c r="B58" s="236"/>
      <c r="C58" s="236"/>
      <c r="D58" s="236"/>
      <c r="E58" s="272" t="s">
        <v>5172</v>
      </c>
      <c r="F58" s="272"/>
      <c r="G58" s="272" t="s">
        <v>4897</v>
      </c>
      <c r="H58" s="237">
        <v>103</v>
      </c>
      <c r="I58" s="237" t="s">
        <v>5174</v>
      </c>
      <c r="J58" s="238">
        <v>342</v>
      </c>
      <c r="K58" s="237" t="s">
        <v>4902</v>
      </c>
      <c r="L58" s="239">
        <v>3</v>
      </c>
      <c r="M58" s="239">
        <v>954</v>
      </c>
      <c r="N58" s="240"/>
      <c r="O58" s="237"/>
      <c r="P58" s="241">
        <v>217</v>
      </c>
      <c r="Q58" s="241">
        <v>217</v>
      </c>
      <c r="R58" s="238">
        <v>217</v>
      </c>
      <c r="S58" s="238"/>
      <c r="T58" s="238">
        <v>0</v>
      </c>
      <c r="U58" s="238">
        <v>0</v>
      </c>
      <c r="V58" s="238">
        <v>0</v>
      </c>
      <c r="W58" s="241">
        <v>0</v>
      </c>
      <c r="X58" s="238">
        <v>0</v>
      </c>
      <c r="Y58" s="238"/>
      <c r="Z58" s="238">
        <v>0</v>
      </c>
      <c r="AA58" s="238">
        <v>0</v>
      </c>
      <c r="AB58" s="238">
        <v>0</v>
      </c>
      <c r="AC58" s="242">
        <v>28210000</v>
      </c>
      <c r="AD58" s="242" t="str">
        <v/>
      </c>
      <c r="AE58" s="242">
        <v>28210000</v>
      </c>
      <c r="AF58" s="242">
        <v>0</v>
      </c>
      <c r="AG58" s="242" t="str">
        <v/>
      </c>
      <c r="AH58" s="242" t="str">
        <v/>
      </c>
      <c r="AI58" s="242">
        <v>28210000</v>
      </c>
      <c r="AJ58" s="260">
        <f>SUM(AI58:AI58)</f>
        <v>28210000</v>
      </c>
      <c r="AK58" s="243">
        <v>1</v>
      </c>
      <c r="AL58" s="344">
        <v>0.15859999999999999</v>
      </c>
      <c r="AM58" s="283">
        <v>2025000</v>
      </c>
      <c r="AN58" s="284">
        <f>ROUND(AK58*AM58,0)</f>
        <v>2025000</v>
      </c>
      <c r="AO58" s="285">
        <v>8463000</v>
      </c>
      <c r="AP58" s="286">
        <f>SUM(AO58:AO58)</f>
        <v>8463000</v>
      </c>
      <c r="AQ58" s="285">
        <v>141050000</v>
      </c>
      <c r="AR58" s="287">
        <f>SUM(AQ58:AQ58)</f>
        <v>141050000</v>
      </c>
      <c r="AS58" s="283" t="str">
        <v/>
      </c>
      <c r="AT58" s="288">
        <f>SUM(AS58:AS58)</f>
        <v>0</v>
      </c>
      <c r="AU58" s="283" t="str">
        <v/>
      </c>
      <c r="AV58" s="288">
        <f>SUM(AU58:AU58)</f>
        <v>0</v>
      </c>
      <c r="AW58" s="289">
        <f>SUM(AN58+AP58+AR58+AT58+AV58)</f>
        <v>151538000</v>
      </c>
      <c r="AX58" s="287">
        <f>Kiều!TongTienVktTrongCg</f>
        <v>0</v>
      </c>
      <c r="AY58" s="287">
        <f>Kiều!TongTienVktNgoaiCg</f>
        <v>0</v>
      </c>
      <c r="AZ58" s="281">
        <f>SUM(AX58+AY58)</f>
        <v>0</v>
      </c>
      <c r="BA58" s="281">
        <f>SUM(AJ58+AW58+AZ58)</f>
        <v>179748000</v>
      </c>
      <c r="BB58" s="283">
        <f>Kiều!TongTienBtHoTro</f>
        <v>179748000</v>
      </c>
      <c r="BC58" s="283">
        <f>SUM(BA58-BB58)</f>
        <v>0</v>
      </c>
      <c r="BD58" s="239" t="str">
        <v/>
      </c>
      <c r="BE58" s="239"/>
      <c r="BF58" s="239"/>
      <c r="BG58" s="345" t="str">
        <f ca="1">HYPERLINK("#" &amp; CELL("address",Kiều!A12),"Link tới sheet: " &amp; REPLACE(CELL("filename",Kiều!A2),1,FIND("]",CELL("filename",Kiều!A12)),""))</f>
        <v>Link tới sheet: Kiều</v>
      </c>
      <c r="BH58" s="246" t="str">
        <v>103_14+23a</v>
      </c>
      <c r="BI58" s="347" t="s">
        <v>5540</v>
      </c>
      <c r="BJ58" s="347"/>
    </row>
    <row r="59" spans="1:62" s="245" customFormat="1" ht="18" x14ac:dyDescent="0.3">
      <c r="A59" s="236">
        <v>28</v>
      </c>
      <c r="B59" s="236"/>
      <c r="C59" s="236"/>
      <c r="D59" s="236"/>
      <c r="E59" s="272" t="s">
        <v>5178</v>
      </c>
      <c r="F59" s="272"/>
      <c r="G59" s="272" t="s">
        <v>4897</v>
      </c>
      <c r="H59" s="237">
        <v>103</v>
      </c>
      <c r="I59" s="237">
        <v>17</v>
      </c>
      <c r="J59" s="238">
        <v>215.1</v>
      </c>
      <c r="K59" s="237" t="s">
        <v>4902</v>
      </c>
      <c r="L59" s="239">
        <v>3</v>
      </c>
      <c r="M59" s="239">
        <v>955</v>
      </c>
      <c r="N59" s="240"/>
      <c r="O59" s="237"/>
      <c r="P59" s="241">
        <v>4.9000000000000004</v>
      </c>
      <c r="Q59" s="241">
        <v>4.9000000000000004</v>
      </c>
      <c r="R59" s="238">
        <v>4.9000000000000004</v>
      </c>
      <c r="S59" s="238"/>
      <c r="T59" s="238">
        <v>0</v>
      </c>
      <c r="U59" s="238">
        <v>0</v>
      </c>
      <c r="V59" s="238">
        <v>0</v>
      </c>
      <c r="W59" s="241">
        <v>0</v>
      </c>
      <c r="X59" s="238">
        <v>0</v>
      </c>
      <c r="Y59" s="238"/>
      <c r="Z59" s="238">
        <v>0</v>
      </c>
      <c r="AA59" s="238">
        <v>0</v>
      </c>
      <c r="AB59" s="238">
        <v>0</v>
      </c>
      <c r="AC59" s="242">
        <v>637000</v>
      </c>
      <c r="AD59" s="242" t="str">
        <v/>
      </c>
      <c r="AE59" s="242">
        <v>637000</v>
      </c>
      <c r="AF59" s="242">
        <v>0</v>
      </c>
      <c r="AG59" s="242" t="str">
        <v/>
      </c>
      <c r="AH59" s="242" t="str">
        <v/>
      </c>
      <c r="AI59" s="242">
        <v>637000</v>
      </c>
      <c r="AJ59" s="260">
        <f>SUM(AI59:AI59)</f>
        <v>637000</v>
      </c>
      <c r="AK59" s="243">
        <v>1</v>
      </c>
      <c r="AL59" s="344">
        <v>3.840125392E-3</v>
      </c>
      <c r="AM59" s="283">
        <v>2025000</v>
      </c>
      <c r="AN59" s="284">
        <f>ROUND(AK59*AM59,0)</f>
        <v>2025000</v>
      </c>
      <c r="AO59" s="285">
        <v>191100</v>
      </c>
      <c r="AP59" s="286">
        <f>SUM(AO59:AO59)</f>
        <v>191100</v>
      </c>
      <c r="AQ59" s="285">
        <v>3185000</v>
      </c>
      <c r="AR59" s="287">
        <f>SUM(AQ59:AQ59)</f>
        <v>3185000</v>
      </c>
      <c r="AS59" s="283" t="str">
        <v/>
      </c>
      <c r="AT59" s="288">
        <f>SUM(AS59:AS59)</f>
        <v>0</v>
      </c>
      <c r="AU59" s="283" t="str">
        <v/>
      </c>
      <c r="AV59" s="288">
        <f>SUM(AU59:AU59)</f>
        <v>0</v>
      </c>
      <c r="AW59" s="289">
        <f>SUM(AN59+AP59+AR59+AT59+AV59)</f>
        <v>5401100</v>
      </c>
      <c r="AX59" s="287">
        <f>Tính!TongTienVktTrongCg</f>
        <v>0</v>
      </c>
      <c r="AY59" s="287">
        <f>Tính!TongTienVktNgoaiCg</f>
        <v>0</v>
      </c>
      <c r="AZ59" s="281">
        <f>SUM(AX59+AY59)</f>
        <v>0</v>
      </c>
      <c r="BA59" s="281">
        <f>SUM(AJ59+AW59+AZ59)</f>
        <v>6038100</v>
      </c>
      <c r="BB59" s="283">
        <f>Tính!TongTienBtHoTro</f>
        <v>6038100</v>
      </c>
      <c r="BC59" s="283">
        <f>SUM(BA59-BB59)</f>
        <v>0</v>
      </c>
      <c r="BD59" s="239" t="str">
        <v/>
      </c>
      <c r="BE59" s="239"/>
      <c r="BF59" s="239"/>
      <c r="BG59" s="345" t="str">
        <f ca="1">HYPERLINK("#" &amp; CELL("address",Tính!A12),"Link tới sheet: " &amp; REPLACE(CELL("filename",Tính!A2),1,FIND("]",CELL("filename",Tính!A12)),""))</f>
        <v>Link tới sheet: Tính</v>
      </c>
      <c r="BH59" s="246" t="str">
        <v>103_17</v>
      </c>
      <c r="BI59" s="347"/>
      <c r="BJ59" s="347"/>
    </row>
    <row r="60" spans="1:62" s="245" customFormat="1" ht="56.25" customHeight="1" x14ac:dyDescent="0.3">
      <c r="A60" s="441">
        <v>29</v>
      </c>
      <c r="B60" s="441"/>
      <c r="C60" s="236"/>
      <c r="D60" s="236"/>
      <c r="E60" s="431" t="s">
        <v>5186</v>
      </c>
      <c r="F60" s="346"/>
      <c r="G60" s="272" t="s">
        <v>4897</v>
      </c>
      <c r="H60" s="237">
        <v>91</v>
      </c>
      <c r="I60" s="237">
        <v>65</v>
      </c>
      <c r="J60" s="238">
        <v>405.4</v>
      </c>
      <c r="K60" s="237" t="s">
        <v>4902</v>
      </c>
      <c r="L60" s="239">
        <v>3</v>
      </c>
      <c r="M60" s="239">
        <v>840</v>
      </c>
      <c r="N60" s="240"/>
      <c r="O60" s="237"/>
      <c r="P60" s="241">
        <v>400.9</v>
      </c>
      <c r="Q60" s="241">
        <v>400.9</v>
      </c>
      <c r="R60" s="238">
        <v>400.9</v>
      </c>
      <c r="S60" s="238"/>
      <c r="T60" s="238">
        <v>0</v>
      </c>
      <c r="U60" s="238">
        <v>0</v>
      </c>
      <c r="V60" s="238">
        <v>0</v>
      </c>
      <c r="W60" s="241">
        <v>0</v>
      </c>
      <c r="X60" s="238">
        <v>0</v>
      </c>
      <c r="Y60" s="238"/>
      <c r="Z60" s="238">
        <v>0</v>
      </c>
      <c r="AA60" s="238">
        <v>0</v>
      </c>
      <c r="AB60" s="238">
        <v>0</v>
      </c>
      <c r="AC60" s="242">
        <v>52117000</v>
      </c>
      <c r="AD60" s="242" t="str">
        <v/>
      </c>
      <c r="AE60" s="242">
        <v>52117000</v>
      </c>
      <c r="AF60" s="242">
        <v>0</v>
      </c>
      <c r="AG60" s="242" t="str">
        <v/>
      </c>
      <c r="AH60" s="242" t="str">
        <v/>
      </c>
      <c r="AI60" s="242">
        <v>52117000</v>
      </c>
      <c r="AJ60" s="457">
        <f>SUM(AI60:AI62)</f>
        <v>60970000</v>
      </c>
      <c r="AK60" s="460">
        <v>1</v>
      </c>
      <c r="AL60" s="463">
        <v>0.2505</v>
      </c>
      <c r="AM60" s="434">
        <v>2025000</v>
      </c>
      <c r="AN60" s="466">
        <f>ROUND(AK60*AM60,0)</f>
        <v>2025000</v>
      </c>
      <c r="AO60" s="285">
        <v>15635100</v>
      </c>
      <c r="AP60" s="468">
        <f>SUM(AO60:AO62)</f>
        <v>18291000</v>
      </c>
      <c r="AQ60" s="285">
        <v>260585000</v>
      </c>
      <c r="AR60" s="451">
        <f>SUM(AQ60:AQ62)</f>
        <v>304850000</v>
      </c>
      <c r="AS60" s="283" t="str">
        <v/>
      </c>
      <c r="AT60" s="445">
        <f>SUM(AS60:AS62)</f>
        <v>0</v>
      </c>
      <c r="AU60" s="283" t="str">
        <v/>
      </c>
      <c r="AV60" s="445">
        <f>SUM(AU60:AU62)</f>
        <v>0</v>
      </c>
      <c r="AW60" s="448">
        <f>SUM(AN60+AP60+AR60+AT60+AV60)</f>
        <v>325166000</v>
      </c>
      <c r="AX60" s="451">
        <f>Trung!TongTienVktTrongCg</f>
        <v>0</v>
      </c>
      <c r="AY60" s="451">
        <f>Trung!TongTienVktNgoaiCg</f>
        <v>0</v>
      </c>
      <c r="AZ60" s="454">
        <f>SUM(AX60+AY60)</f>
        <v>0</v>
      </c>
      <c r="BA60" s="454">
        <f>SUM(AJ60+AW60+AZ60)</f>
        <v>386136000</v>
      </c>
      <c r="BB60" s="434">
        <f>Trung!TongTienBtHoTro</f>
        <v>386135999.99999994</v>
      </c>
      <c r="BC60" s="434">
        <f>SUM(BA60-BB60)</f>
        <v>5.9604644775390625E-8</v>
      </c>
      <c r="BD60" s="239" t="str">
        <v/>
      </c>
      <c r="BE60" s="239"/>
      <c r="BF60" s="239"/>
      <c r="BG60" s="522" t="str">
        <f ca="1">HYPERLINK("#" &amp; CELL("address",Trung!A12),"Link tới sheet: " &amp; REPLACE(CELL("filename",Trung!A2),1,FIND("]",CELL("filename",Trung!A12)),""))</f>
        <v>Link tới sheet: Trung</v>
      </c>
      <c r="BH60" s="246" t="str">
        <v>91_65</v>
      </c>
      <c r="BI60" s="514" t="s">
        <v>5555</v>
      </c>
      <c r="BJ60" s="347"/>
    </row>
    <row r="61" spans="1:62" s="245" customFormat="1" ht="18" x14ac:dyDescent="0.3">
      <c r="A61" s="491"/>
      <c r="B61" s="491"/>
      <c r="C61" s="236"/>
      <c r="D61" s="236"/>
      <c r="E61" s="433"/>
      <c r="F61" s="346"/>
      <c r="G61" s="272" t="s">
        <v>4897</v>
      </c>
      <c r="H61" s="237">
        <v>91</v>
      </c>
      <c r="I61" s="237">
        <v>128</v>
      </c>
      <c r="J61" s="238">
        <v>527.70000000000005</v>
      </c>
      <c r="K61" s="237" t="s">
        <v>4902</v>
      </c>
      <c r="L61" s="239">
        <v>3</v>
      </c>
      <c r="M61" s="239">
        <v>840</v>
      </c>
      <c r="N61" s="240"/>
      <c r="O61" s="237"/>
      <c r="P61" s="241">
        <v>64.400000000000006</v>
      </c>
      <c r="Q61" s="241">
        <v>64.400000000000006</v>
      </c>
      <c r="R61" s="238">
        <v>64.400000000000006</v>
      </c>
      <c r="S61" s="238"/>
      <c r="T61" s="238">
        <v>0</v>
      </c>
      <c r="U61" s="238">
        <v>0</v>
      </c>
      <c r="V61" s="238">
        <v>0</v>
      </c>
      <c r="W61" s="241">
        <v>0</v>
      </c>
      <c r="X61" s="238">
        <v>0</v>
      </c>
      <c r="Y61" s="238"/>
      <c r="Z61" s="238">
        <v>0</v>
      </c>
      <c r="AA61" s="238">
        <v>0</v>
      </c>
      <c r="AB61" s="238">
        <v>0</v>
      </c>
      <c r="AC61" s="242">
        <v>8372000.0000000009</v>
      </c>
      <c r="AD61" s="242" t="str">
        <v/>
      </c>
      <c r="AE61" s="242">
        <v>8372000.0000000009</v>
      </c>
      <c r="AF61" s="242">
        <v>0</v>
      </c>
      <c r="AG61" s="242" t="str">
        <v/>
      </c>
      <c r="AH61" s="242" t="str">
        <v/>
      </c>
      <c r="AI61" s="242">
        <v>8372000.0000000009</v>
      </c>
      <c r="AJ61" s="458"/>
      <c r="AK61" s="461"/>
      <c r="AL61" s="464"/>
      <c r="AM61" s="435"/>
      <c r="AN61" s="466"/>
      <c r="AO61" s="285">
        <v>2511600</v>
      </c>
      <c r="AP61" s="469"/>
      <c r="AQ61" s="285">
        <v>41860000</v>
      </c>
      <c r="AR61" s="452"/>
      <c r="AS61" s="283" t="str">
        <v/>
      </c>
      <c r="AT61" s="446"/>
      <c r="AU61" s="283" t="str">
        <v/>
      </c>
      <c r="AV61" s="446"/>
      <c r="AW61" s="449"/>
      <c r="AX61" s="452"/>
      <c r="AY61" s="452"/>
      <c r="AZ61" s="455"/>
      <c r="BA61" s="455"/>
      <c r="BB61" s="435"/>
      <c r="BC61" s="435"/>
      <c r="BD61" s="239" t="str">
        <v/>
      </c>
      <c r="BE61" s="239"/>
      <c r="BF61" s="239"/>
      <c r="BG61" s="522"/>
      <c r="BH61" s="246" t="str">
        <v>91_128</v>
      </c>
      <c r="BI61" s="515"/>
      <c r="BJ61" s="347"/>
    </row>
    <row r="62" spans="1:62" s="245" customFormat="1" ht="18" x14ac:dyDescent="0.3">
      <c r="A62" s="442"/>
      <c r="B62" s="442"/>
      <c r="C62" s="236"/>
      <c r="D62" s="236"/>
      <c r="E62" s="432"/>
      <c r="F62" s="272"/>
      <c r="G62" s="272" t="s">
        <v>4897</v>
      </c>
      <c r="H62" s="237">
        <v>91</v>
      </c>
      <c r="I62" s="237">
        <v>88</v>
      </c>
      <c r="J62" s="238">
        <v>701.4</v>
      </c>
      <c r="K62" s="237" t="s">
        <v>4924</v>
      </c>
      <c r="L62" s="239">
        <v>3</v>
      </c>
      <c r="M62" s="239">
        <v>840</v>
      </c>
      <c r="N62" s="240"/>
      <c r="O62" s="237"/>
      <c r="P62" s="241">
        <v>3.7</v>
      </c>
      <c r="Q62" s="241">
        <v>3.7</v>
      </c>
      <c r="R62" s="238">
        <v>3.7</v>
      </c>
      <c r="S62" s="238"/>
      <c r="T62" s="238">
        <v>0</v>
      </c>
      <c r="U62" s="238">
        <v>0</v>
      </c>
      <c r="V62" s="238">
        <v>0</v>
      </c>
      <c r="W62" s="241">
        <v>0</v>
      </c>
      <c r="X62" s="238">
        <v>0</v>
      </c>
      <c r="Y62" s="238"/>
      <c r="Z62" s="238">
        <v>0</v>
      </c>
      <c r="AA62" s="238">
        <v>0</v>
      </c>
      <c r="AB62" s="238">
        <v>0</v>
      </c>
      <c r="AC62" s="242">
        <v>481000</v>
      </c>
      <c r="AD62" s="242" t="str">
        <v/>
      </c>
      <c r="AE62" s="242">
        <v>481000</v>
      </c>
      <c r="AF62" s="242">
        <v>0</v>
      </c>
      <c r="AG62" s="242" t="str">
        <v/>
      </c>
      <c r="AH62" s="242" t="str">
        <v/>
      </c>
      <c r="AI62" s="242">
        <v>481000</v>
      </c>
      <c r="AJ62" s="459"/>
      <c r="AK62" s="462"/>
      <c r="AL62" s="465"/>
      <c r="AM62" s="436"/>
      <c r="AN62" s="467"/>
      <c r="AO62" s="285">
        <v>144300</v>
      </c>
      <c r="AP62" s="470"/>
      <c r="AQ62" s="285">
        <v>2405000</v>
      </c>
      <c r="AR62" s="453"/>
      <c r="AS62" s="283" t="str">
        <v/>
      </c>
      <c r="AT62" s="447"/>
      <c r="AU62" s="283" t="str">
        <v/>
      </c>
      <c r="AV62" s="447"/>
      <c r="AW62" s="450"/>
      <c r="AX62" s="453"/>
      <c r="AY62" s="453"/>
      <c r="AZ62" s="456"/>
      <c r="BA62" s="456"/>
      <c r="BB62" s="436"/>
      <c r="BC62" s="436"/>
      <c r="BD62" s="239" t="str">
        <v/>
      </c>
      <c r="BE62" s="239"/>
      <c r="BF62" s="239"/>
      <c r="BG62" s="522"/>
      <c r="BH62" s="246" t="str">
        <v>91_88</v>
      </c>
      <c r="BI62" s="515"/>
      <c r="BJ62" s="347"/>
    </row>
    <row r="63" spans="1:62" s="245" customFormat="1" ht="36" x14ac:dyDescent="0.3">
      <c r="A63" s="236">
        <v>30</v>
      </c>
      <c r="B63" s="236"/>
      <c r="C63" s="236"/>
      <c r="D63" s="236"/>
      <c r="E63" s="272" t="s">
        <v>5199</v>
      </c>
      <c r="F63" s="272"/>
      <c r="G63" s="272" t="s">
        <v>4897</v>
      </c>
      <c r="H63" s="237">
        <v>91</v>
      </c>
      <c r="I63" s="237">
        <v>87</v>
      </c>
      <c r="J63" s="238">
        <v>372.6</v>
      </c>
      <c r="K63" s="237" t="s">
        <v>4902</v>
      </c>
      <c r="L63" s="239">
        <v>3</v>
      </c>
      <c r="M63" s="239">
        <v>840</v>
      </c>
      <c r="N63" s="240"/>
      <c r="O63" s="237"/>
      <c r="P63" s="241">
        <v>234.4</v>
      </c>
      <c r="Q63" s="241">
        <v>234.4</v>
      </c>
      <c r="R63" s="238">
        <v>234.4</v>
      </c>
      <c r="S63" s="238"/>
      <c r="T63" s="238">
        <v>0</v>
      </c>
      <c r="U63" s="238">
        <v>0</v>
      </c>
      <c r="V63" s="238">
        <v>0</v>
      </c>
      <c r="W63" s="241">
        <v>0</v>
      </c>
      <c r="X63" s="238">
        <v>0</v>
      </c>
      <c r="Y63" s="238"/>
      <c r="Z63" s="238">
        <v>0</v>
      </c>
      <c r="AA63" s="238">
        <v>0</v>
      </c>
      <c r="AB63" s="238">
        <v>0</v>
      </c>
      <c r="AC63" s="242">
        <v>30472000</v>
      </c>
      <c r="AD63" s="242" t="str">
        <v/>
      </c>
      <c r="AE63" s="242">
        <v>30472000</v>
      </c>
      <c r="AF63" s="242">
        <v>0</v>
      </c>
      <c r="AG63" s="242" t="str">
        <v/>
      </c>
      <c r="AH63" s="242" t="str">
        <v/>
      </c>
      <c r="AI63" s="242">
        <v>30472000</v>
      </c>
      <c r="AJ63" s="260">
        <f>SUM(AI63:AI63)</f>
        <v>30472000</v>
      </c>
      <c r="AK63" s="243">
        <v>3</v>
      </c>
      <c r="AL63" s="344">
        <v>0.65110000000000001</v>
      </c>
      <c r="AM63" s="283">
        <v>4050000</v>
      </c>
      <c r="AN63" s="284">
        <f>ROUND(AK63*AM63,0)</f>
        <v>12150000</v>
      </c>
      <c r="AO63" s="285">
        <v>9141600</v>
      </c>
      <c r="AP63" s="286">
        <f>SUM(AO63:AO63)</f>
        <v>9141600</v>
      </c>
      <c r="AQ63" s="285">
        <v>152360000</v>
      </c>
      <c r="AR63" s="287">
        <f>SUM(AQ63:AQ63)</f>
        <v>152360000</v>
      </c>
      <c r="AS63" s="283" t="str">
        <v/>
      </c>
      <c r="AT63" s="288">
        <f>SUM(AS63:AS63)</f>
        <v>0</v>
      </c>
      <c r="AU63" s="283" t="str">
        <v/>
      </c>
      <c r="AV63" s="288">
        <f>SUM(AU63:AU63)</f>
        <v>0</v>
      </c>
      <c r="AW63" s="289">
        <f>SUM(AN63+AP63+AR63+AT63+AV63)</f>
        <v>173651600</v>
      </c>
      <c r="AX63" s="287">
        <f>Toán!TongTienVktTrongCg</f>
        <v>0</v>
      </c>
      <c r="AY63" s="287">
        <f>Toán!TongTienVktNgoaiCg</f>
        <v>0</v>
      </c>
      <c r="AZ63" s="281">
        <f>SUM(AX63+AY63)</f>
        <v>0</v>
      </c>
      <c r="BA63" s="281">
        <f>SUM(AJ63+AW63+AZ63)</f>
        <v>204123600</v>
      </c>
      <c r="BB63" s="283">
        <f>Toán!TongTienBtHoTro</f>
        <v>204123600</v>
      </c>
      <c r="BC63" s="283">
        <f>SUM(BA63-BB63)</f>
        <v>0</v>
      </c>
      <c r="BD63" s="239" t="str">
        <v/>
      </c>
      <c r="BE63" s="239"/>
      <c r="BF63" s="239"/>
      <c r="BG63" s="345" t="str">
        <f ca="1">HYPERLINK("#" &amp; CELL("address",Toán!A12),"Link tới sheet: " &amp; REPLACE(CELL("filename",Toán!A2),1,FIND("]",CELL("filename",Toán!A12)),""))</f>
        <v>Link tới sheet: Toán</v>
      </c>
      <c r="BH63" s="246" t="str">
        <v>91_87</v>
      </c>
      <c r="BI63" s="353" t="s">
        <v>5549</v>
      </c>
      <c r="BJ63" s="347"/>
    </row>
    <row r="64" spans="1:62" s="245" customFormat="1" ht="36" x14ac:dyDescent="0.3">
      <c r="A64" s="236">
        <v>31</v>
      </c>
      <c r="B64" s="236"/>
      <c r="C64" s="236"/>
      <c r="D64" s="236"/>
      <c r="E64" s="272" t="s">
        <v>5550</v>
      </c>
      <c r="F64" s="272"/>
      <c r="G64" s="272" t="s">
        <v>4897</v>
      </c>
      <c r="H64" s="237">
        <v>91</v>
      </c>
      <c r="I64" s="237">
        <v>61</v>
      </c>
      <c r="J64" s="238">
        <v>368.6</v>
      </c>
      <c r="K64" s="237" t="s">
        <v>4902</v>
      </c>
      <c r="L64" s="239">
        <v>3</v>
      </c>
      <c r="M64" s="239">
        <v>758</v>
      </c>
      <c r="N64" s="240"/>
      <c r="O64" s="237"/>
      <c r="P64" s="241">
        <v>176.6</v>
      </c>
      <c r="Q64" s="241">
        <v>176.6</v>
      </c>
      <c r="R64" s="238">
        <v>155</v>
      </c>
      <c r="S64" s="238"/>
      <c r="T64" s="238">
        <v>0</v>
      </c>
      <c r="U64" s="238">
        <v>0</v>
      </c>
      <c r="V64" s="238">
        <v>21.6</v>
      </c>
      <c r="W64" s="241">
        <v>0</v>
      </c>
      <c r="X64" s="238">
        <v>0</v>
      </c>
      <c r="Y64" s="238"/>
      <c r="Z64" s="238">
        <v>0</v>
      </c>
      <c r="AA64" s="238">
        <v>0</v>
      </c>
      <c r="AB64" s="238">
        <v>0</v>
      </c>
      <c r="AC64" s="242">
        <v>20150000</v>
      </c>
      <c r="AD64" s="242" t="str">
        <v/>
      </c>
      <c r="AE64" s="242">
        <v>20150000</v>
      </c>
      <c r="AF64" s="242">
        <v>0</v>
      </c>
      <c r="AG64" s="242" t="str">
        <v/>
      </c>
      <c r="AH64" s="242" t="str">
        <v/>
      </c>
      <c r="AI64" s="242">
        <v>20150000</v>
      </c>
      <c r="AJ64" s="260">
        <f>SUM(AI64:AI64)</f>
        <v>20150000</v>
      </c>
      <c r="AK64" s="243">
        <v>1</v>
      </c>
      <c r="AL64" s="344">
        <v>0.1623</v>
      </c>
      <c r="AM64" s="283">
        <v>2025000</v>
      </c>
      <c r="AN64" s="284">
        <f>ROUND(AK64*AM64,0)</f>
        <v>2025000</v>
      </c>
      <c r="AO64" s="285">
        <v>6045000</v>
      </c>
      <c r="AP64" s="286">
        <f>SUM(AO64:AO64)</f>
        <v>6045000</v>
      </c>
      <c r="AQ64" s="285">
        <v>100750000</v>
      </c>
      <c r="AR64" s="287">
        <f>SUM(AQ64:AQ64)</f>
        <v>100750000</v>
      </c>
      <c r="AS64" s="283" t="str">
        <v/>
      </c>
      <c r="AT64" s="288">
        <f>SUM(AS64:AS64)</f>
        <v>0</v>
      </c>
      <c r="AU64" s="283" t="str">
        <v/>
      </c>
      <c r="AV64" s="288">
        <f>SUM(AU64:AU64)</f>
        <v>0</v>
      </c>
      <c r="AW64" s="289">
        <f>SUM(AN64+AP64+AR64+AT64+AV64)</f>
        <v>108820000</v>
      </c>
      <c r="AX64" s="287">
        <f>Tới!TongTienVktTrongCg</f>
        <v>0</v>
      </c>
      <c r="AY64" s="287">
        <f>Tới!TongTienVktNgoaiCg</f>
        <v>0</v>
      </c>
      <c r="AZ64" s="281">
        <f>SUM(AX64+AY64)</f>
        <v>0</v>
      </c>
      <c r="BA64" s="281">
        <f>SUM(AJ64+AW64+AZ64)</f>
        <v>128970000</v>
      </c>
      <c r="BB64" s="283">
        <f>Tới!TongTienBtHoTro</f>
        <v>128970000</v>
      </c>
      <c r="BC64" s="283">
        <f>SUM(BA64-BB64)</f>
        <v>0</v>
      </c>
      <c r="BD64" s="239" t="str">
        <v/>
      </c>
      <c r="BE64" s="239"/>
      <c r="BF64" s="239"/>
      <c r="BG64" s="345" t="str">
        <f ca="1">HYPERLINK("#" &amp; CELL("address",Tới!A12),"Link tới sheet: " &amp; REPLACE(CELL("filename",Tới!A2),1,FIND("]",CELL("filename",Tới!A12)),""))</f>
        <v>Link tới sheet: Tới</v>
      </c>
      <c r="BH64" s="246" t="str">
        <v>91_61</v>
      </c>
      <c r="BI64" s="347" t="s">
        <v>5551</v>
      </c>
      <c r="BJ64" s="347"/>
    </row>
    <row r="65" spans="1:62" s="245" customFormat="1" ht="18" x14ac:dyDescent="0.3">
      <c r="A65" s="236">
        <v>32</v>
      </c>
      <c r="B65" s="236"/>
      <c r="C65" s="236"/>
      <c r="D65" s="236"/>
      <c r="E65" s="272" t="s">
        <v>5294</v>
      </c>
      <c r="F65" s="272"/>
      <c r="G65" s="272" t="s">
        <v>4897</v>
      </c>
      <c r="H65" s="237">
        <v>91</v>
      </c>
      <c r="I65" s="237">
        <v>104</v>
      </c>
      <c r="J65" s="238">
        <v>479.2</v>
      </c>
      <c r="K65" s="237" t="s">
        <v>4902</v>
      </c>
      <c r="L65" s="239">
        <v>3</v>
      </c>
      <c r="M65" s="239">
        <v>939</v>
      </c>
      <c r="N65" s="240"/>
      <c r="O65" s="237"/>
      <c r="P65" s="241">
        <v>479.2</v>
      </c>
      <c r="Q65" s="241">
        <v>479.2</v>
      </c>
      <c r="R65" s="238">
        <v>456</v>
      </c>
      <c r="S65" s="238"/>
      <c r="T65" s="238">
        <v>0</v>
      </c>
      <c r="U65" s="238">
        <v>0</v>
      </c>
      <c r="V65" s="238">
        <v>23.2</v>
      </c>
      <c r="W65" s="241">
        <v>0</v>
      </c>
      <c r="X65" s="238">
        <v>0</v>
      </c>
      <c r="Y65" s="238"/>
      <c r="Z65" s="238">
        <v>0</v>
      </c>
      <c r="AA65" s="238">
        <v>0</v>
      </c>
      <c r="AB65" s="238">
        <v>0</v>
      </c>
      <c r="AC65" s="242">
        <v>59280000</v>
      </c>
      <c r="AD65" s="242" t="str">
        <v/>
      </c>
      <c r="AE65" s="242">
        <v>59280000</v>
      </c>
      <c r="AF65" s="242">
        <v>0</v>
      </c>
      <c r="AG65" s="242" t="str">
        <v/>
      </c>
      <c r="AH65" s="242" t="str">
        <v/>
      </c>
      <c r="AI65" s="242">
        <v>59280000</v>
      </c>
      <c r="AJ65" s="260">
        <f>SUM(AI65:AI65)</f>
        <v>59280000</v>
      </c>
      <c r="AK65" s="243">
        <v>6</v>
      </c>
      <c r="AL65" s="344">
        <v>0.1827</v>
      </c>
      <c r="AM65" s="283">
        <v>2025000</v>
      </c>
      <c r="AN65" s="284">
        <f>ROUND(AK65*AM65,0)</f>
        <v>12150000</v>
      </c>
      <c r="AO65" s="285">
        <v>17784000</v>
      </c>
      <c r="AP65" s="286">
        <f>SUM(AO65:AO65)</f>
        <v>17784000</v>
      </c>
      <c r="AQ65" s="285">
        <v>296400000</v>
      </c>
      <c r="AR65" s="287">
        <f>SUM(AQ65:AQ65)</f>
        <v>296400000</v>
      </c>
      <c r="AS65" s="283" t="str">
        <v/>
      </c>
      <c r="AT65" s="288">
        <f>SUM(AS65:AS65)</f>
        <v>0</v>
      </c>
      <c r="AU65" s="283" t="str">
        <v/>
      </c>
      <c r="AV65" s="288">
        <f>SUM(AU65:AU65)</f>
        <v>0</v>
      </c>
      <c r="AW65" s="289">
        <f>SUM(AN65+AP65+AR65+AT65+AV65)</f>
        <v>326334000</v>
      </c>
      <c r="AX65" s="287">
        <f>Trúc!TongTienVktTrongCg</f>
        <v>0</v>
      </c>
      <c r="AY65" s="287">
        <f>Trúc!TongTienVktNgoaiCg</f>
        <v>0</v>
      </c>
      <c r="AZ65" s="281">
        <f>SUM(AX65+AY65)</f>
        <v>0</v>
      </c>
      <c r="BA65" s="281">
        <f>SUM(AJ65+AW65+AZ65)</f>
        <v>385614000</v>
      </c>
      <c r="BB65" s="283">
        <f>Trúc!TongTienBtHoTro</f>
        <v>385614000</v>
      </c>
      <c r="BC65" s="283">
        <f>SUM(BA65-BB65)</f>
        <v>0</v>
      </c>
      <c r="BD65" s="239" t="str">
        <v/>
      </c>
      <c r="BE65" s="239"/>
      <c r="BF65" s="239"/>
      <c r="BG65" s="345" t="str">
        <f ca="1">HYPERLINK("#" &amp; CELL("address",Trúc!A12),"Link tới sheet: " &amp; REPLACE(CELL("filename",Trúc!A2),1,FIND("]",CELL("filename",Trúc!A12)),""))</f>
        <v>Link tới sheet: Trúc</v>
      </c>
      <c r="BH65" s="246" t="str">
        <v>91_104</v>
      </c>
      <c r="BI65" s="513" t="s">
        <v>5559</v>
      </c>
      <c r="BJ65" s="347"/>
    </row>
    <row r="66" spans="1:62" s="245" customFormat="1" ht="18" x14ac:dyDescent="0.3">
      <c r="A66" s="236">
        <v>33</v>
      </c>
      <c r="B66" s="236"/>
      <c r="C66" s="236"/>
      <c r="D66" s="236"/>
      <c r="E66" s="272" t="s">
        <v>5205</v>
      </c>
      <c r="F66" s="272"/>
      <c r="G66" s="272" t="s">
        <v>4897</v>
      </c>
      <c r="H66" s="237">
        <v>91</v>
      </c>
      <c r="I66" s="237">
        <v>120</v>
      </c>
      <c r="J66" s="238">
        <v>866.1</v>
      </c>
      <c r="K66" s="237" t="s">
        <v>5032</v>
      </c>
      <c r="L66" s="239">
        <v>3</v>
      </c>
      <c r="M66" s="239"/>
      <c r="N66" s="240"/>
      <c r="O66" s="237"/>
      <c r="P66" s="241">
        <v>960</v>
      </c>
      <c r="Q66" s="241">
        <v>960</v>
      </c>
      <c r="R66" s="238">
        <v>960</v>
      </c>
      <c r="S66" s="238"/>
      <c r="T66" s="238">
        <v>0</v>
      </c>
      <c r="U66" s="238">
        <v>0</v>
      </c>
      <c r="V66" s="238">
        <v>0</v>
      </c>
      <c r="W66" s="241">
        <v>0</v>
      </c>
      <c r="X66" s="238">
        <v>0</v>
      </c>
      <c r="Y66" s="238"/>
      <c r="Z66" s="238">
        <v>0</v>
      </c>
      <c r="AA66" s="238">
        <v>0</v>
      </c>
      <c r="AB66" s="238">
        <v>0</v>
      </c>
      <c r="AC66" s="242">
        <v>124800000</v>
      </c>
      <c r="AD66" s="242" t="str">
        <v/>
      </c>
      <c r="AE66" s="242">
        <v>124800000</v>
      </c>
      <c r="AF66" s="242">
        <v>0</v>
      </c>
      <c r="AG66" s="242" t="str">
        <v/>
      </c>
      <c r="AH66" s="242" t="str">
        <v/>
      </c>
      <c r="AI66" s="242">
        <v>124800000</v>
      </c>
      <c r="AJ66" s="260">
        <f>SUM(AI66:AI66)</f>
        <v>124800000</v>
      </c>
      <c r="AK66" s="243">
        <v>1</v>
      </c>
      <c r="AL66" s="344">
        <v>0.57142857140000003</v>
      </c>
      <c r="AM66" s="283">
        <v>4050000</v>
      </c>
      <c r="AN66" s="284">
        <f>ROUND(AK66*AM66,0)</f>
        <v>4050000</v>
      </c>
      <c r="AO66" s="285">
        <v>37440000</v>
      </c>
      <c r="AP66" s="286">
        <f>SUM(AO66:AO66)</f>
        <v>37440000</v>
      </c>
      <c r="AQ66" s="285">
        <v>624000000</v>
      </c>
      <c r="AR66" s="287">
        <f>SUM(AQ66:AQ66)</f>
        <v>624000000</v>
      </c>
      <c r="AS66" s="283" t="str">
        <v/>
      </c>
      <c r="AT66" s="288">
        <f>SUM(AS66:AS66)</f>
        <v>0</v>
      </c>
      <c r="AU66" s="283" t="str">
        <v/>
      </c>
      <c r="AV66" s="288">
        <f>SUM(AU66:AU66)</f>
        <v>0</v>
      </c>
      <c r="AW66" s="289">
        <f>SUM(AN66+AP66+AR66+AT66+AV66)</f>
        <v>665490000</v>
      </c>
      <c r="AX66" s="287">
        <f>Ngọ!TongTienVktTrongCg</f>
        <v>0</v>
      </c>
      <c r="AY66" s="287">
        <f>Ngọ!TongTienVktNgoaiCg</f>
        <v>0</v>
      </c>
      <c r="AZ66" s="281">
        <f>SUM(AX66+AY66)</f>
        <v>0</v>
      </c>
      <c r="BA66" s="281">
        <f>SUM(AJ66+AW66+AZ66)</f>
        <v>790290000</v>
      </c>
      <c r="BB66" s="283">
        <f>Ngọ!TongTienBtHoTro</f>
        <v>790290000</v>
      </c>
      <c r="BC66" s="283">
        <f>SUM(BA66-BB66)</f>
        <v>0</v>
      </c>
      <c r="BD66" s="239" t="str">
        <v/>
      </c>
      <c r="BE66" s="239"/>
      <c r="BF66" s="239"/>
      <c r="BG66" s="345" t="str">
        <f ca="1">HYPERLINK("#" &amp; CELL("address",Ngọ!A12),"Link tới sheet: " &amp; REPLACE(CELL("filename",Ngọ!A2),1,FIND("]",CELL("filename",Ngọ!A12)),""))</f>
        <v>Link tới sheet: Ngọ</v>
      </c>
      <c r="BH66" s="246" t="str">
        <v>91_120</v>
      </c>
      <c r="BI66" s="513"/>
      <c r="BJ66" s="347"/>
    </row>
    <row r="67" spans="1:62" s="245" customFormat="1" ht="18" x14ac:dyDescent="0.3">
      <c r="A67" s="441">
        <v>34</v>
      </c>
      <c r="B67" s="441"/>
      <c r="C67" s="236"/>
      <c r="D67" s="236"/>
      <c r="E67" s="431" t="s">
        <v>5210</v>
      </c>
      <c r="F67" s="346"/>
      <c r="G67" s="272" t="s">
        <v>4897</v>
      </c>
      <c r="H67" s="237">
        <v>104</v>
      </c>
      <c r="I67" s="237">
        <v>2</v>
      </c>
      <c r="J67" s="238">
        <v>366.7</v>
      </c>
      <c r="K67" s="237" t="s">
        <v>4902</v>
      </c>
      <c r="L67" s="239">
        <v>3</v>
      </c>
      <c r="M67" s="239">
        <v>937</v>
      </c>
      <c r="N67" s="240"/>
      <c r="O67" s="237"/>
      <c r="P67" s="241">
        <v>360</v>
      </c>
      <c r="Q67" s="241">
        <v>360</v>
      </c>
      <c r="R67" s="238">
        <v>360</v>
      </c>
      <c r="S67" s="238"/>
      <c r="T67" s="238">
        <v>0</v>
      </c>
      <c r="U67" s="238">
        <v>0</v>
      </c>
      <c r="V67" s="238">
        <v>0</v>
      </c>
      <c r="W67" s="241">
        <v>0</v>
      </c>
      <c r="X67" s="238">
        <v>0</v>
      </c>
      <c r="Y67" s="238"/>
      <c r="Z67" s="238">
        <v>0</v>
      </c>
      <c r="AA67" s="238">
        <v>0</v>
      </c>
      <c r="AB67" s="238">
        <v>0</v>
      </c>
      <c r="AC67" s="242">
        <v>46800000</v>
      </c>
      <c r="AD67" s="242" t="str">
        <v/>
      </c>
      <c r="AE67" s="242">
        <v>46800000</v>
      </c>
      <c r="AF67" s="242">
        <v>0</v>
      </c>
      <c r="AG67" s="242" t="str">
        <v/>
      </c>
      <c r="AH67" s="242" t="str">
        <v/>
      </c>
      <c r="AI67" s="242">
        <v>46800000</v>
      </c>
      <c r="AJ67" s="457">
        <f>SUM(AI67:AI68)</f>
        <v>84240000</v>
      </c>
      <c r="AK67" s="460">
        <v>2</v>
      </c>
      <c r="AL67" s="463">
        <v>0.40300000000000002</v>
      </c>
      <c r="AM67" s="434">
        <v>4050000</v>
      </c>
      <c r="AN67" s="466">
        <f>ROUND(AK67*AM67,0)</f>
        <v>8100000</v>
      </c>
      <c r="AO67" s="285">
        <v>14040000</v>
      </c>
      <c r="AP67" s="468">
        <f>SUM(AO67:AO68)</f>
        <v>25272000</v>
      </c>
      <c r="AQ67" s="285">
        <v>234000000</v>
      </c>
      <c r="AR67" s="451">
        <f>SUM(AQ67:AQ68)</f>
        <v>421200000</v>
      </c>
      <c r="AS67" s="283" t="str">
        <v/>
      </c>
      <c r="AT67" s="445">
        <f>SUM(AS67:AS68)</f>
        <v>0</v>
      </c>
      <c r="AU67" s="283" t="str">
        <v/>
      </c>
      <c r="AV67" s="445">
        <f>SUM(AU67:AU68)</f>
        <v>0</v>
      </c>
      <c r="AW67" s="448">
        <f>SUM(AN67+AP67+AR67+AT67+AV67)</f>
        <v>454572000</v>
      </c>
      <c r="AX67" s="451">
        <f>Tư!TongTienVktTrongCg</f>
        <v>0</v>
      </c>
      <c r="AY67" s="451">
        <f>Tư!TongTienVktNgoaiCg</f>
        <v>0</v>
      </c>
      <c r="AZ67" s="454">
        <f>SUM(AX67+AY67)</f>
        <v>0</v>
      </c>
      <c r="BA67" s="454">
        <f>SUM(AJ67+AW67+AZ67)</f>
        <v>538812000</v>
      </c>
      <c r="BB67" s="434">
        <f>Tư!TongTienBtHoTro</f>
        <v>538812000</v>
      </c>
      <c r="BC67" s="434">
        <f>SUM(BA67-BB67)</f>
        <v>0</v>
      </c>
      <c r="BD67" s="239" t="str">
        <v/>
      </c>
      <c r="BE67" s="239"/>
      <c r="BF67" s="239"/>
      <c r="BG67" s="522" t="str">
        <f ca="1">HYPERLINK("#" &amp; CELL("address",Tư!A12),"Link tới sheet: " &amp; REPLACE(CELL("filename",Tư!A2),1,FIND("]",CELL("filename",Tư!A12)),""))</f>
        <v>Link tới sheet: Tư</v>
      </c>
      <c r="BH67" s="246" t="str">
        <v>104_2</v>
      </c>
      <c r="BI67" s="514" t="s">
        <v>5545</v>
      </c>
      <c r="BJ67" s="347"/>
    </row>
    <row r="68" spans="1:62" s="245" customFormat="1" ht="18" x14ac:dyDescent="0.3">
      <c r="A68" s="442"/>
      <c r="B68" s="442"/>
      <c r="C68" s="236"/>
      <c r="D68" s="236"/>
      <c r="E68" s="432"/>
      <c r="F68" s="272"/>
      <c r="G68" s="272" t="s">
        <v>4897</v>
      </c>
      <c r="H68" s="237">
        <v>104</v>
      </c>
      <c r="I68" s="237">
        <v>21</v>
      </c>
      <c r="J68" s="238">
        <v>284.5</v>
      </c>
      <c r="K68" s="237" t="s">
        <v>4902</v>
      </c>
      <c r="L68" s="239">
        <v>3</v>
      </c>
      <c r="M68" s="239">
        <v>951</v>
      </c>
      <c r="N68" s="240"/>
      <c r="O68" s="237"/>
      <c r="P68" s="241">
        <v>288</v>
      </c>
      <c r="Q68" s="241">
        <v>288</v>
      </c>
      <c r="R68" s="238">
        <v>288</v>
      </c>
      <c r="S68" s="238"/>
      <c r="T68" s="238">
        <v>0</v>
      </c>
      <c r="U68" s="238">
        <v>0</v>
      </c>
      <c r="V68" s="238">
        <v>0</v>
      </c>
      <c r="W68" s="241">
        <v>0</v>
      </c>
      <c r="X68" s="238">
        <v>0</v>
      </c>
      <c r="Y68" s="238"/>
      <c r="Z68" s="238">
        <v>0</v>
      </c>
      <c r="AA68" s="238">
        <v>0</v>
      </c>
      <c r="AB68" s="238">
        <v>0</v>
      </c>
      <c r="AC68" s="242">
        <v>37440000</v>
      </c>
      <c r="AD68" s="242" t="str">
        <v/>
      </c>
      <c r="AE68" s="242">
        <v>37440000</v>
      </c>
      <c r="AF68" s="242">
        <v>0</v>
      </c>
      <c r="AG68" s="242" t="str">
        <v/>
      </c>
      <c r="AH68" s="242" t="str">
        <v/>
      </c>
      <c r="AI68" s="242">
        <v>37440000</v>
      </c>
      <c r="AJ68" s="459"/>
      <c r="AK68" s="462"/>
      <c r="AL68" s="465"/>
      <c r="AM68" s="436"/>
      <c r="AN68" s="467"/>
      <c r="AO68" s="285">
        <v>11232000</v>
      </c>
      <c r="AP68" s="470"/>
      <c r="AQ68" s="285">
        <v>187200000</v>
      </c>
      <c r="AR68" s="453"/>
      <c r="AS68" s="283" t="str">
        <v/>
      </c>
      <c r="AT68" s="447"/>
      <c r="AU68" s="283" t="str">
        <v/>
      </c>
      <c r="AV68" s="447"/>
      <c r="AW68" s="450"/>
      <c r="AX68" s="453"/>
      <c r="AY68" s="453"/>
      <c r="AZ68" s="456"/>
      <c r="BA68" s="456"/>
      <c r="BB68" s="436"/>
      <c r="BC68" s="436"/>
      <c r="BD68" s="239" t="str">
        <v/>
      </c>
      <c r="BE68" s="239"/>
      <c r="BF68" s="239"/>
      <c r="BG68" s="522"/>
      <c r="BH68" s="246" t="str">
        <v>104_21</v>
      </c>
      <c r="BI68" s="515"/>
      <c r="BJ68" s="347"/>
    </row>
    <row r="69" spans="1:62" s="245" customFormat="1" ht="36" x14ac:dyDescent="0.3">
      <c r="A69" s="236">
        <v>35</v>
      </c>
      <c r="B69" s="236"/>
      <c r="C69" s="236"/>
      <c r="D69" s="236"/>
      <c r="E69" s="272" t="s">
        <v>5220</v>
      </c>
      <c r="F69" s="272"/>
      <c r="G69" s="272" t="s">
        <v>4897</v>
      </c>
      <c r="H69" s="237">
        <v>90</v>
      </c>
      <c r="I69" s="237">
        <v>100</v>
      </c>
      <c r="J69" s="238">
        <v>979.5</v>
      </c>
      <c r="K69" s="237" t="s">
        <v>5032</v>
      </c>
      <c r="L69" s="239">
        <v>3</v>
      </c>
      <c r="M69" s="239">
        <v>836</v>
      </c>
      <c r="N69" s="240"/>
      <c r="O69" s="237"/>
      <c r="P69" s="241">
        <v>941.1</v>
      </c>
      <c r="Q69" s="241">
        <v>941.1</v>
      </c>
      <c r="R69" s="238">
        <v>941.1</v>
      </c>
      <c r="S69" s="238"/>
      <c r="T69" s="238">
        <v>0</v>
      </c>
      <c r="U69" s="238">
        <v>0</v>
      </c>
      <c r="V69" s="238">
        <v>0</v>
      </c>
      <c r="W69" s="241">
        <v>0</v>
      </c>
      <c r="X69" s="238">
        <v>0</v>
      </c>
      <c r="Y69" s="238"/>
      <c r="Z69" s="238">
        <v>0</v>
      </c>
      <c r="AA69" s="238">
        <v>0</v>
      </c>
      <c r="AB69" s="238">
        <v>0</v>
      </c>
      <c r="AC69" s="242">
        <v>122343000</v>
      </c>
      <c r="AD69" s="242" t="str">
        <v/>
      </c>
      <c r="AE69" s="242">
        <v>122343000</v>
      </c>
      <c r="AF69" s="242">
        <v>0</v>
      </c>
      <c r="AG69" s="242" t="str">
        <v/>
      </c>
      <c r="AH69" s="242" t="str">
        <v/>
      </c>
      <c r="AI69" s="242">
        <v>122343000</v>
      </c>
      <c r="AJ69" s="260">
        <f>SUM(AI69:AI69)</f>
        <v>122343000</v>
      </c>
      <c r="AK69" s="243">
        <v>12</v>
      </c>
      <c r="AL69" s="344">
        <v>0.27450000000000002</v>
      </c>
      <c r="AM69" s="283">
        <v>2025000</v>
      </c>
      <c r="AN69" s="284">
        <f>ROUND(AK69*AM69,0)</f>
        <v>24300000</v>
      </c>
      <c r="AO69" s="285">
        <v>36702900</v>
      </c>
      <c r="AP69" s="286">
        <f>SUM(AO69:AO69)</f>
        <v>36702900</v>
      </c>
      <c r="AQ69" s="285">
        <v>611715000</v>
      </c>
      <c r="AR69" s="287">
        <f>SUM(AQ69:AQ69)</f>
        <v>611715000</v>
      </c>
      <c r="AS69" s="283" t="str">
        <v/>
      </c>
      <c r="AT69" s="288">
        <f>SUM(AS69:AS69)</f>
        <v>0</v>
      </c>
      <c r="AU69" s="283" t="str">
        <v/>
      </c>
      <c r="AV69" s="288">
        <f>SUM(AU69:AU69)</f>
        <v>0</v>
      </c>
      <c r="AW69" s="289">
        <f>SUM(AN69+AP69+AR69+AT69+AV69)</f>
        <v>672717900</v>
      </c>
      <c r="AX69" s="287">
        <f>Vình!TongTienVktTrongCg</f>
        <v>0</v>
      </c>
      <c r="AY69" s="287">
        <f>Vình!TongTienVktNgoaiCg</f>
        <v>0</v>
      </c>
      <c r="AZ69" s="281">
        <f>SUM(AX69+AY69)</f>
        <v>0</v>
      </c>
      <c r="BA69" s="281">
        <f>SUM(AJ69+AW69+AZ69)</f>
        <v>795060900</v>
      </c>
      <c r="BB69" s="283">
        <f>Vình!TongTienBtHoTro</f>
        <v>795060900</v>
      </c>
      <c r="BC69" s="283">
        <f>SUM(BA69-BB69)</f>
        <v>0</v>
      </c>
      <c r="BD69" s="239" t="str">
        <v/>
      </c>
      <c r="BE69" s="239"/>
      <c r="BF69" s="239"/>
      <c r="BG69" s="345" t="str">
        <f ca="1">HYPERLINK("#" &amp; CELL("address",Vình!A12),"Link tới sheet: " &amp; REPLACE(CELL("filename",Vình!A2),1,FIND("]",CELL("filename",Vình!A12)),""))</f>
        <v>Link tới sheet: Vình</v>
      </c>
      <c r="BH69" s="246" t="str">
        <v>90_100</v>
      </c>
      <c r="BI69" s="354" t="s">
        <v>5559</v>
      </c>
      <c r="BJ69" s="347"/>
    </row>
    <row r="70" spans="1:62" s="245" customFormat="1" ht="18" x14ac:dyDescent="0.3">
      <c r="A70" s="441">
        <v>36</v>
      </c>
      <c r="B70" s="441"/>
      <c r="C70" s="236"/>
      <c r="D70" s="236"/>
      <c r="E70" s="431" t="s">
        <v>5230</v>
      </c>
      <c r="F70" s="346"/>
      <c r="G70" s="272" t="s">
        <v>4897</v>
      </c>
      <c r="H70" s="237">
        <v>91</v>
      </c>
      <c r="I70" s="237">
        <v>118</v>
      </c>
      <c r="J70" s="238">
        <v>126.5</v>
      </c>
      <c r="K70" s="237" t="s">
        <v>5232</v>
      </c>
      <c r="L70" s="239">
        <v>3</v>
      </c>
      <c r="M70" s="239"/>
      <c r="N70" s="240"/>
      <c r="O70" s="237"/>
      <c r="P70" s="241">
        <v>86.6</v>
      </c>
      <c r="Q70" s="241">
        <v>86.6</v>
      </c>
      <c r="R70" s="238">
        <v>86.6</v>
      </c>
      <c r="S70" s="238"/>
      <c r="T70" s="238">
        <v>0</v>
      </c>
      <c r="U70" s="238">
        <v>0</v>
      </c>
      <c r="V70" s="238">
        <v>0</v>
      </c>
      <c r="W70" s="241">
        <v>0</v>
      </c>
      <c r="X70" s="238">
        <v>0</v>
      </c>
      <c r="Y70" s="238"/>
      <c r="Z70" s="238">
        <v>0</v>
      </c>
      <c r="AA70" s="238">
        <v>0</v>
      </c>
      <c r="AB70" s="238">
        <v>0</v>
      </c>
      <c r="AC70" s="242">
        <v>11258000</v>
      </c>
      <c r="AD70" s="242" t="str">
        <v/>
      </c>
      <c r="AE70" s="242">
        <v>11258000</v>
      </c>
      <c r="AF70" s="242">
        <v>0</v>
      </c>
      <c r="AG70" s="242" t="str">
        <v/>
      </c>
      <c r="AH70" s="242" t="str">
        <v/>
      </c>
      <c r="AI70" s="242">
        <v>11258000</v>
      </c>
      <c r="AJ70" s="457">
        <f>SUM(AI70:AI86)</f>
        <v>11258000</v>
      </c>
      <c r="AK70" s="460">
        <v>0</v>
      </c>
      <c r="AL70" s="463">
        <v>0</v>
      </c>
      <c r="AM70" s="434">
        <v>0</v>
      </c>
      <c r="AN70" s="466">
        <f>ROUND(AK70*AM70,0)</f>
        <v>0</v>
      </c>
      <c r="AO70" s="285">
        <v>3377400</v>
      </c>
      <c r="AP70" s="468">
        <f>SUM(AO70:AO86)</f>
        <v>3377400</v>
      </c>
      <c r="AQ70" s="285">
        <v>56290000</v>
      </c>
      <c r="AR70" s="451">
        <f>SUM(AQ70:AQ86)</f>
        <v>56290000</v>
      </c>
      <c r="AS70" s="283" t="str">
        <v/>
      </c>
      <c r="AT70" s="445">
        <f>SUM(AS70:AS86)</f>
        <v>0</v>
      </c>
      <c r="AU70" s="283" t="str">
        <v/>
      </c>
      <c r="AV70" s="445">
        <f>SUM(AU70:AU86)</f>
        <v>0</v>
      </c>
      <c r="AW70" s="448">
        <f>SUM(AN70+AP70+AR70+AT70+AV70)</f>
        <v>59667400</v>
      </c>
      <c r="AX70" s="451">
        <f>phường!TongTienVktTrongCg</f>
        <v>0</v>
      </c>
      <c r="AY70" s="451">
        <f>phường!TongTienVktNgoaiCg</f>
        <v>0</v>
      </c>
      <c r="AZ70" s="454">
        <f>SUM(AX70+AY70)</f>
        <v>0</v>
      </c>
      <c r="BA70" s="454">
        <f>SUM(AJ70+AW70+AZ70)</f>
        <v>70925400</v>
      </c>
      <c r="BB70" s="434">
        <f>phường!TongTienBtHoTro</f>
        <v>70925400</v>
      </c>
      <c r="BC70" s="434">
        <f>SUM(BA70-BB70)</f>
        <v>0</v>
      </c>
      <c r="BD70" s="239" t="str">
        <v/>
      </c>
      <c r="BE70" s="239"/>
      <c r="BF70" s="239"/>
      <c r="BG70" s="522" t="str">
        <f ca="1">HYPERLINK("#" &amp; CELL("address",phường!A12),"Link tới sheet: " &amp; REPLACE(CELL("filename",phường!A2),1,FIND("]",CELL("filename",phường!A12)),""))</f>
        <v>Link tới sheet: phường</v>
      </c>
      <c r="BH70" s="246" t="str">
        <v>91_118</v>
      </c>
      <c r="BI70" s="347"/>
      <c r="BJ70" s="347"/>
    </row>
    <row r="71" spans="1:62" s="245" customFormat="1" ht="18" x14ac:dyDescent="0.3">
      <c r="A71" s="491"/>
      <c r="B71" s="491"/>
      <c r="C71" s="236"/>
      <c r="D71" s="236"/>
      <c r="E71" s="433"/>
      <c r="F71" s="346"/>
      <c r="G71" s="272" t="s">
        <v>4897</v>
      </c>
      <c r="H71" s="237">
        <v>90</v>
      </c>
      <c r="I71" s="237">
        <v>147</v>
      </c>
      <c r="J71" s="238">
        <v>148.9</v>
      </c>
      <c r="K71" s="237" t="s">
        <v>5236</v>
      </c>
      <c r="L71" s="239">
        <v>3</v>
      </c>
      <c r="M71" s="239"/>
      <c r="N71" s="240"/>
      <c r="O71" s="237"/>
      <c r="P71" s="241" t="str">
        <v/>
      </c>
      <c r="Q71" s="241">
        <v>0</v>
      </c>
      <c r="R71" s="238">
        <v>0</v>
      </c>
      <c r="S71" s="238"/>
      <c r="T71" s="238">
        <v>0</v>
      </c>
      <c r="U71" s="238">
        <v>0</v>
      </c>
      <c r="V71" s="238">
        <v>0</v>
      </c>
      <c r="W71" s="241">
        <v>0</v>
      </c>
      <c r="X71" s="238">
        <v>0</v>
      </c>
      <c r="Y71" s="238"/>
      <c r="Z71" s="238">
        <v>0</v>
      </c>
      <c r="AA71" s="238">
        <v>0</v>
      </c>
      <c r="AB71" s="238">
        <v>0</v>
      </c>
      <c r="AC71" s="242">
        <v>0</v>
      </c>
      <c r="AD71" s="242" t="str">
        <v/>
      </c>
      <c r="AE71" s="242" t="str">
        <v/>
      </c>
      <c r="AF71" s="242">
        <v>0</v>
      </c>
      <c r="AG71" s="242" t="str">
        <v/>
      </c>
      <c r="AH71" s="242" t="str">
        <v/>
      </c>
      <c r="AI71" s="242" t="str">
        <v/>
      </c>
      <c r="AJ71" s="458"/>
      <c r="AK71" s="461"/>
      <c r="AL71" s="464"/>
      <c r="AM71" s="435"/>
      <c r="AN71" s="466"/>
      <c r="AO71" s="285" t="str">
        <v/>
      </c>
      <c r="AP71" s="469"/>
      <c r="AQ71" s="285" t="str">
        <v/>
      </c>
      <c r="AR71" s="452"/>
      <c r="AS71" s="283" t="str">
        <v/>
      </c>
      <c r="AT71" s="446"/>
      <c r="AU71" s="283" t="str">
        <v/>
      </c>
      <c r="AV71" s="446"/>
      <c r="AW71" s="449"/>
      <c r="AX71" s="452"/>
      <c r="AY71" s="452"/>
      <c r="AZ71" s="455"/>
      <c r="BA71" s="455"/>
      <c r="BB71" s="435"/>
      <c r="BC71" s="435"/>
      <c r="BD71" s="239" t="str">
        <v/>
      </c>
      <c r="BE71" s="239"/>
      <c r="BF71" s="239"/>
      <c r="BG71" s="522"/>
      <c r="BH71" s="246" t="str">
        <v>90_147</v>
      </c>
      <c r="BI71" s="347"/>
      <c r="BJ71" s="347"/>
    </row>
    <row r="72" spans="1:62" s="245" customFormat="1" ht="18" x14ac:dyDescent="0.3">
      <c r="A72" s="491"/>
      <c r="B72" s="491"/>
      <c r="C72" s="236"/>
      <c r="D72" s="236"/>
      <c r="E72" s="433"/>
      <c r="F72" s="346"/>
      <c r="G72" s="272" t="s">
        <v>4897</v>
      </c>
      <c r="H72" s="237">
        <v>90</v>
      </c>
      <c r="I72" s="237">
        <v>151</v>
      </c>
      <c r="J72" s="238">
        <v>1455.1</v>
      </c>
      <c r="K72" s="237" t="s">
        <v>5240</v>
      </c>
      <c r="L72" s="239">
        <v>3</v>
      </c>
      <c r="M72" s="239"/>
      <c r="N72" s="240"/>
      <c r="O72" s="237"/>
      <c r="P72" s="241" t="str">
        <v/>
      </c>
      <c r="Q72" s="241">
        <v>0</v>
      </c>
      <c r="R72" s="238">
        <v>0</v>
      </c>
      <c r="S72" s="238"/>
      <c r="T72" s="238">
        <v>0</v>
      </c>
      <c r="U72" s="238">
        <v>0</v>
      </c>
      <c r="V72" s="238">
        <v>0</v>
      </c>
      <c r="W72" s="241">
        <v>0</v>
      </c>
      <c r="X72" s="238">
        <v>0</v>
      </c>
      <c r="Y72" s="238"/>
      <c r="Z72" s="238">
        <v>0</v>
      </c>
      <c r="AA72" s="238">
        <v>0</v>
      </c>
      <c r="AB72" s="238">
        <v>0</v>
      </c>
      <c r="AC72" s="242">
        <v>0</v>
      </c>
      <c r="AD72" s="242" t="str">
        <v/>
      </c>
      <c r="AE72" s="242" t="str">
        <v/>
      </c>
      <c r="AF72" s="242">
        <v>0</v>
      </c>
      <c r="AG72" s="242" t="str">
        <v/>
      </c>
      <c r="AH72" s="242" t="str">
        <v/>
      </c>
      <c r="AI72" s="242" t="str">
        <v/>
      </c>
      <c r="AJ72" s="458"/>
      <c r="AK72" s="461"/>
      <c r="AL72" s="464"/>
      <c r="AM72" s="435"/>
      <c r="AN72" s="466"/>
      <c r="AO72" s="285" t="str">
        <v/>
      </c>
      <c r="AP72" s="469"/>
      <c r="AQ72" s="285" t="str">
        <v/>
      </c>
      <c r="AR72" s="452"/>
      <c r="AS72" s="283" t="str">
        <v/>
      </c>
      <c r="AT72" s="446"/>
      <c r="AU72" s="283" t="str">
        <v/>
      </c>
      <c r="AV72" s="446"/>
      <c r="AW72" s="449"/>
      <c r="AX72" s="452"/>
      <c r="AY72" s="452"/>
      <c r="AZ72" s="455"/>
      <c r="BA72" s="455"/>
      <c r="BB72" s="435"/>
      <c r="BC72" s="435"/>
      <c r="BD72" s="239" t="str">
        <v/>
      </c>
      <c r="BE72" s="239"/>
      <c r="BF72" s="239"/>
      <c r="BG72" s="522"/>
      <c r="BH72" s="246" t="str">
        <v>90_151</v>
      </c>
      <c r="BI72" s="347"/>
      <c r="BJ72" s="347"/>
    </row>
    <row r="73" spans="1:62" s="245" customFormat="1" ht="18" x14ac:dyDescent="0.3">
      <c r="A73" s="491"/>
      <c r="B73" s="491"/>
      <c r="C73" s="236"/>
      <c r="D73" s="236"/>
      <c r="E73" s="433"/>
      <c r="F73" s="346"/>
      <c r="G73" s="272" t="s">
        <v>4897</v>
      </c>
      <c r="H73" s="237">
        <v>91</v>
      </c>
      <c r="I73" s="237">
        <v>38</v>
      </c>
      <c r="J73" s="238">
        <v>120.4</v>
      </c>
      <c r="K73" s="237" t="s">
        <v>5240</v>
      </c>
      <c r="L73" s="239">
        <v>3</v>
      </c>
      <c r="M73" s="239"/>
      <c r="N73" s="240"/>
      <c r="O73" s="237"/>
      <c r="P73" s="241" t="str">
        <v/>
      </c>
      <c r="Q73" s="241">
        <v>0</v>
      </c>
      <c r="R73" s="238">
        <v>0</v>
      </c>
      <c r="S73" s="238"/>
      <c r="T73" s="238">
        <v>0</v>
      </c>
      <c r="U73" s="238">
        <v>0</v>
      </c>
      <c r="V73" s="238">
        <v>0</v>
      </c>
      <c r="W73" s="241">
        <v>0</v>
      </c>
      <c r="X73" s="238">
        <v>0</v>
      </c>
      <c r="Y73" s="238"/>
      <c r="Z73" s="238">
        <v>0</v>
      </c>
      <c r="AA73" s="238">
        <v>0</v>
      </c>
      <c r="AB73" s="238">
        <v>0</v>
      </c>
      <c r="AC73" s="242">
        <v>0</v>
      </c>
      <c r="AD73" s="242" t="str">
        <v/>
      </c>
      <c r="AE73" s="242" t="str">
        <v/>
      </c>
      <c r="AF73" s="242">
        <v>0</v>
      </c>
      <c r="AG73" s="242" t="str">
        <v/>
      </c>
      <c r="AH73" s="242" t="str">
        <v/>
      </c>
      <c r="AI73" s="242" t="str">
        <v/>
      </c>
      <c r="AJ73" s="458"/>
      <c r="AK73" s="461"/>
      <c r="AL73" s="464"/>
      <c r="AM73" s="435"/>
      <c r="AN73" s="466"/>
      <c r="AO73" s="285" t="str">
        <v/>
      </c>
      <c r="AP73" s="469"/>
      <c r="AQ73" s="285" t="str">
        <v/>
      </c>
      <c r="AR73" s="452"/>
      <c r="AS73" s="283" t="str">
        <v/>
      </c>
      <c r="AT73" s="446"/>
      <c r="AU73" s="283" t="str">
        <v/>
      </c>
      <c r="AV73" s="446"/>
      <c r="AW73" s="449"/>
      <c r="AX73" s="452"/>
      <c r="AY73" s="452"/>
      <c r="AZ73" s="455"/>
      <c r="BA73" s="455"/>
      <c r="BB73" s="435"/>
      <c r="BC73" s="435"/>
      <c r="BD73" s="239" t="str">
        <v/>
      </c>
      <c r="BE73" s="239"/>
      <c r="BF73" s="239"/>
      <c r="BG73" s="522"/>
      <c r="BH73" s="246" t="str">
        <v>91_38</v>
      </c>
      <c r="BI73" s="347"/>
      <c r="BJ73" s="347"/>
    </row>
    <row r="74" spans="1:62" s="245" customFormat="1" ht="18" x14ac:dyDescent="0.3">
      <c r="A74" s="491"/>
      <c r="B74" s="491"/>
      <c r="C74" s="236"/>
      <c r="D74" s="236"/>
      <c r="E74" s="433"/>
      <c r="F74" s="346"/>
      <c r="G74" s="272" t="s">
        <v>4897</v>
      </c>
      <c r="H74" s="237">
        <v>91</v>
      </c>
      <c r="I74" s="237">
        <v>42</v>
      </c>
      <c r="J74" s="238">
        <v>15.7</v>
      </c>
      <c r="K74" s="237" t="s">
        <v>5240</v>
      </c>
      <c r="L74" s="239">
        <v>3</v>
      </c>
      <c r="M74" s="239"/>
      <c r="N74" s="240"/>
      <c r="O74" s="237"/>
      <c r="P74" s="241" t="str">
        <v/>
      </c>
      <c r="Q74" s="241">
        <v>0</v>
      </c>
      <c r="R74" s="238">
        <v>0</v>
      </c>
      <c r="S74" s="238"/>
      <c r="T74" s="238">
        <v>0</v>
      </c>
      <c r="U74" s="238">
        <v>0</v>
      </c>
      <c r="V74" s="238">
        <v>0</v>
      </c>
      <c r="W74" s="241">
        <v>0</v>
      </c>
      <c r="X74" s="238">
        <v>0</v>
      </c>
      <c r="Y74" s="238"/>
      <c r="Z74" s="238">
        <v>0</v>
      </c>
      <c r="AA74" s="238">
        <v>0</v>
      </c>
      <c r="AB74" s="238">
        <v>0</v>
      </c>
      <c r="AC74" s="242">
        <v>0</v>
      </c>
      <c r="AD74" s="242" t="str">
        <v/>
      </c>
      <c r="AE74" s="242" t="str">
        <v/>
      </c>
      <c r="AF74" s="242">
        <v>0</v>
      </c>
      <c r="AG74" s="242" t="str">
        <v/>
      </c>
      <c r="AH74" s="242" t="str">
        <v/>
      </c>
      <c r="AI74" s="242" t="str">
        <v/>
      </c>
      <c r="AJ74" s="458"/>
      <c r="AK74" s="461"/>
      <c r="AL74" s="464"/>
      <c r="AM74" s="435"/>
      <c r="AN74" s="466"/>
      <c r="AO74" s="285" t="str">
        <v/>
      </c>
      <c r="AP74" s="469"/>
      <c r="AQ74" s="285" t="str">
        <v/>
      </c>
      <c r="AR74" s="452"/>
      <c r="AS74" s="283" t="str">
        <v/>
      </c>
      <c r="AT74" s="446"/>
      <c r="AU74" s="283" t="str">
        <v/>
      </c>
      <c r="AV74" s="446"/>
      <c r="AW74" s="449"/>
      <c r="AX74" s="452"/>
      <c r="AY74" s="452"/>
      <c r="AZ74" s="455"/>
      <c r="BA74" s="455"/>
      <c r="BB74" s="435"/>
      <c r="BC74" s="435"/>
      <c r="BD74" s="239" t="str">
        <v/>
      </c>
      <c r="BE74" s="239"/>
      <c r="BF74" s="239"/>
      <c r="BG74" s="522"/>
      <c r="BH74" s="246" t="str">
        <v>91_42</v>
      </c>
      <c r="BI74" s="347"/>
      <c r="BJ74" s="347"/>
    </row>
    <row r="75" spans="1:62" s="245" customFormat="1" ht="18" x14ac:dyDescent="0.3">
      <c r="A75" s="491"/>
      <c r="B75" s="491"/>
      <c r="C75" s="236"/>
      <c r="D75" s="236"/>
      <c r="E75" s="433"/>
      <c r="F75" s="346"/>
      <c r="G75" s="272" t="s">
        <v>4897</v>
      </c>
      <c r="H75" s="237">
        <v>91</v>
      </c>
      <c r="I75" s="237">
        <v>43</v>
      </c>
      <c r="J75" s="238">
        <v>1995</v>
      </c>
      <c r="K75" s="237" t="s">
        <v>4902</v>
      </c>
      <c r="L75" s="239">
        <v>3</v>
      </c>
      <c r="M75" s="239"/>
      <c r="N75" s="240"/>
      <c r="O75" s="237"/>
      <c r="P75" s="241" t="str">
        <v/>
      </c>
      <c r="Q75" s="241">
        <v>0</v>
      </c>
      <c r="R75" s="238">
        <v>0</v>
      </c>
      <c r="S75" s="238"/>
      <c r="T75" s="238">
        <v>0</v>
      </c>
      <c r="U75" s="238">
        <v>0</v>
      </c>
      <c r="V75" s="238">
        <v>0</v>
      </c>
      <c r="W75" s="241">
        <v>0</v>
      </c>
      <c r="X75" s="238">
        <v>0</v>
      </c>
      <c r="Y75" s="238"/>
      <c r="Z75" s="238">
        <v>0</v>
      </c>
      <c r="AA75" s="238">
        <v>0</v>
      </c>
      <c r="AB75" s="238">
        <v>0</v>
      </c>
      <c r="AC75" s="242">
        <v>0</v>
      </c>
      <c r="AD75" s="242" t="str">
        <v/>
      </c>
      <c r="AE75" s="242" t="str">
        <v/>
      </c>
      <c r="AF75" s="242">
        <v>0</v>
      </c>
      <c r="AG75" s="242" t="str">
        <v/>
      </c>
      <c r="AH75" s="242" t="str">
        <v/>
      </c>
      <c r="AI75" s="242" t="str">
        <v/>
      </c>
      <c r="AJ75" s="458"/>
      <c r="AK75" s="461"/>
      <c r="AL75" s="464"/>
      <c r="AM75" s="435"/>
      <c r="AN75" s="466"/>
      <c r="AO75" s="285" t="str">
        <v/>
      </c>
      <c r="AP75" s="469"/>
      <c r="AQ75" s="285" t="str">
        <v/>
      </c>
      <c r="AR75" s="452"/>
      <c r="AS75" s="283" t="str">
        <v/>
      </c>
      <c r="AT75" s="446"/>
      <c r="AU75" s="283" t="str">
        <v/>
      </c>
      <c r="AV75" s="446"/>
      <c r="AW75" s="449"/>
      <c r="AX75" s="452"/>
      <c r="AY75" s="452"/>
      <c r="AZ75" s="455"/>
      <c r="BA75" s="455"/>
      <c r="BB75" s="435"/>
      <c r="BC75" s="435"/>
      <c r="BD75" s="239" t="str">
        <v/>
      </c>
      <c r="BE75" s="239"/>
      <c r="BF75" s="239"/>
      <c r="BG75" s="522"/>
      <c r="BH75" s="246" t="str">
        <v>91_43</v>
      </c>
      <c r="BI75" s="347"/>
      <c r="BJ75" s="347"/>
    </row>
    <row r="76" spans="1:62" s="245" customFormat="1" ht="18" x14ac:dyDescent="0.3">
      <c r="A76" s="491"/>
      <c r="B76" s="491"/>
      <c r="C76" s="236"/>
      <c r="D76" s="236"/>
      <c r="E76" s="433"/>
      <c r="F76" s="346"/>
      <c r="G76" s="272" t="s">
        <v>4897</v>
      </c>
      <c r="H76" s="237">
        <v>103</v>
      </c>
      <c r="I76" s="237">
        <v>11</v>
      </c>
      <c r="J76" s="238">
        <v>24.9</v>
      </c>
      <c r="K76" s="237" t="s">
        <v>5249</v>
      </c>
      <c r="L76" s="239">
        <v>3</v>
      </c>
      <c r="M76" s="239"/>
      <c r="N76" s="240"/>
      <c r="O76" s="237"/>
      <c r="P76" s="241" t="str">
        <v/>
      </c>
      <c r="Q76" s="241">
        <v>0</v>
      </c>
      <c r="R76" s="238">
        <v>0</v>
      </c>
      <c r="S76" s="238"/>
      <c r="T76" s="238">
        <v>0</v>
      </c>
      <c r="U76" s="238">
        <v>0</v>
      </c>
      <c r="V76" s="238">
        <v>0</v>
      </c>
      <c r="W76" s="241">
        <v>0</v>
      </c>
      <c r="X76" s="238">
        <v>0</v>
      </c>
      <c r="Y76" s="238"/>
      <c r="Z76" s="238">
        <v>0</v>
      </c>
      <c r="AA76" s="238">
        <v>0</v>
      </c>
      <c r="AB76" s="238">
        <v>0</v>
      </c>
      <c r="AC76" s="242">
        <v>0</v>
      </c>
      <c r="AD76" s="242" t="str">
        <v/>
      </c>
      <c r="AE76" s="242" t="str">
        <v/>
      </c>
      <c r="AF76" s="242">
        <v>0</v>
      </c>
      <c r="AG76" s="242" t="str">
        <v/>
      </c>
      <c r="AH76" s="242" t="str">
        <v/>
      </c>
      <c r="AI76" s="242" t="str">
        <v/>
      </c>
      <c r="AJ76" s="458"/>
      <c r="AK76" s="461"/>
      <c r="AL76" s="464"/>
      <c r="AM76" s="435"/>
      <c r="AN76" s="466"/>
      <c r="AO76" s="285" t="str">
        <v/>
      </c>
      <c r="AP76" s="469"/>
      <c r="AQ76" s="285" t="str">
        <v/>
      </c>
      <c r="AR76" s="452"/>
      <c r="AS76" s="283" t="str">
        <v/>
      </c>
      <c r="AT76" s="446"/>
      <c r="AU76" s="283" t="str">
        <v/>
      </c>
      <c r="AV76" s="446"/>
      <c r="AW76" s="449"/>
      <c r="AX76" s="452"/>
      <c r="AY76" s="452"/>
      <c r="AZ76" s="455"/>
      <c r="BA76" s="455"/>
      <c r="BB76" s="435"/>
      <c r="BC76" s="435"/>
      <c r="BD76" s="239" t="str">
        <v/>
      </c>
      <c r="BE76" s="239"/>
      <c r="BF76" s="239"/>
      <c r="BG76" s="522"/>
      <c r="BH76" s="246" t="str">
        <v>103_11</v>
      </c>
      <c r="BI76" s="347"/>
      <c r="BJ76" s="347"/>
    </row>
    <row r="77" spans="1:62" s="245" customFormat="1" ht="18" x14ac:dyDescent="0.3">
      <c r="A77" s="491"/>
      <c r="B77" s="491"/>
      <c r="C77" s="236"/>
      <c r="D77" s="236"/>
      <c r="E77" s="433"/>
      <c r="F77" s="346"/>
      <c r="G77" s="272" t="s">
        <v>4897</v>
      </c>
      <c r="H77" s="237">
        <v>103</v>
      </c>
      <c r="I77" s="237">
        <v>40</v>
      </c>
      <c r="J77" s="238">
        <v>12.5</v>
      </c>
      <c r="K77" s="237" t="s">
        <v>5240</v>
      </c>
      <c r="L77" s="239">
        <v>3</v>
      </c>
      <c r="M77" s="239"/>
      <c r="N77" s="240"/>
      <c r="O77" s="237"/>
      <c r="P77" s="241" t="str">
        <v/>
      </c>
      <c r="Q77" s="241">
        <v>0</v>
      </c>
      <c r="R77" s="238">
        <v>0</v>
      </c>
      <c r="S77" s="238"/>
      <c r="T77" s="238">
        <v>0</v>
      </c>
      <c r="U77" s="238">
        <v>0</v>
      </c>
      <c r="V77" s="238">
        <v>0</v>
      </c>
      <c r="W77" s="241">
        <v>0</v>
      </c>
      <c r="X77" s="238">
        <v>0</v>
      </c>
      <c r="Y77" s="238"/>
      <c r="Z77" s="238">
        <v>0</v>
      </c>
      <c r="AA77" s="238">
        <v>0</v>
      </c>
      <c r="AB77" s="238">
        <v>0</v>
      </c>
      <c r="AC77" s="242">
        <v>0</v>
      </c>
      <c r="AD77" s="242" t="str">
        <v/>
      </c>
      <c r="AE77" s="242" t="str">
        <v/>
      </c>
      <c r="AF77" s="242">
        <v>0</v>
      </c>
      <c r="AG77" s="242" t="str">
        <v/>
      </c>
      <c r="AH77" s="242" t="str">
        <v/>
      </c>
      <c r="AI77" s="242" t="str">
        <v/>
      </c>
      <c r="AJ77" s="458"/>
      <c r="AK77" s="461"/>
      <c r="AL77" s="464"/>
      <c r="AM77" s="435"/>
      <c r="AN77" s="466"/>
      <c r="AO77" s="285" t="str">
        <v/>
      </c>
      <c r="AP77" s="469"/>
      <c r="AQ77" s="285" t="str">
        <v/>
      </c>
      <c r="AR77" s="452"/>
      <c r="AS77" s="283" t="str">
        <v/>
      </c>
      <c r="AT77" s="446"/>
      <c r="AU77" s="283" t="str">
        <v/>
      </c>
      <c r="AV77" s="446"/>
      <c r="AW77" s="449"/>
      <c r="AX77" s="452"/>
      <c r="AY77" s="452"/>
      <c r="AZ77" s="455"/>
      <c r="BA77" s="455"/>
      <c r="BB77" s="435"/>
      <c r="BC77" s="435"/>
      <c r="BD77" s="239" t="str">
        <v/>
      </c>
      <c r="BE77" s="239"/>
      <c r="BF77" s="239"/>
      <c r="BG77" s="522"/>
      <c r="BH77" s="246" t="str">
        <v>103_40</v>
      </c>
      <c r="BI77" s="347"/>
      <c r="BJ77" s="347"/>
    </row>
    <row r="78" spans="1:62" s="245" customFormat="1" ht="18" x14ac:dyDescent="0.3">
      <c r="A78" s="491"/>
      <c r="B78" s="491"/>
      <c r="C78" s="236"/>
      <c r="D78" s="236"/>
      <c r="E78" s="433"/>
      <c r="F78" s="346"/>
      <c r="G78" s="272" t="s">
        <v>4897</v>
      </c>
      <c r="H78" s="237">
        <v>104</v>
      </c>
      <c r="I78" s="237">
        <v>1</v>
      </c>
      <c r="J78" s="238">
        <v>4.5999999999999996</v>
      </c>
      <c r="K78" s="237" t="s">
        <v>5240</v>
      </c>
      <c r="L78" s="239">
        <v>3</v>
      </c>
      <c r="M78" s="239"/>
      <c r="N78" s="240"/>
      <c r="O78" s="237"/>
      <c r="P78" s="241" t="str">
        <v/>
      </c>
      <c r="Q78" s="241">
        <v>0</v>
      </c>
      <c r="R78" s="238">
        <v>0</v>
      </c>
      <c r="S78" s="238"/>
      <c r="T78" s="238">
        <v>0</v>
      </c>
      <c r="U78" s="238">
        <v>0</v>
      </c>
      <c r="V78" s="238">
        <v>0</v>
      </c>
      <c r="W78" s="241">
        <v>0</v>
      </c>
      <c r="X78" s="238">
        <v>0</v>
      </c>
      <c r="Y78" s="238"/>
      <c r="Z78" s="238">
        <v>0</v>
      </c>
      <c r="AA78" s="238">
        <v>0</v>
      </c>
      <c r="AB78" s="238">
        <v>0</v>
      </c>
      <c r="AC78" s="242">
        <v>0</v>
      </c>
      <c r="AD78" s="242" t="str">
        <v/>
      </c>
      <c r="AE78" s="242" t="str">
        <v/>
      </c>
      <c r="AF78" s="242">
        <v>0</v>
      </c>
      <c r="AG78" s="242" t="str">
        <v/>
      </c>
      <c r="AH78" s="242" t="str">
        <v/>
      </c>
      <c r="AI78" s="242" t="str">
        <v/>
      </c>
      <c r="AJ78" s="458"/>
      <c r="AK78" s="461"/>
      <c r="AL78" s="464"/>
      <c r="AM78" s="435"/>
      <c r="AN78" s="466"/>
      <c r="AO78" s="285" t="str">
        <v/>
      </c>
      <c r="AP78" s="469"/>
      <c r="AQ78" s="285" t="str">
        <v/>
      </c>
      <c r="AR78" s="452"/>
      <c r="AS78" s="283" t="str">
        <v/>
      </c>
      <c r="AT78" s="446"/>
      <c r="AU78" s="283" t="str">
        <v/>
      </c>
      <c r="AV78" s="446"/>
      <c r="AW78" s="449"/>
      <c r="AX78" s="452"/>
      <c r="AY78" s="452"/>
      <c r="AZ78" s="455"/>
      <c r="BA78" s="455"/>
      <c r="BB78" s="435"/>
      <c r="BC78" s="435"/>
      <c r="BD78" s="239" t="str">
        <v/>
      </c>
      <c r="BE78" s="239"/>
      <c r="BF78" s="239"/>
      <c r="BG78" s="522"/>
      <c r="BH78" s="246" t="str">
        <v>104_1</v>
      </c>
      <c r="BI78" s="347"/>
      <c r="BJ78" s="347"/>
    </row>
    <row r="79" spans="1:62" s="245" customFormat="1" ht="18" x14ac:dyDescent="0.3">
      <c r="A79" s="491"/>
      <c r="B79" s="491"/>
      <c r="C79" s="236"/>
      <c r="D79" s="236"/>
      <c r="E79" s="433"/>
      <c r="F79" s="346"/>
      <c r="G79" s="272" t="s">
        <v>4897</v>
      </c>
      <c r="H79" s="237">
        <v>104</v>
      </c>
      <c r="I79" s="237">
        <v>4</v>
      </c>
      <c r="J79" s="238">
        <v>45.9</v>
      </c>
      <c r="K79" s="237" t="s">
        <v>5249</v>
      </c>
      <c r="L79" s="239">
        <v>3</v>
      </c>
      <c r="M79" s="239"/>
      <c r="N79" s="240"/>
      <c r="O79" s="237"/>
      <c r="P79" s="241" t="str">
        <v/>
      </c>
      <c r="Q79" s="241">
        <v>0</v>
      </c>
      <c r="R79" s="238">
        <v>0</v>
      </c>
      <c r="S79" s="238"/>
      <c r="T79" s="238">
        <v>0</v>
      </c>
      <c r="U79" s="238">
        <v>0</v>
      </c>
      <c r="V79" s="238">
        <v>0</v>
      </c>
      <c r="W79" s="241">
        <v>0</v>
      </c>
      <c r="X79" s="238">
        <v>0</v>
      </c>
      <c r="Y79" s="238"/>
      <c r="Z79" s="238">
        <v>0</v>
      </c>
      <c r="AA79" s="238">
        <v>0</v>
      </c>
      <c r="AB79" s="238">
        <v>0</v>
      </c>
      <c r="AC79" s="242">
        <v>0</v>
      </c>
      <c r="AD79" s="242" t="str">
        <v/>
      </c>
      <c r="AE79" s="242" t="str">
        <v/>
      </c>
      <c r="AF79" s="242">
        <v>0</v>
      </c>
      <c r="AG79" s="242" t="str">
        <v/>
      </c>
      <c r="AH79" s="242" t="str">
        <v/>
      </c>
      <c r="AI79" s="242" t="str">
        <v/>
      </c>
      <c r="AJ79" s="458"/>
      <c r="AK79" s="461"/>
      <c r="AL79" s="464"/>
      <c r="AM79" s="435"/>
      <c r="AN79" s="466"/>
      <c r="AO79" s="285" t="str">
        <v/>
      </c>
      <c r="AP79" s="469"/>
      <c r="AQ79" s="285" t="str">
        <v/>
      </c>
      <c r="AR79" s="452"/>
      <c r="AS79" s="283" t="str">
        <v/>
      </c>
      <c r="AT79" s="446"/>
      <c r="AU79" s="283" t="str">
        <v/>
      </c>
      <c r="AV79" s="446"/>
      <c r="AW79" s="449"/>
      <c r="AX79" s="452"/>
      <c r="AY79" s="452"/>
      <c r="AZ79" s="455"/>
      <c r="BA79" s="455"/>
      <c r="BB79" s="435"/>
      <c r="BC79" s="435"/>
      <c r="BD79" s="239" t="str">
        <v/>
      </c>
      <c r="BE79" s="239"/>
      <c r="BF79" s="239"/>
      <c r="BG79" s="522"/>
      <c r="BH79" s="246" t="str">
        <v>104_4</v>
      </c>
      <c r="BI79" s="347"/>
      <c r="BJ79" s="347"/>
    </row>
    <row r="80" spans="1:62" s="245" customFormat="1" ht="18" x14ac:dyDescent="0.3">
      <c r="A80" s="491"/>
      <c r="B80" s="491"/>
      <c r="C80" s="236"/>
      <c r="D80" s="236"/>
      <c r="E80" s="433"/>
      <c r="F80" s="346"/>
      <c r="G80" s="272" t="s">
        <v>4897</v>
      </c>
      <c r="H80" s="237">
        <v>104</v>
      </c>
      <c r="I80" s="237">
        <v>5</v>
      </c>
      <c r="J80" s="238">
        <v>2.2000000000000002</v>
      </c>
      <c r="K80" s="237" t="s">
        <v>5240</v>
      </c>
      <c r="L80" s="239">
        <v>3</v>
      </c>
      <c r="M80" s="239"/>
      <c r="N80" s="240"/>
      <c r="O80" s="237"/>
      <c r="P80" s="241" t="str">
        <v/>
      </c>
      <c r="Q80" s="241">
        <v>0</v>
      </c>
      <c r="R80" s="238">
        <v>0</v>
      </c>
      <c r="S80" s="238"/>
      <c r="T80" s="238">
        <v>0</v>
      </c>
      <c r="U80" s="238">
        <v>0</v>
      </c>
      <c r="V80" s="238">
        <v>0</v>
      </c>
      <c r="W80" s="241">
        <v>0</v>
      </c>
      <c r="X80" s="238">
        <v>0</v>
      </c>
      <c r="Y80" s="238"/>
      <c r="Z80" s="238">
        <v>0</v>
      </c>
      <c r="AA80" s="238">
        <v>0</v>
      </c>
      <c r="AB80" s="238">
        <v>0</v>
      </c>
      <c r="AC80" s="242">
        <v>0</v>
      </c>
      <c r="AD80" s="242" t="str">
        <v/>
      </c>
      <c r="AE80" s="242" t="str">
        <v/>
      </c>
      <c r="AF80" s="242">
        <v>0</v>
      </c>
      <c r="AG80" s="242" t="str">
        <v/>
      </c>
      <c r="AH80" s="242" t="str">
        <v/>
      </c>
      <c r="AI80" s="242" t="str">
        <v/>
      </c>
      <c r="AJ80" s="458"/>
      <c r="AK80" s="461"/>
      <c r="AL80" s="464"/>
      <c r="AM80" s="435"/>
      <c r="AN80" s="466"/>
      <c r="AO80" s="285" t="str">
        <v/>
      </c>
      <c r="AP80" s="469"/>
      <c r="AQ80" s="285" t="str">
        <v/>
      </c>
      <c r="AR80" s="452"/>
      <c r="AS80" s="283" t="str">
        <v/>
      </c>
      <c r="AT80" s="446"/>
      <c r="AU80" s="283" t="str">
        <v/>
      </c>
      <c r="AV80" s="446"/>
      <c r="AW80" s="449"/>
      <c r="AX80" s="452"/>
      <c r="AY80" s="452"/>
      <c r="AZ80" s="455"/>
      <c r="BA80" s="455"/>
      <c r="BB80" s="435"/>
      <c r="BC80" s="435"/>
      <c r="BD80" s="239" t="str">
        <v/>
      </c>
      <c r="BE80" s="239"/>
      <c r="BF80" s="239"/>
      <c r="BG80" s="522"/>
      <c r="BH80" s="246" t="str">
        <v>104_5</v>
      </c>
      <c r="BI80" s="347"/>
      <c r="BJ80" s="347"/>
    </row>
    <row r="81" spans="1:62" s="245" customFormat="1" ht="18" x14ac:dyDescent="0.3">
      <c r="A81" s="491"/>
      <c r="B81" s="491"/>
      <c r="C81" s="236"/>
      <c r="D81" s="236"/>
      <c r="E81" s="433"/>
      <c r="F81" s="346"/>
      <c r="G81" s="272" t="s">
        <v>4897</v>
      </c>
      <c r="H81" s="237">
        <v>104</v>
      </c>
      <c r="I81" s="237">
        <v>7</v>
      </c>
      <c r="J81" s="238">
        <v>25.5</v>
      </c>
      <c r="K81" s="237" t="s">
        <v>5240</v>
      </c>
      <c r="L81" s="239">
        <v>3</v>
      </c>
      <c r="M81" s="239"/>
      <c r="N81" s="240"/>
      <c r="O81" s="237"/>
      <c r="P81" s="241" t="str">
        <v/>
      </c>
      <c r="Q81" s="241">
        <v>0</v>
      </c>
      <c r="R81" s="238">
        <v>0</v>
      </c>
      <c r="S81" s="238"/>
      <c r="T81" s="238">
        <v>0</v>
      </c>
      <c r="U81" s="238">
        <v>0</v>
      </c>
      <c r="V81" s="238">
        <v>0</v>
      </c>
      <c r="W81" s="241">
        <v>0</v>
      </c>
      <c r="X81" s="238">
        <v>0</v>
      </c>
      <c r="Y81" s="238"/>
      <c r="Z81" s="238">
        <v>0</v>
      </c>
      <c r="AA81" s="238">
        <v>0</v>
      </c>
      <c r="AB81" s="238">
        <v>0</v>
      </c>
      <c r="AC81" s="242">
        <v>0</v>
      </c>
      <c r="AD81" s="242" t="str">
        <v/>
      </c>
      <c r="AE81" s="242" t="str">
        <v/>
      </c>
      <c r="AF81" s="242">
        <v>0</v>
      </c>
      <c r="AG81" s="242" t="str">
        <v/>
      </c>
      <c r="AH81" s="242" t="str">
        <v/>
      </c>
      <c r="AI81" s="242" t="str">
        <v/>
      </c>
      <c r="AJ81" s="458"/>
      <c r="AK81" s="461"/>
      <c r="AL81" s="464"/>
      <c r="AM81" s="435"/>
      <c r="AN81" s="466"/>
      <c r="AO81" s="285" t="str">
        <v/>
      </c>
      <c r="AP81" s="469"/>
      <c r="AQ81" s="285" t="str">
        <v/>
      </c>
      <c r="AR81" s="452"/>
      <c r="AS81" s="283" t="str">
        <v/>
      </c>
      <c r="AT81" s="446"/>
      <c r="AU81" s="283" t="str">
        <v/>
      </c>
      <c r="AV81" s="446"/>
      <c r="AW81" s="449"/>
      <c r="AX81" s="452"/>
      <c r="AY81" s="452"/>
      <c r="AZ81" s="455"/>
      <c r="BA81" s="455"/>
      <c r="BB81" s="435"/>
      <c r="BC81" s="435"/>
      <c r="BD81" s="239" t="str">
        <v/>
      </c>
      <c r="BE81" s="239"/>
      <c r="BF81" s="239"/>
      <c r="BG81" s="522"/>
      <c r="BH81" s="246" t="str">
        <v>104_7</v>
      </c>
      <c r="BI81" s="347"/>
      <c r="BJ81" s="347"/>
    </row>
    <row r="82" spans="1:62" s="245" customFormat="1" ht="18" x14ac:dyDescent="0.3">
      <c r="A82" s="491"/>
      <c r="B82" s="491"/>
      <c r="C82" s="236"/>
      <c r="D82" s="236"/>
      <c r="E82" s="433"/>
      <c r="F82" s="346"/>
      <c r="G82" s="272" t="s">
        <v>4897</v>
      </c>
      <c r="H82" s="237">
        <v>104</v>
      </c>
      <c r="I82" s="237">
        <v>20</v>
      </c>
      <c r="J82" s="238">
        <v>451.1</v>
      </c>
      <c r="K82" s="237" t="s">
        <v>5249</v>
      </c>
      <c r="L82" s="239">
        <v>3</v>
      </c>
      <c r="M82" s="239"/>
      <c r="N82" s="240"/>
      <c r="O82" s="237"/>
      <c r="P82" s="241" t="str">
        <v/>
      </c>
      <c r="Q82" s="241">
        <v>0</v>
      </c>
      <c r="R82" s="238">
        <v>0</v>
      </c>
      <c r="S82" s="238"/>
      <c r="T82" s="238">
        <v>0</v>
      </c>
      <c r="U82" s="238">
        <v>0</v>
      </c>
      <c r="V82" s="238">
        <v>0</v>
      </c>
      <c r="W82" s="241">
        <v>0</v>
      </c>
      <c r="X82" s="238">
        <v>0</v>
      </c>
      <c r="Y82" s="238"/>
      <c r="Z82" s="238">
        <v>0</v>
      </c>
      <c r="AA82" s="238">
        <v>0</v>
      </c>
      <c r="AB82" s="238">
        <v>0</v>
      </c>
      <c r="AC82" s="242">
        <v>0</v>
      </c>
      <c r="AD82" s="242" t="str">
        <v/>
      </c>
      <c r="AE82" s="242" t="str">
        <v/>
      </c>
      <c r="AF82" s="242">
        <v>0</v>
      </c>
      <c r="AG82" s="242" t="str">
        <v/>
      </c>
      <c r="AH82" s="242" t="str">
        <v/>
      </c>
      <c r="AI82" s="242" t="str">
        <v/>
      </c>
      <c r="AJ82" s="458"/>
      <c r="AK82" s="461"/>
      <c r="AL82" s="464"/>
      <c r="AM82" s="435"/>
      <c r="AN82" s="466"/>
      <c r="AO82" s="285" t="str">
        <v/>
      </c>
      <c r="AP82" s="469"/>
      <c r="AQ82" s="285" t="str">
        <v/>
      </c>
      <c r="AR82" s="452"/>
      <c r="AS82" s="283" t="str">
        <v/>
      </c>
      <c r="AT82" s="446"/>
      <c r="AU82" s="283" t="str">
        <v/>
      </c>
      <c r="AV82" s="446"/>
      <c r="AW82" s="449"/>
      <c r="AX82" s="452"/>
      <c r="AY82" s="452"/>
      <c r="AZ82" s="455"/>
      <c r="BA82" s="455"/>
      <c r="BB82" s="435"/>
      <c r="BC82" s="435"/>
      <c r="BD82" s="239" t="str">
        <v/>
      </c>
      <c r="BE82" s="239"/>
      <c r="BF82" s="239"/>
      <c r="BG82" s="522"/>
      <c r="BH82" s="246" t="str">
        <v>104_20</v>
      </c>
      <c r="BI82" s="347"/>
      <c r="BJ82" s="347"/>
    </row>
    <row r="83" spans="1:62" s="245" customFormat="1" ht="18" x14ac:dyDescent="0.3">
      <c r="A83" s="491"/>
      <c r="B83" s="491"/>
      <c r="C83" s="236"/>
      <c r="D83" s="236"/>
      <c r="E83" s="433"/>
      <c r="F83" s="346"/>
      <c r="G83" s="272" t="s">
        <v>4897</v>
      </c>
      <c r="H83" s="237">
        <v>104</v>
      </c>
      <c r="I83" s="237">
        <v>25</v>
      </c>
      <c r="J83" s="238">
        <v>170.5</v>
      </c>
      <c r="K83" s="237" t="s">
        <v>5236</v>
      </c>
      <c r="L83" s="239">
        <v>3</v>
      </c>
      <c r="M83" s="239"/>
      <c r="N83" s="240"/>
      <c r="O83" s="237"/>
      <c r="P83" s="241" t="str">
        <v/>
      </c>
      <c r="Q83" s="241">
        <v>0</v>
      </c>
      <c r="R83" s="238">
        <v>0</v>
      </c>
      <c r="S83" s="238"/>
      <c r="T83" s="238">
        <v>0</v>
      </c>
      <c r="U83" s="238">
        <v>0</v>
      </c>
      <c r="V83" s="238">
        <v>0</v>
      </c>
      <c r="W83" s="241">
        <v>0</v>
      </c>
      <c r="X83" s="238">
        <v>0</v>
      </c>
      <c r="Y83" s="238"/>
      <c r="Z83" s="238">
        <v>0</v>
      </c>
      <c r="AA83" s="238">
        <v>0</v>
      </c>
      <c r="AB83" s="238">
        <v>0</v>
      </c>
      <c r="AC83" s="242">
        <v>0</v>
      </c>
      <c r="AD83" s="242" t="str">
        <v/>
      </c>
      <c r="AE83" s="242" t="str">
        <v/>
      </c>
      <c r="AF83" s="242">
        <v>0</v>
      </c>
      <c r="AG83" s="242" t="str">
        <v/>
      </c>
      <c r="AH83" s="242" t="str">
        <v/>
      </c>
      <c r="AI83" s="242" t="str">
        <v/>
      </c>
      <c r="AJ83" s="458"/>
      <c r="AK83" s="461"/>
      <c r="AL83" s="464"/>
      <c r="AM83" s="435"/>
      <c r="AN83" s="466"/>
      <c r="AO83" s="285" t="str">
        <v/>
      </c>
      <c r="AP83" s="469"/>
      <c r="AQ83" s="285" t="str">
        <v/>
      </c>
      <c r="AR83" s="452"/>
      <c r="AS83" s="283" t="str">
        <v/>
      </c>
      <c r="AT83" s="446"/>
      <c r="AU83" s="283" t="str">
        <v/>
      </c>
      <c r="AV83" s="446"/>
      <c r="AW83" s="449"/>
      <c r="AX83" s="452"/>
      <c r="AY83" s="452"/>
      <c r="AZ83" s="455"/>
      <c r="BA83" s="455"/>
      <c r="BB83" s="435"/>
      <c r="BC83" s="435"/>
      <c r="BD83" s="239" t="str">
        <v/>
      </c>
      <c r="BE83" s="239"/>
      <c r="BF83" s="239"/>
      <c r="BG83" s="522"/>
      <c r="BH83" s="246" t="str">
        <v>104_25</v>
      </c>
      <c r="BI83" s="347"/>
      <c r="BJ83" s="347"/>
    </row>
    <row r="84" spans="1:62" s="245" customFormat="1" ht="18" x14ac:dyDescent="0.3">
      <c r="A84" s="491"/>
      <c r="B84" s="491"/>
      <c r="C84" s="236"/>
      <c r="D84" s="236"/>
      <c r="E84" s="433"/>
      <c r="F84" s="346"/>
      <c r="G84" s="272" t="s">
        <v>4897</v>
      </c>
      <c r="H84" s="237">
        <v>104</v>
      </c>
      <c r="I84" s="237">
        <v>37</v>
      </c>
      <c r="J84" s="238">
        <v>206.3</v>
      </c>
      <c r="K84" s="237" t="s">
        <v>5240</v>
      </c>
      <c r="L84" s="239">
        <v>3</v>
      </c>
      <c r="M84" s="239"/>
      <c r="N84" s="240"/>
      <c r="O84" s="237"/>
      <c r="P84" s="241" t="str">
        <v/>
      </c>
      <c r="Q84" s="241">
        <v>0</v>
      </c>
      <c r="R84" s="238">
        <v>0</v>
      </c>
      <c r="S84" s="238"/>
      <c r="T84" s="238">
        <v>0</v>
      </c>
      <c r="U84" s="238">
        <v>0</v>
      </c>
      <c r="V84" s="238">
        <v>0</v>
      </c>
      <c r="W84" s="241">
        <v>0</v>
      </c>
      <c r="X84" s="238">
        <v>0</v>
      </c>
      <c r="Y84" s="238"/>
      <c r="Z84" s="238">
        <v>0</v>
      </c>
      <c r="AA84" s="238">
        <v>0</v>
      </c>
      <c r="AB84" s="238">
        <v>0</v>
      </c>
      <c r="AC84" s="242">
        <v>0</v>
      </c>
      <c r="AD84" s="242" t="str">
        <v/>
      </c>
      <c r="AE84" s="242" t="str">
        <v/>
      </c>
      <c r="AF84" s="242">
        <v>0</v>
      </c>
      <c r="AG84" s="242" t="str">
        <v/>
      </c>
      <c r="AH84" s="242" t="str">
        <v/>
      </c>
      <c r="AI84" s="242" t="str">
        <v/>
      </c>
      <c r="AJ84" s="458"/>
      <c r="AK84" s="461"/>
      <c r="AL84" s="464"/>
      <c r="AM84" s="435"/>
      <c r="AN84" s="466"/>
      <c r="AO84" s="285" t="str">
        <v/>
      </c>
      <c r="AP84" s="469"/>
      <c r="AQ84" s="285" t="str">
        <v/>
      </c>
      <c r="AR84" s="452"/>
      <c r="AS84" s="283" t="str">
        <v/>
      </c>
      <c r="AT84" s="446"/>
      <c r="AU84" s="283" t="str">
        <v/>
      </c>
      <c r="AV84" s="446"/>
      <c r="AW84" s="449"/>
      <c r="AX84" s="452"/>
      <c r="AY84" s="452"/>
      <c r="AZ84" s="455"/>
      <c r="BA84" s="455"/>
      <c r="BB84" s="435"/>
      <c r="BC84" s="435"/>
      <c r="BD84" s="239" t="str">
        <v/>
      </c>
      <c r="BE84" s="239"/>
      <c r="BF84" s="239"/>
      <c r="BG84" s="522"/>
      <c r="BH84" s="246" t="str">
        <v>104_37</v>
      </c>
      <c r="BI84" s="347"/>
      <c r="BJ84" s="347"/>
    </row>
    <row r="85" spans="1:62" s="245" customFormat="1" ht="18" x14ac:dyDescent="0.3">
      <c r="A85" s="491"/>
      <c r="B85" s="491"/>
      <c r="C85" s="236"/>
      <c r="D85" s="236"/>
      <c r="E85" s="433"/>
      <c r="F85" s="346"/>
      <c r="G85" s="272" t="s">
        <v>4897</v>
      </c>
      <c r="H85" s="237">
        <v>104</v>
      </c>
      <c r="I85" s="237">
        <v>61</v>
      </c>
      <c r="J85" s="238">
        <v>155.4</v>
      </c>
      <c r="K85" s="237" t="s">
        <v>5240</v>
      </c>
      <c r="L85" s="239">
        <v>3</v>
      </c>
      <c r="M85" s="239"/>
      <c r="N85" s="240"/>
      <c r="O85" s="237"/>
      <c r="P85" s="241" t="str">
        <v/>
      </c>
      <c r="Q85" s="241">
        <v>0</v>
      </c>
      <c r="R85" s="238">
        <v>0</v>
      </c>
      <c r="S85" s="238"/>
      <c r="T85" s="238">
        <v>0</v>
      </c>
      <c r="U85" s="238">
        <v>0</v>
      </c>
      <c r="V85" s="238">
        <v>0</v>
      </c>
      <c r="W85" s="241">
        <v>0</v>
      </c>
      <c r="X85" s="238">
        <v>0</v>
      </c>
      <c r="Y85" s="238"/>
      <c r="Z85" s="238">
        <v>0</v>
      </c>
      <c r="AA85" s="238">
        <v>0</v>
      </c>
      <c r="AB85" s="238">
        <v>0</v>
      </c>
      <c r="AC85" s="242">
        <v>0</v>
      </c>
      <c r="AD85" s="242" t="str">
        <v/>
      </c>
      <c r="AE85" s="242" t="str">
        <v/>
      </c>
      <c r="AF85" s="242">
        <v>0</v>
      </c>
      <c r="AG85" s="242" t="str">
        <v/>
      </c>
      <c r="AH85" s="242" t="str">
        <v/>
      </c>
      <c r="AI85" s="242" t="str">
        <v/>
      </c>
      <c r="AJ85" s="458"/>
      <c r="AK85" s="461"/>
      <c r="AL85" s="464"/>
      <c r="AM85" s="435"/>
      <c r="AN85" s="466"/>
      <c r="AO85" s="285" t="str">
        <v/>
      </c>
      <c r="AP85" s="469"/>
      <c r="AQ85" s="285" t="str">
        <v/>
      </c>
      <c r="AR85" s="452"/>
      <c r="AS85" s="283" t="str">
        <v/>
      </c>
      <c r="AT85" s="446"/>
      <c r="AU85" s="283" t="str">
        <v/>
      </c>
      <c r="AV85" s="446"/>
      <c r="AW85" s="449"/>
      <c r="AX85" s="452"/>
      <c r="AY85" s="452"/>
      <c r="AZ85" s="455"/>
      <c r="BA85" s="455"/>
      <c r="BB85" s="435"/>
      <c r="BC85" s="435"/>
      <c r="BD85" s="239" t="str">
        <v/>
      </c>
      <c r="BE85" s="239"/>
      <c r="BF85" s="239"/>
      <c r="BG85" s="522"/>
      <c r="BH85" s="246" t="str">
        <v>104_61</v>
      </c>
      <c r="BI85" s="347"/>
      <c r="BJ85" s="347"/>
    </row>
    <row r="86" spans="1:62" s="245" customFormat="1" ht="18" x14ac:dyDescent="0.3">
      <c r="A86" s="442"/>
      <c r="B86" s="442"/>
      <c r="C86" s="236"/>
      <c r="D86" s="236"/>
      <c r="E86" s="432"/>
      <c r="F86" s="272"/>
      <c r="G86" s="272" t="s">
        <v>4897</v>
      </c>
      <c r="H86" s="237">
        <v>104</v>
      </c>
      <c r="I86" s="237" t="s">
        <v>5269</v>
      </c>
      <c r="J86" s="238">
        <v>96.3</v>
      </c>
      <c r="K86" s="237" t="s">
        <v>5240</v>
      </c>
      <c r="L86" s="239">
        <v>3</v>
      </c>
      <c r="M86" s="239"/>
      <c r="N86" s="240"/>
      <c r="O86" s="237"/>
      <c r="P86" s="241" t="str">
        <v/>
      </c>
      <c r="Q86" s="241">
        <v>0</v>
      </c>
      <c r="R86" s="238">
        <v>0</v>
      </c>
      <c r="S86" s="238"/>
      <c r="T86" s="238">
        <v>0</v>
      </c>
      <c r="U86" s="238">
        <v>0</v>
      </c>
      <c r="V86" s="238">
        <v>0</v>
      </c>
      <c r="W86" s="241">
        <v>0</v>
      </c>
      <c r="X86" s="238">
        <v>0</v>
      </c>
      <c r="Y86" s="238"/>
      <c r="Z86" s="238">
        <v>0</v>
      </c>
      <c r="AA86" s="238">
        <v>0</v>
      </c>
      <c r="AB86" s="238">
        <v>0</v>
      </c>
      <c r="AC86" s="242">
        <v>0</v>
      </c>
      <c r="AD86" s="242" t="str">
        <v/>
      </c>
      <c r="AE86" s="242" t="str">
        <v/>
      </c>
      <c r="AF86" s="242">
        <v>0</v>
      </c>
      <c r="AG86" s="242" t="str">
        <v/>
      </c>
      <c r="AH86" s="242" t="str">
        <v/>
      </c>
      <c r="AI86" s="242" t="str">
        <v/>
      </c>
      <c r="AJ86" s="459"/>
      <c r="AK86" s="462"/>
      <c r="AL86" s="465"/>
      <c r="AM86" s="436"/>
      <c r="AN86" s="467"/>
      <c r="AO86" s="285" t="str">
        <v/>
      </c>
      <c r="AP86" s="470"/>
      <c r="AQ86" s="285" t="str">
        <v/>
      </c>
      <c r="AR86" s="453"/>
      <c r="AS86" s="283" t="str">
        <v/>
      </c>
      <c r="AT86" s="447"/>
      <c r="AU86" s="283" t="str">
        <v/>
      </c>
      <c r="AV86" s="447"/>
      <c r="AW86" s="450"/>
      <c r="AX86" s="453"/>
      <c r="AY86" s="453"/>
      <c r="AZ86" s="456"/>
      <c r="BA86" s="456"/>
      <c r="BB86" s="436"/>
      <c r="BC86" s="436"/>
      <c r="BD86" s="239" t="str">
        <v/>
      </c>
      <c r="BE86" s="239"/>
      <c r="BF86" s="239"/>
      <c r="BG86" s="522"/>
      <c r="BH86" s="246" t="str">
        <v>104_61a</v>
      </c>
      <c r="BI86" s="347"/>
      <c r="BJ86" s="347"/>
    </row>
    <row r="87" spans="1:62" s="245" customFormat="1" ht="18" x14ac:dyDescent="0.3">
      <c r="A87" s="247"/>
      <c r="B87" s="248"/>
      <c r="C87" s="248"/>
      <c r="D87" s="248"/>
      <c r="E87" s="273"/>
      <c r="F87" s="273"/>
      <c r="G87" s="274"/>
      <c r="H87" s="249"/>
      <c r="I87" s="249"/>
      <c r="J87" s="250"/>
      <c r="K87" s="249"/>
      <c r="L87" s="247"/>
      <c r="M87" s="247"/>
      <c r="N87" s="251"/>
      <c r="O87" s="249"/>
      <c r="P87" s="252" t="str">
        <v/>
      </c>
      <c r="Q87" s="252" t="str">
        <v/>
      </c>
      <c r="R87" s="250"/>
      <c r="S87" s="250"/>
      <c r="T87" s="250"/>
      <c r="U87" s="250"/>
      <c r="V87" s="250"/>
      <c r="W87" s="252" t="str">
        <v/>
      </c>
      <c r="X87" s="250"/>
      <c r="Y87" s="250"/>
      <c r="Z87" s="250"/>
      <c r="AA87" s="250"/>
      <c r="AB87" s="250"/>
      <c r="AC87" s="253" t="str">
        <v/>
      </c>
      <c r="AD87" s="253" t="str">
        <v/>
      </c>
      <c r="AE87" s="253" t="str">
        <v/>
      </c>
      <c r="AF87" s="253" t="str">
        <v/>
      </c>
      <c r="AG87" s="253" t="str">
        <v/>
      </c>
      <c r="AH87" s="253" t="str">
        <v/>
      </c>
      <c r="AI87" s="253" t="str">
        <v/>
      </c>
      <c r="AJ87" s="261"/>
      <c r="AK87" s="254"/>
      <c r="AL87" s="244"/>
      <c r="AM87" s="290"/>
      <c r="AN87" s="291"/>
      <c r="AO87" s="292" t="str">
        <v/>
      </c>
      <c r="AP87" s="293"/>
      <c r="AQ87" s="292" t="str">
        <v/>
      </c>
      <c r="AR87" s="294"/>
      <c r="AS87" s="290" t="str">
        <v/>
      </c>
      <c r="AT87" s="295"/>
      <c r="AU87" s="290" t="str">
        <v/>
      </c>
      <c r="AV87" s="295"/>
      <c r="AW87" s="296"/>
      <c r="AX87" s="294"/>
      <c r="AY87" s="294"/>
      <c r="AZ87" s="297"/>
      <c r="BA87" s="297"/>
      <c r="BB87" s="290"/>
      <c r="BC87" s="290"/>
      <c r="BD87" s="247" t="str">
        <v/>
      </c>
      <c r="BE87" s="255"/>
      <c r="BF87" s="256"/>
      <c r="BH87" s="246" t="str">
        <v/>
      </c>
      <c r="BI87" s="347"/>
      <c r="BJ87" s="347"/>
    </row>
    <row r="88" spans="1:62" s="195" customFormat="1" ht="18" x14ac:dyDescent="0.3">
      <c r="E88" s="209"/>
      <c r="F88" s="209"/>
      <c r="G88" s="210"/>
      <c r="L88" s="211"/>
      <c r="M88" s="211"/>
      <c r="N88" s="211"/>
      <c r="P88" s="212"/>
      <c r="Q88" s="212"/>
      <c r="W88" s="212"/>
      <c r="AC88" s="200"/>
      <c r="AD88" s="200"/>
      <c r="AE88" s="200"/>
      <c r="AF88" s="200"/>
      <c r="AG88" s="200"/>
      <c r="AH88" s="200"/>
      <c r="AI88" s="200"/>
      <c r="AJ88" s="257"/>
      <c r="AK88" s="196"/>
      <c r="AL88" s="196"/>
      <c r="AM88" s="196"/>
      <c r="AN88" s="200"/>
      <c r="AO88" s="200"/>
      <c r="AP88" s="201"/>
      <c r="AQ88" s="200"/>
      <c r="AR88" s="219"/>
      <c r="AS88" s="196"/>
      <c r="AT88" s="196"/>
      <c r="AU88" s="196"/>
      <c r="AV88" s="196"/>
      <c r="AW88" s="266"/>
      <c r="AX88" s="219"/>
      <c r="AY88" s="219"/>
      <c r="AZ88" s="263"/>
      <c r="BA88" s="263"/>
      <c r="BB88" s="196"/>
      <c r="BC88" s="196"/>
      <c r="BD88" s="196"/>
      <c r="BE88" s="196"/>
      <c r="BF88" s="196"/>
      <c r="BH88" s="212"/>
      <c r="BI88" s="352"/>
      <c r="BJ88" s="352"/>
    </row>
  </sheetData>
  <autoFilter ref="A8:BA87" xr:uid="{637A8911-4BF8-4B93-A38B-B04A500C831B}"/>
  <mergeCells count="377">
    <mergeCell ref="BI5:BI7"/>
    <mergeCell ref="BI32:BI33"/>
    <mergeCell ref="BI27:BI31"/>
    <mergeCell ref="BI25:BI26"/>
    <mergeCell ref="BI44:BI46"/>
    <mergeCell ref="BI36:BI38"/>
    <mergeCell ref="BI67:BI68"/>
    <mergeCell ref="BI20:BI21"/>
    <mergeCell ref="A1:BA1"/>
    <mergeCell ref="A2:BA2"/>
    <mergeCell ref="A3:BA3"/>
    <mergeCell ref="A5:A7"/>
    <mergeCell ref="B5:B7"/>
    <mergeCell ref="C5:C7"/>
    <mergeCell ref="D5:D7"/>
    <mergeCell ref="E5:E7"/>
    <mergeCell ref="G5:G7"/>
    <mergeCell ref="H5:K6"/>
    <mergeCell ref="E9:G9"/>
    <mergeCell ref="BB5:BB7"/>
    <mergeCell ref="BC5:BC7"/>
    <mergeCell ref="BD5:BD7"/>
    <mergeCell ref="BE5:BE7"/>
    <mergeCell ref="L5:O6"/>
    <mergeCell ref="AX6:AX7"/>
    <mergeCell ref="AY6:AY7"/>
    <mergeCell ref="AZ6:AZ7"/>
    <mergeCell ref="BF5:BF7"/>
    <mergeCell ref="P6:P7"/>
    <mergeCell ref="Q6:V6"/>
    <mergeCell ref="W6:AB6"/>
    <mergeCell ref="AC6:AE6"/>
    <mergeCell ref="AF6:AH6"/>
    <mergeCell ref="P5:AB5"/>
    <mergeCell ref="AC5:AJ5"/>
    <mergeCell ref="AK5:AW5"/>
    <mergeCell ref="AX5:AZ5"/>
    <mergeCell ref="BA5:BA7"/>
    <mergeCell ref="AI6:AI7"/>
    <mergeCell ref="AJ6:AJ7"/>
    <mergeCell ref="AK6:AR6"/>
    <mergeCell ref="AS6:AV6"/>
    <mergeCell ref="AW6:AW7"/>
    <mergeCell ref="AL12:AL13"/>
    <mergeCell ref="AM12:AM13"/>
    <mergeCell ref="AN12:AN13"/>
    <mergeCell ref="AP12:AP13"/>
    <mergeCell ref="AR12:AR13"/>
    <mergeCell ref="A12:A13"/>
    <mergeCell ref="B12:B13"/>
    <mergeCell ref="E12:E13"/>
    <mergeCell ref="AJ12:AJ13"/>
    <mergeCell ref="AK12:AK13"/>
    <mergeCell ref="AZ12:AZ13"/>
    <mergeCell ref="BA12:BA13"/>
    <mergeCell ref="BB12:BB13"/>
    <mergeCell ref="BC12:BC13"/>
    <mergeCell ref="BG12:BG13"/>
    <mergeCell ref="AT12:AT13"/>
    <mergeCell ref="AV12:AV13"/>
    <mergeCell ref="AW12:AW13"/>
    <mergeCell ref="AX12:AX13"/>
    <mergeCell ref="AY12:AY13"/>
    <mergeCell ref="AL16:AL18"/>
    <mergeCell ref="AM16:AM18"/>
    <mergeCell ref="AN16:AN18"/>
    <mergeCell ref="AP16:AP18"/>
    <mergeCell ref="AR16:AR18"/>
    <mergeCell ref="A16:A18"/>
    <mergeCell ref="B16:B18"/>
    <mergeCell ref="E16:E18"/>
    <mergeCell ref="AJ16:AJ18"/>
    <mergeCell ref="AK16:AK18"/>
    <mergeCell ref="AZ16:AZ18"/>
    <mergeCell ref="BA16:BA18"/>
    <mergeCell ref="BB16:BB18"/>
    <mergeCell ref="BC16:BC18"/>
    <mergeCell ref="BG16:BG18"/>
    <mergeCell ref="AT16:AT18"/>
    <mergeCell ref="AV16:AV18"/>
    <mergeCell ref="AW16:AW18"/>
    <mergeCell ref="AX16:AX18"/>
    <mergeCell ref="AY16:AY18"/>
    <mergeCell ref="AL20:AL21"/>
    <mergeCell ref="AM20:AM21"/>
    <mergeCell ref="AN20:AN21"/>
    <mergeCell ref="AP20:AP21"/>
    <mergeCell ref="AR20:AR21"/>
    <mergeCell ref="A20:A21"/>
    <mergeCell ref="B20:B21"/>
    <mergeCell ref="E20:E21"/>
    <mergeCell ref="AJ20:AJ21"/>
    <mergeCell ref="AK20:AK21"/>
    <mergeCell ref="AZ20:AZ21"/>
    <mergeCell ref="BA20:BA21"/>
    <mergeCell ref="BB20:BB21"/>
    <mergeCell ref="BC20:BC21"/>
    <mergeCell ref="BG20:BG21"/>
    <mergeCell ref="AT20:AT21"/>
    <mergeCell ref="AV20:AV21"/>
    <mergeCell ref="AW20:AW21"/>
    <mergeCell ref="AX20:AX21"/>
    <mergeCell ref="AY20:AY21"/>
    <mergeCell ref="AL22:AL24"/>
    <mergeCell ref="AM22:AM24"/>
    <mergeCell ref="AN22:AN24"/>
    <mergeCell ref="AP22:AP24"/>
    <mergeCell ref="AR22:AR24"/>
    <mergeCell ref="A22:A24"/>
    <mergeCell ref="B22:B24"/>
    <mergeCell ref="E22:E24"/>
    <mergeCell ref="AJ22:AJ24"/>
    <mergeCell ref="AK22:AK24"/>
    <mergeCell ref="AZ22:AZ24"/>
    <mergeCell ref="BA22:BA24"/>
    <mergeCell ref="BB22:BB24"/>
    <mergeCell ref="BC22:BC24"/>
    <mergeCell ref="BG22:BG24"/>
    <mergeCell ref="AT22:AT24"/>
    <mergeCell ref="AV22:AV24"/>
    <mergeCell ref="AW22:AW24"/>
    <mergeCell ref="AX22:AX24"/>
    <mergeCell ref="AY22:AY24"/>
    <mergeCell ref="AL25:AL26"/>
    <mergeCell ref="AM25:AM26"/>
    <mergeCell ref="AN25:AN26"/>
    <mergeCell ref="AP25:AP26"/>
    <mergeCell ref="AR25:AR26"/>
    <mergeCell ref="A25:A26"/>
    <mergeCell ref="B25:B26"/>
    <mergeCell ref="E25:E26"/>
    <mergeCell ref="AJ25:AJ26"/>
    <mergeCell ref="AK25:AK26"/>
    <mergeCell ref="AZ25:AZ26"/>
    <mergeCell ref="BA25:BA26"/>
    <mergeCell ref="BB25:BB26"/>
    <mergeCell ref="BC25:BC26"/>
    <mergeCell ref="BG25:BG26"/>
    <mergeCell ref="AT25:AT26"/>
    <mergeCell ref="AV25:AV26"/>
    <mergeCell ref="AW25:AW26"/>
    <mergeCell ref="AX25:AX26"/>
    <mergeCell ref="AY25:AY26"/>
    <mergeCell ref="AL27:AL31"/>
    <mergeCell ref="AM27:AM31"/>
    <mergeCell ref="AN27:AN31"/>
    <mergeCell ref="AP27:AP31"/>
    <mergeCell ref="AR27:AR31"/>
    <mergeCell ref="A27:A31"/>
    <mergeCell ref="B27:B31"/>
    <mergeCell ref="E27:E31"/>
    <mergeCell ref="AJ27:AJ31"/>
    <mergeCell ref="AK27:AK31"/>
    <mergeCell ref="AZ27:AZ31"/>
    <mergeCell ref="BA27:BA31"/>
    <mergeCell ref="BB27:BB31"/>
    <mergeCell ref="BC27:BC31"/>
    <mergeCell ref="BG27:BG31"/>
    <mergeCell ref="AT27:AT31"/>
    <mergeCell ref="AV27:AV31"/>
    <mergeCell ref="AW27:AW31"/>
    <mergeCell ref="AX27:AX31"/>
    <mergeCell ref="AY27:AY31"/>
    <mergeCell ref="AL32:AL33"/>
    <mergeCell ref="AM32:AM33"/>
    <mergeCell ref="AN32:AN33"/>
    <mergeCell ref="AP32:AP33"/>
    <mergeCell ref="AR32:AR33"/>
    <mergeCell ref="A32:A33"/>
    <mergeCell ref="B32:B33"/>
    <mergeCell ref="E32:E33"/>
    <mergeCell ref="AJ32:AJ33"/>
    <mergeCell ref="AK32:AK33"/>
    <mergeCell ref="AZ32:AZ33"/>
    <mergeCell ref="BA32:BA33"/>
    <mergeCell ref="BB32:BB33"/>
    <mergeCell ref="BC32:BC33"/>
    <mergeCell ref="BG32:BG33"/>
    <mergeCell ref="AT32:AT33"/>
    <mergeCell ref="AV32:AV33"/>
    <mergeCell ref="AW32:AW33"/>
    <mergeCell ref="AX32:AX33"/>
    <mergeCell ref="AY32:AY33"/>
    <mergeCell ref="AL36:AL38"/>
    <mergeCell ref="AM36:AM38"/>
    <mergeCell ref="AN36:AN38"/>
    <mergeCell ref="AP36:AP38"/>
    <mergeCell ref="AR36:AR38"/>
    <mergeCell ref="A36:A38"/>
    <mergeCell ref="B36:B38"/>
    <mergeCell ref="E36:E38"/>
    <mergeCell ref="AJ36:AJ38"/>
    <mergeCell ref="AK36:AK38"/>
    <mergeCell ref="AZ36:AZ38"/>
    <mergeCell ref="BA36:BA38"/>
    <mergeCell ref="BB36:BB38"/>
    <mergeCell ref="BC36:BC38"/>
    <mergeCell ref="BG36:BG38"/>
    <mergeCell ref="AT36:AT38"/>
    <mergeCell ref="AV36:AV38"/>
    <mergeCell ref="AW36:AW38"/>
    <mergeCell ref="AX36:AX38"/>
    <mergeCell ref="AY36:AY38"/>
    <mergeCell ref="AL39:AL40"/>
    <mergeCell ref="AM39:AM40"/>
    <mergeCell ref="AN39:AN40"/>
    <mergeCell ref="AP39:AP40"/>
    <mergeCell ref="AR39:AR40"/>
    <mergeCell ref="A39:A40"/>
    <mergeCell ref="B39:B40"/>
    <mergeCell ref="E39:E40"/>
    <mergeCell ref="AJ39:AJ40"/>
    <mergeCell ref="AK39:AK40"/>
    <mergeCell ref="AZ39:AZ40"/>
    <mergeCell ref="BA39:BA40"/>
    <mergeCell ref="BB39:BB40"/>
    <mergeCell ref="BC39:BC40"/>
    <mergeCell ref="BG39:BG40"/>
    <mergeCell ref="AT39:AT40"/>
    <mergeCell ref="AV39:AV40"/>
    <mergeCell ref="AW39:AW40"/>
    <mergeCell ref="AX39:AX40"/>
    <mergeCell ref="AY39:AY40"/>
    <mergeCell ref="AL41:AL42"/>
    <mergeCell ref="AM41:AM42"/>
    <mergeCell ref="AN41:AN42"/>
    <mergeCell ref="AP41:AP42"/>
    <mergeCell ref="AR41:AR42"/>
    <mergeCell ref="A41:A42"/>
    <mergeCell ref="B41:B42"/>
    <mergeCell ref="E41:E42"/>
    <mergeCell ref="AJ41:AJ42"/>
    <mergeCell ref="AK41:AK42"/>
    <mergeCell ref="AZ41:AZ42"/>
    <mergeCell ref="BA41:BA42"/>
    <mergeCell ref="BB41:BB42"/>
    <mergeCell ref="BC41:BC42"/>
    <mergeCell ref="BG41:BG42"/>
    <mergeCell ref="AT41:AT42"/>
    <mergeCell ref="AV41:AV42"/>
    <mergeCell ref="AW41:AW42"/>
    <mergeCell ref="AX41:AX42"/>
    <mergeCell ref="AY41:AY42"/>
    <mergeCell ref="AL44:AL46"/>
    <mergeCell ref="AM44:AM46"/>
    <mergeCell ref="AN44:AN46"/>
    <mergeCell ref="AP44:AP46"/>
    <mergeCell ref="AR44:AR46"/>
    <mergeCell ref="A44:A46"/>
    <mergeCell ref="B44:B46"/>
    <mergeCell ref="E44:E46"/>
    <mergeCell ref="AJ44:AJ46"/>
    <mergeCell ref="AK44:AK46"/>
    <mergeCell ref="AZ44:AZ46"/>
    <mergeCell ref="BA44:BA46"/>
    <mergeCell ref="BB44:BB46"/>
    <mergeCell ref="BC44:BC46"/>
    <mergeCell ref="BG44:BG46"/>
    <mergeCell ref="AT44:AT46"/>
    <mergeCell ref="AV44:AV46"/>
    <mergeCell ref="AW44:AW46"/>
    <mergeCell ref="AX44:AX46"/>
    <mergeCell ref="AY44:AY46"/>
    <mergeCell ref="AL52:AL53"/>
    <mergeCell ref="AM52:AM53"/>
    <mergeCell ref="AN52:AN53"/>
    <mergeCell ref="AP52:AP53"/>
    <mergeCell ref="AR52:AR53"/>
    <mergeCell ref="A52:A53"/>
    <mergeCell ref="B52:B53"/>
    <mergeCell ref="E52:E53"/>
    <mergeCell ref="AJ52:AJ53"/>
    <mergeCell ref="AK52:AK53"/>
    <mergeCell ref="AZ52:AZ53"/>
    <mergeCell ref="BA52:BA53"/>
    <mergeCell ref="BB52:BB53"/>
    <mergeCell ref="BC52:BC53"/>
    <mergeCell ref="BG52:BG53"/>
    <mergeCell ref="AT52:AT53"/>
    <mergeCell ref="AV52:AV53"/>
    <mergeCell ref="AW52:AW53"/>
    <mergeCell ref="AX52:AX53"/>
    <mergeCell ref="AY52:AY53"/>
    <mergeCell ref="AL54:AL55"/>
    <mergeCell ref="AM54:AM55"/>
    <mergeCell ref="AN54:AN55"/>
    <mergeCell ref="AP54:AP55"/>
    <mergeCell ref="AR54:AR55"/>
    <mergeCell ref="A54:A55"/>
    <mergeCell ref="B54:B55"/>
    <mergeCell ref="E54:E55"/>
    <mergeCell ref="AJ54:AJ55"/>
    <mergeCell ref="AK54:AK55"/>
    <mergeCell ref="AZ54:AZ55"/>
    <mergeCell ref="BA54:BA55"/>
    <mergeCell ref="BB54:BB55"/>
    <mergeCell ref="BC54:BC55"/>
    <mergeCell ref="BG54:BG55"/>
    <mergeCell ref="AT54:AT55"/>
    <mergeCell ref="AV54:AV55"/>
    <mergeCell ref="AW54:AW55"/>
    <mergeCell ref="AX54:AX55"/>
    <mergeCell ref="AY54:AY55"/>
    <mergeCell ref="AL60:AL62"/>
    <mergeCell ref="AM60:AM62"/>
    <mergeCell ref="AN60:AN62"/>
    <mergeCell ref="AP60:AP62"/>
    <mergeCell ref="AR60:AR62"/>
    <mergeCell ref="A60:A62"/>
    <mergeCell ref="B60:B62"/>
    <mergeCell ref="E60:E62"/>
    <mergeCell ref="AJ60:AJ62"/>
    <mergeCell ref="AK60:AK62"/>
    <mergeCell ref="AL67:AL68"/>
    <mergeCell ref="AM67:AM68"/>
    <mergeCell ref="AN67:AN68"/>
    <mergeCell ref="AP67:AP68"/>
    <mergeCell ref="AR67:AR68"/>
    <mergeCell ref="A67:A68"/>
    <mergeCell ref="B67:B68"/>
    <mergeCell ref="E67:E68"/>
    <mergeCell ref="AJ67:AJ68"/>
    <mergeCell ref="AK67:AK68"/>
    <mergeCell ref="AZ67:AZ68"/>
    <mergeCell ref="BA67:BA68"/>
    <mergeCell ref="BB67:BB68"/>
    <mergeCell ref="BC67:BC68"/>
    <mergeCell ref="BG67:BG68"/>
    <mergeCell ref="AT67:AT68"/>
    <mergeCell ref="AV67:AV68"/>
    <mergeCell ref="AW67:AW68"/>
    <mergeCell ref="AX67:AX68"/>
    <mergeCell ref="AY67:AY68"/>
    <mergeCell ref="AL70:AL86"/>
    <mergeCell ref="AM70:AM86"/>
    <mergeCell ref="AN70:AN86"/>
    <mergeCell ref="AP70:AP86"/>
    <mergeCell ref="AR70:AR86"/>
    <mergeCell ref="A70:A86"/>
    <mergeCell ref="B70:B86"/>
    <mergeCell ref="E70:E86"/>
    <mergeCell ref="AJ70:AJ86"/>
    <mergeCell ref="AK70:AK86"/>
    <mergeCell ref="AZ70:AZ86"/>
    <mergeCell ref="BA70:BA86"/>
    <mergeCell ref="BB70:BB86"/>
    <mergeCell ref="BC70:BC86"/>
    <mergeCell ref="BG70:BG86"/>
    <mergeCell ref="AT70:AT86"/>
    <mergeCell ref="AV70:AV86"/>
    <mergeCell ref="AW70:AW86"/>
    <mergeCell ref="AX70:AX86"/>
    <mergeCell ref="AY70:AY86"/>
    <mergeCell ref="BI65:BI66"/>
    <mergeCell ref="BI41:BI42"/>
    <mergeCell ref="F5:F7"/>
    <mergeCell ref="F12:F13"/>
    <mergeCell ref="F16:F17"/>
    <mergeCell ref="BI60:BI62"/>
    <mergeCell ref="BI12:BI13"/>
    <mergeCell ref="BJ45:BJ47"/>
    <mergeCell ref="BI16:BI18"/>
    <mergeCell ref="BJ16:BJ17"/>
    <mergeCell ref="BI22:BI24"/>
    <mergeCell ref="BI39:BI40"/>
    <mergeCell ref="BI52:BI53"/>
    <mergeCell ref="BI54:BI55"/>
    <mergeCell ref="AZ60:AZ62"/>
    <mergeCell ref="BA60:BA62"/>
    <mergeCell ref="BB60:BB62"/>
    <mergeCell ref="BC60:BC62"/>
    <mergeCell ref="BG60:BG62"/>
    <mergeCell ref="AT60:AT62"/>
    <mergeCell ref="AV60:AV62"/>
    <mergeCell ref="AW60:AW62"/>
    <mergeCell ref="AX60:AX62"/>
    <mergeCell ref="AY60:AY62"/>
  </mergeCells>
  <conditionalFormatting sqref="BC87">
    <cfRule type="uniqueValues" dxfId="6" priority="1" stopIfTrue="1"/>
    <cfRule type="uniqueValues" dxfId="5" priority="2" stopIfTrue="1"/>
    <cfRule type="duplicateValues" dxfId="4" priority="3" stopIfTrue="1"/>
    <cfRule type="uniqueValues" dxfId="3" priority="4" stopIfTrue="1"/>
    <cfRule type="uniqueValues" dxfId="2" priority="5" stopIfTrue="1"/>
    <cfRule type="duplicateValues" dxfId="1" priority="6" stopIfTrue="1"/>
    <cfRule type="uniqueValues" dxfId="0" priority="7" stopIfTrue="1"/>
  </conditionalFormatting>
  <pageMargins left="0.7" right="0.7" top="0.75" bottom="0.75" header="0.3" footer="0.3"/>
  <pageSetup paperSize="8" scale="61"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91854-2AE6-4BE6-BE7D-483D0F7913B6}">
  <sheetPr>
    <tabColor rgb="FFFFFF00"/>
  </sheetPr>
  <dimension ref="A1:K220"/>
  <sheetViews>
    <sheetView view="pageBreakPreview" topLeftCell="A10" zoomScaleSheetLayoutView="100" workbookViewId="0">
      <selection activeCell="J9" sqref="J9"/>
    </sheetView>
  </sheetViews>
  <sheetFormatPr defaultColWidth="9.109375" defaultRowHeight="15.6" x14ac:dyDescent="0.3"/>
  <cols>
    <col min="1" max="1" width="7.109375" style="4" customWidth="1"/>
    <col min="2" max="2" width="68.33203125" style="8" customWidth="1"/>
    <col min="3" max="3" width="6.88671875" style="6" customWidth="1"/>
    <col min="4" max="4" width="9.109375" style="7"/>
    <col min="5" max="5" width="14.44140625" style="6" bestFit="1" customWidth="1"/>
    <col min="6" max="6" width="11.33203125" style="108" customWidth="1"/>
    <col min="7" max="7" width="7" style="109" customWidth="1"/>
    <col min="8" max="8" width="6.109375" style="98" bestFit="1" customWidth="1"/>
    <col min="9" max="9" width="16.88671875" style="108" bestFit="1" customWidth="1"/>
    <col min="10" max="10" width="14.5546875" style="6" bestFit="1" customWidth="1"/>
    <col min="11" max="11" width="19.5546875" style="8" customWidth="1"/>
    <col min="12" max="16384" width="9.109375" style="8"/>
  </cols>
  <sheetData>
    <row r="1" spans="1:11" x14ac:dyDescent="0.3">
      <c r="B1" s="5" t="s">
        <v>4884</v>
      </c>
      <c r="F1" s="497" t="s">
        <v>4723</v>
      </c>
      <c r="G1" s="497"/>
      <c r="H1" s="497"/>
      <c r="I1" s="497"/>
      <c r="J1" s="497"/>
    </row>
    <row r="2" spans="1:11" x14ac:dyDescent="0.3">
      <c r="B2" s="9" t="s">
        <v>4885</v>
      </c>
      <c r="F2" s="498" t="s">
        <v>4724</v>
      </c>
      <c r="G2" s="498"/>
      <c r="H2" s="498"/>
      <c r="I2" s="498"/>
      <c r="J2" s="498"/>
    </row>
    <row r="4" spans="1:11" x14ac:dyDescent="0.3">
      <c r="A4" s="11"/>
      <c r="B4" s="12"/>
      <c r="C4" s="13"/>
      <c r="D4" s="14"/>
      <c r="E4" s="15"/>
      <c r="F4" s="499" t="s">
        <v>4933</v>
      </c>
      <c r="G4" s="499"/>
      <c r="H4" s="499"/>
      <c r="I4" s="499"/>
      <c r="J4" s="499"/>
    </row>
    <row r="5" spans="1:11" x14ac:dyDescent="0.3">
      <c r="A5" s="498" t="s">
        <v>4729</v>
      </c>
      <c r="B5" s="498"/>
      <c r="C5" s="498"/>
      <c r="D5" s="498"/>
      <c r="E5" s="498"/>
      <c r="F5" s="498"/>
      <c r="G5" s="498"/>
      <c r="H5" s="498"/>
      <c r="I5" s="498"/>
      <c r="J5" s="498"/>
    </row>
    <row r="6" spans="1:11" ht="15.75" customHeight="1" x14ac:dyDescent="0.3">
      <c r="A6" s="500" t="s">
        <v>4931</v>
      </c>
      <c r="B6" s="498"/>
      <c r="C6" s="498"/>
      <c r="D6" s="498"/>
      <c r="E6" s="498"/>
      <c r="F6" s="498"/>
      <c r="G6" s="498"/>
      <c r="H6" s="498"/>
      <c r="I6" s="498"/>
      <c r="J6" s="498"/>
    </row>
    <row r="7" spans="1:11" ht="15.75" customHeight="1" x14ac:dyDescent="0.3">
      <c r="A7" s="498" t="s">
        <v>4932</v>
      </c>
      <c r="B7" s="498"/>
      <c r="C7" s="498"/>
      <c r="D7" s="498"/>
      <c r="E7" s="498"/>
      <c r="F7" s="498"/>
      <c r="G7" s="498"/>
      <c r="H7" s="498"/>
      <c r="I7" s="498"/>
      <c r="J7" s="498"/>
    </row>
    <row r="8" spans="1:11" ht="16.8" x14ac:dyDescent="0.3">
      <c r="A8" s="16"/>
      <c r="B8" s="17" t="s">
        <v>4730</v>
      </c>
      <c r="C8" s="507" t="s">
        <v>4894</v>
      </c>
      <c r="D8" s="507"/>
      <c r="E8" s="507"/>
      <c r="F8" s="507"/>
      <c r="G8" s="507"/>
      <c r="H8" s="507"/>
      <c r="I8" s="507"/>
      <c r="J8" s="18"/>
    </row>
    <row r="9" spans="1:11" ht="15" customHeight="1" x14ac:dyDescent="0.3">
      <c r="A9" s="19"/>
      <c r="B9" s="17" t="s">
        <v>4731</v>
      </c>
      <c r="C9" s="548" t="s">
        <v>4895</v>
      </c>
      <c r="D9" s="508"/>
      <c r="E9" s="20" t="s">
        <v>4732</v>
      </c>
      <c r="F9" s="549" t="s">
        <v>4873</v>
      </c>
      <c r="G9" s="509"/>
      <c r="H9" s="511" t="s">
        <v>4733</v>
      </c>
      <c r="I9" s="511"/>
      <c r="J9" s="162" t="s">
        <v>4896</v>
      </c>
    </row>
    <row r="10" spans="1:11" x14ac:dyDescent="0.3">
      <c r="A10" s="21"/>
      <c r="B10" s="17" t="s">
        <v>4734</v>
      </c>
      <c r="C10" s="510" t="s">
        <v>4897</v>
      </c>
      <c r="D10" s="510"/>
      <c r="E10" s="510"/>
      <c r="F10" s="510"/>
      <c r="G10" s="510"/>
      <c r="H10" s="510"/>
      <c r="I10" s="510"/>
      <c r="J10" s="510"/>
    </row>
    <row r="11" spans="1:11" x14ac:dyDescent="0.3">
      <c r="A11" s="22"/>
      <c r="B11" s="17" t="s">
        <v>4735</v>
      </c>
      <c r="C11" s="547" t="s">
        <v>4897</v>
      </c>
      <c r="D11" s="512"/>
      <c r="E11" s="512"/>
      <c r="F11" s="512"/>
      <c r="G11" s="512"/>
      <c r="H11" s="512"/>
      <c r="I11" s="512"/>
      <c r="J11" s="512"/>
    </row>
    <row r="12" spans="1:11" ht="30.6" x14ac:dyDescent="0.3">
      <c r="A12" s="23" t="s">
        <v>0</v>
      </c>
      <c r="B12" s="24" t="s">
        <v>4736</v>
      </c>
      <c r="C12" s="24" t="s">
        <v>4737</v>
      </c>
      <c r="D12" s="25" t="s">
        <v>4738</v>
      </c>
      <c r="E12" s="24" t="s">
        <v>4739</v>
      </c>
      <c r="F12" s="26" t="s">
        <v>4740</v>
      </c>
      <c r="G12" s="27" t="s">
        <v>4741</v>
      </c>
      <c r="H12" s="28" t="s">
        <v>4742</v>
      </c>
      <c r="I12" s="26" t="s">
        <v>4743</v>
      </c>
      <c r="J12" s="29" t="s">
        <v>4726</v>
      </c>
      <c r="K12" s="269" t="str">
        <f ca="1">HYPERLINK("#" &amp; CELL("address",TH!A9),"Link tới sheet: " &amp; REPLACE(CELL("filename",TH!A9),1,FIND("]",CELL("filename",TH!A9)),""))</f>
        <v>Link tới sheet: TH</v>
      </c>
    </row>
    <row r="13" spans="1:11" s="34" customFormat="1" ht="13.8" x14ac:dyDescent="0.3">
      <c r="A13" s="30">
        <v>1</v>
      </c>
      <c r="B13" s="31" t="s">
        <v>4744</v>
      </c>
      <c r="C13" s="32"/>
      <c r="D13" s="32"/>
      <c r="E13" s="32"/>
      <c r="F13" s="32"/>
      <c r="G13" s="32"/>
      <c r="H13" s="174"/>
      <c r="I13" s="32"/>
      <c r="J13" s="33"/>
    </row>
    <row r="14" spans="1:11" s="40" customFormat="1" ht="13.8" x14ac:dyDescent="0.3">
      <c r="A14" s="35"/>
      <c r="B14" s="36" t="s">
        <v>4745</v>
      </c>
      <c r="C14" s="37" t="s">
        <v>1726</v>
      </c>
      <c r="D14" s="317">
        <f>SUBTOTAL(9,D15:D23)</f>
        <v>1050</v>
      </c>
      <c r="E14" s="37"/>
      <c r="F14" s="38"/>
      <c r="G14" s="39"/>
      <c r="H14" s="175"/>
      <c r="I14" s="110">
        <f>SUBTOTAL(9,I15:I23)</f>
        <v>136500000</v>
      </c>
      <c r="J14" s="37"/>
    </row>
    <row r="15" spans="1:11" s="40" customFormat="1" ht="13.8" x14ac:dyDescent="0.3">
      <c r="A15" s="41" t="s">
        <v>4746</v>
      </c>
      <c r="B15" s="42" t="s">
        <v>5414</v>
      </c>
      <c r="C15" s="43"/>
      <c r="D15" s="318"/>
      <c r="E15" s="43"/>
      <c r="F15" s="44"/>
      <c r="G15" s="45"/>
      <c r="H15" s="176"/>
      <c r="I15" s="44"/>
      <c r="J15" s="43"/>
    </row>
    <row r="16" spans="1:11" s="40" customFormat="1" ht="27.6" x14ac:dyDescent="0.3">
      <c r="A16" s="41"/>
      <c r="B16" s="46" t="s">
        <v>4903</v>
      </c>
      <c r="C16" s="43"/>
      <c r="D16" s="318"/>
      <c r="E16" s="43"/>
      <c r="F16" s="44"/>
      <c r="G16" s="45"/>
      <c r="H16" s="176"/>
      <c r="I16" s="44"/>
      <c r="J16" s="47"/>
    </row>
    <row r="17" spans="1:10" s="40" customFormat="1" ht="40.5" customHeight="1" x14ac:dyDescent="0.3">
      <c r="A17" s="41" t="s">
        <v>4747</v>
      </c>
      <c r="B17" s="163" t="s">
        <v>4887</v>
      </c>
      <c r="C17" s="43" t="s">
        <v>1726</v>
      </c>
      <c r="D17" s="318">
        <v>1050</v>
      </c>
      <c r="E17" s="43"/>
      <c r="F17" s="44">
        <v>130000</v>
      </c>
      <c r="G17" s="45"/>
      <c r="H17" s="176">
        <v>1</v>
      </c>
      <c r="I17" s="44">
        <f>ROUND(D17*H17*F17,0)</f>
        <v>136500000</v>
      </c>
      <c r="J17" s="48"/>
    </row>
    <row r="18" spans="1:10" s="40" customFormat="1" ht="41.4" x14ac:dyDescent="0.3">
      <c r="A18" s="49" t="s">
        <v>4748</v>
      </c>
      <c r="B18" s="157" t="s">
        <v>4888</v>
      </c>
      <c r="C18" s="50" t="s">
        <v>1726</v>
      </c>
      <c r="D18" s="319"/>
      <c r="E18" s="50"/>
      <c r="F18" s="3"/>
      <c r="G18" s="51"/>
      <c r="H18" s="177">
        <v>1</v>
      </c>
      <c r="I18" s="3">
        <f t="shared" ref="I18:I23" si="0">ROUND(D18*H18*F18,0)</f>
        <v>0</v>
      </c>
      <c r="J18" s="52"/>
    </row>
    <row r="19" spans="1:10" s="40" customFormat="1" ht="41.4" x14ac:dyDescent="0.3">
      <c r="A19" s="49" t="s">
        <v>4749</v>
      </c>
      <c r="B19" s="158" t="s">
        <v>4889</v>
      </c>
      <c r="C19" s="50" t="s">
        <v>1726</v>
      </c>
      <c r="D19" s="319"/>
      <c r="E19" s="50"/>
      <c r="F19" s="3"/>
      <c r="G19" s="51"/>
      <c r="H19" s="177">
        <v>1</v>
      </c>
      <c r="I19" s="3">
        <f t="shared" si="0"/>
        <v>0</v>
      </c>
      <c r="J19" s="52"/>
    </row>
    <row r="20" spans="1:10" s="40" customFormat="1" ht="41.4" x14ac:dyDescent="0.3">
      <c r="A20" s="49" t="s">
        <v>4750</v>
      </c>
      <c r="B20" s="158" t="s">
        <v>4890</v>
      </c>
      <c r="C20" s="50" t="s">
        <v>1726</v>
      </c>
      <c r="D20" s="319"/>
      <c r="E20" s="50"/>
      <c r="F20" s="3"/>
      <c r="G20" s="51"/>
      <c r="H20" s="177">
        <v>1</v>
      </c>
      <c r="I20" s="3">
        <f t="shared" si="0"/>
        <v>0</v>
      </c>
      <c r="J20" s="52"/>
    </row>
    <row r="21" spans="1:10" s="40" customFormat="1" ht="35.1" customHeight="1" x14ac:dyDescent="0.3">
      <c r="A21" s="49" t="s">
        <v>4751</v>
      </c>
      <c r="B21" s="159" t="s">
        <v>4787</v>
      </c>
      <c r="C21" s="43" t="s">
        <v>1726</v>
      </c>
      <c r="D21" s="318"/>
      <c r="E21" s="43"/>
      <c r="F21" s="44"/>
      <c r="G21" s="45"/>
      <c r="H21" s="176">
        <v>1</v>
      </c>
      <c r="I21" s="44">
        <f t="shared" si="0"/>
        <v>0</v>
      </c>
      <c r="J21" s="47"/>
    </row>
    <row r="22" spans="1:10" s="40" customFormat="1" ht="35.1" customHeight="1" x14ac:dyDescent="0.3">
      <c r="A22" s="49" t="s">
        <v>4752</v>
      </c>
      <c r="B22" s="159" t="s">
        <v>4788</v>
      </c>
      <c r="C22" s="43" t="s">
        <v>1726</v>
      </c>
      <c r="D22" s="319"/>
      <c r="E22" s="50"/>
      <c r="F22" s="3"/>
      <c r="G22" s="51"/>
      <c r="H22" s="177">
        <v>1</v>
      </c>
      <c r="I22" s="3">
        <f t="shared" si="0"/>
        <v>0</v>
      </c>
      <c r="J22" s="52"/>
    </row>
    <row r="23" spans="1:10" s="40" customFormat="1" ht="13.8" x14ac:dyDescent="0.3">
      <c r="A23" s="49" t="s">
        <v>4753</v>
      </c>
      <c r="B23" s="160" t="s">
        <v>4754</v>
      </c>
      <c r="C23" s="53" t="s">
        <v>1726</v>
      </c>
      <c r="D23" s="320"/>
      <c r="E23" s="53"/>
      <c r="F23" s="54"/>
      <c r="G23" s="55"/>
      <c r="H23" s="178">
        <v>0</v>
      </c>
      <c r="I23" s="54">
        <f t="shared" si="0"/>
        <v>0</v>
      </c>
      <c r="J23" s="56"/>
    </row>
    <row r="24" spans="1:10" s="117" customFormat="1" ht="13.8" x14ac:dyDescent="0.3">
      <c r="A24" s="111" t="s">
        <v>2304</v>
      </c>
      <c r="B24" s="112" t="s">
        <v>4755</v>
      </c>
      <c r="C24" s="113"/>
      <c r="D24" s="321"/>
      <c r="E24" s="113"/>
      <c r="F24" s="114"/>
      <c r="G24" s="115"/>
      <c r="H24" s="179"/>
      <c r="I24" s="116">
        <f>SUBTOTAL(9, I25:I30)</f>
        <v>0</v>
      </c>
      <c r="J24" s="113"/>
    </row>
    <row r="25" spans="1:10" s="117" customFormat="1" ht="13.8" x14ac:dyDescent="0.3">
      <c r="A25" s="118" t="s">
        <v>4756</v>
      </c>
      <c r="B25" s="119" t="s">
        <v>4757</v>
      </c>
      <c r="C25" s="120"/>
      <c r="D25" s="322"/>
      <c r="E25" s="120"/>
      <c r="F25" s="121"/>
      <c r="G25" s="122"/>
      <c r="H25" s="180"/>
      <c r="I25" s="123">
        <f>SUBTOTAL(9, I26:I30)</f>
        <v>0</v>
      </c>
      <c r="J25" s="120"/>
    </row>
    <row r="26" spans="1:10" s="117" customFormat="1" ht="13.8" x14ac:dyDescent="0.3">
      <c r="A26" s="118"/>
      <c r="B26" s="335" t="s">
        <v>5415</v>
      </c>
      <c r="C26" s="120"/>
      <c r="D26" s="322"/>
      <c r="E26" s="120"/>
      <c r="F26" s="121"/>
      <c r="G26" s="122"/>
      <c r="H26" s="180"/>
      <c r="I26" s="336">
        <f>SUBTOTAL(9, I27:I27)</f>
        <v>0</v>
      </c>
      <c r="J26" s="120"/>
    </row>
    <row r="27" spans="1:10" s="117" customFormat="1" ht="13.8" x14ac:dyDescent="0.3">
      <c r="A27" s="118"/>
      <c r="B27" s="342" t="s">
        <v>5311</v>
      </c>
      <c r="C27" s="337"/>
      <c r="D27" s="338">
        <v>0</v>
      </c>
      <c r="E27" s="337"/>
      <c r="F27" s="339">
        <v>0</v>
      </c>
      <c r="G27" s="340"/>
      <c r="H27" s="341">
        <v>0</v>
      </c>
      <c r="I27" s="343">
        <f>ROUND(D27*H27*F27,0)</f>
        <v>0</v>
      </c>
      <c r="J27" s="120"/>
    </row>
    <row r="28" spans="1:10" s="117" customFormat="1" ht="13.8" x14ac:dyDescent="0.3">
      <c r="A28" s="118"/>
      <c r="B28" s="335" t="s">
        <v>5416</v>
      </c>
      <c r="C28" s="337"/>
      <c r="D28" s="338"/>
      <c r="E28" s="337"/>
      <c r="F28" s="339"/>
      <c r="G28" s="340"/>
      <c r="H28" s="341"/>
      <c r="I28" s="336">
        <f>SUBTOTAL(9, I29:I29)</f>
        <v>0</v>
      </c>
      <c r="J28" s="120"/>
    </row>
    <row r="29" spans="1:10" s="117" customFormat="1" ht="13.8" x14ac:dyDescent="0.3">
      <c r="A29" s="118"/>
      <c r="B29" s="342" t="s">
        <v>5311</v>
      </c>
      <c r="C29" s="337"/>
      <c r="D29" s="338">
        <v>0</v>
      </c>
      <c r="E29" s="337"/>
      <c r="F29" s="339">
        <v>0</v>
      </c>
      <c r="G29" s="340"/>
      <c r="H29" s="341">
        <v>0</v>
      </c>
      <c r="I29" s="343">
        <f>ROUND(D29*H29*F29,0)</f>
        <v>0</v>
      </c>
      <c r="J29" s="120"/>
    </row>
    <row r="30" spans="1:10" s="127" customFormat="1" ht="13.8" x14ac:dyDescent="0.3">
      <c r="A30" s="128"/>
      <c r="B30" s="171"/>
      <c r="C30" s="125"/>
      <c r="D30" s="323"/>
      <c r="E30" s="125"/>
      <c r="F30" s="172"/>
      <c r="G30" s="173"/>
      <c r="H30" s="181"/>
      <c r="I30" s="126"/>
      <c r="J30" s="125"/>
    </row>
    <row r="31" spans="1:10" s="40" customFormat="1" ht="13.8" x14ac:dyDescent="0.3">
      <c r="A31" s="61" t="s">
        <v>4758</v>
      </c>
      <c r="B31" s="62" t="s">
        <v>4759</v>
      </c>
      <c r="C31" s="63"/>
      <c r="D31" s="324"/>
      <c r="E31" s="63"/>
      <c r="F31" s="64"/>
      <c r="G31" s="65"/>
      <c r="H31" s="182"/>
      <c r="I31" s="66">
        <f>(I32)</f>
        <v>0</v>
      </c>
      <c r="J31" s="63"/>
    </row>
    <row r="32" spans="1:10" s="67" customFormat="1" ht="13.8" x14ac:dyDescent="0.3">
      <c r="A32" s="49"/>
      <c r="B32" s="68"/>
      <c r="C32" s="69"/>
      <c r="D32" s="325"/>
      <c r="E32" s="69"/>
      <c r="F32" s="70"/>
      <c r="G32" s="71"/>
      <c r="H32" s="183"/>
      <c r="I32" s="70"/>
      <c r="J32" s="69"/>
    </row>
    <row r="33" spans="1:10" s="117" customFormat="1" ht="13.8" x14ac:dyDescent="0.3">
      <c r="A33" s="111" t="s">
        <v>2307</v>
      </c>
      <c r="B33" s="132" t="s">
        <v>4760</v>
      </c>
      <c r="C33" s="113"/>
      <c r="D33" s="326"/>
      <c r="E33" s="113"/>
      <c r="F33" s="133"/>
      <c r="G33" s="134"/>
      <c r="H33" s="184"/>
      <c r="I33" s="116">
        <f>SUBTOTAL(9,I34:I43)</f>
        <v>763950000</v>
      </c>
      <c r="J33" s="161"/>
    </row>
    <row r="34" spans="1:10" s="40" customFormat="1" ht="41.4" x14ac:dyDescent="0.3">
      <c r="A34" s="124" t="s">
        <v>4762</v>
      </c>
      <c r="B34" s="135" t="s">
        <v>4761</v>
      </c>
      <c r="C34" s="124"/>
      <c r="D34" s="327"/>
      <c r="E34" s="129"/>
      <c r="F34" s="137"/>
      <c r="G34" s="136"/>
      <c r="H34" s="185"/>
      <c r="I34" s="130">
        <f>SUBTOTAL(9,I35:I39)</f>
        <v>763950000</v>
      </c>
      <c r="J34" s="43"/>
    </row>
    <row r="35" spans="1:10" s="40" customFormat="1" ht="13.8" x14ac:dyDescent="0.3">
      <c r="A35" s="72" t="s">
        <v>4790</v>
      </c>
      <c r="B35" s="73" t="s">
        <v>4763</v>
      </c>
      <c r="C35" s="43" t="s">
        <v>4764</v>
      </c>
      <c r="D35" s="328">
        <v>10</v>
      </c>
      <c r="E35" s="43"/>
      <c r="F35" s="74">
        <v>4050000</v>
      </c>
      <c r="G35" s="75"/>
      <c r="H35" s="186">
        <v>1</v>
      </c>
      <c r="I35" s="2">
        <f>ROUND(D35*F35*H35,0)</f>
        <v>40500000</v>
      </c>
      <c r="J35" s="43"/>
    </row>
    <row r="36" spans="1:10" s="131" customFormat="1" ht="13.8" x14ac:dyDescent="0.3">
      <c r="A36" s="76"/>
      <c r="B36" s="138" t="s">
        <v>11</v>
      </c>
      <c r="C36" s="43"/>
      <c r="D36" s="328"/>
      <c r="E36" s="43"/>
      <c r="F36" s="74"/>
      <c r="G36" s="75"/>
      <c r="H36" s="186"/>
      <c r="I36" s="2"/>
      <c r="J36" s="129"/>
    </row>
    <row r="37" spans="1:10" s="96" customFormat="1" ht="27.6" x14ac:dyDescent="0.3">
      <c r="A37" s="164" t="s">
        <v>4791</v>
      </c>
      <c r="B37" s="165" t="s">
        <v>4789</v>
      </c>
      <c r="C37" s="166" t="s">
        <v>1726</v>
      </c>
      <c r="D37" s="329">
        <v>1050</v>
      </c>
      <c r="E37" s="166"/>
      <c r="F37" s="167">
        <v>130000</v>
      </c>
      <c r="G37" s="168"/>
      <c r="H37" s="187">
        <v>0.3</v>
      </c>
      <c r="I37" s="169">
        <f t="shared" ref="I37" si="1">ROUND(D37*H37*F37,0)</f>
        <v>40950000</v>
      </c>
      <c r="J37" s="170"/>
    </row>
    <row r="38" spans="1:10" s="40" customFormat="1" ht="27.6" x14ac:dyDescent="0.3">
      <c r="A38" s="76" t="s">
        <v>4792</v>
      </c>
      <c r="B38" s="77" t="s">
        <v>4768</v>
      </c>
      <c r="C38" s="76" t="s">
        <v>1726</v>
      </c>
      <c r="D38" s="328">
        <v>1050</v>
      </c>
      <c r="E38" s="43"/>
      <c r="F38" s="74">
        <v>130000</v>
      </c>
      <c r="G38" s="75"/>
      <c r="H38" s="332">
        <v>5</v>
      </c>
      <c r="I38" s="2">
        <f>D38*F38*H38</f>
        <v>682500000</v>
      </c>
      <c r="J38" s="43"/>
    </row>
    <row r="39" spans="1:10" s="40" customFormat="1" ht="55.2" x14ac:dyDescent="0.3">
      <c r="A39" s="76"/>
      <c r="B39" s="191" t="s">
        <v>4793</v>
      </c>
      <c r="C39" s="76"/>
      <c r="D39" s="328"/>
      <c r="E39" s="43"/>
      <c r="F39" s="74"/>
      <c r="G39" s="75"/>
      <c r="H39" s="186"/>
      <c r="I39" s="2"/>
      <c r="J39" s="43"/>
    </row>
    <row r="40" spans="1:10" s="145" customFormat="1" ht="41.4" x14ac:dyDescent="0.3">
      <c r="A40" s="139" t="s">
        <v>4765</v>
      </c>
      <c r="B40" s="140" t="s">
        <v>4769</v>
      </c>
      <c r="C40" s="139"/>
      <c r="D40" s="330"/>
      <c r="E40" s="142"/>
      <c r="F40" s="143"/>
      <c r="G40" s="141"/>
      <c r="H40" s="188"/>
      <c r="I40" s="144">
        <f>SUBTOTAL(9,I41:I43)</f>
        <v>0</v>
      </c>
      <c r="J40" s="142"/>
    </row>
    <row r="41" spans="1:10" s="40" customFormat="1" ht="27.6" x14ac:dyDescent="0.3">
      <c r="A41" s="76" t="s">
        <v>4766</v>
      </c>
      <c r="B41" s="79" t="s">
        <v>4789</v>
      </c>
      <c r="C41" s="76" t="s">
        <v>1726</v>
      </c>
      <c r="D41" s="328">
        <v>0</v>
      </c>
      <c r="E41" s="43"/>
      <c r="F41" s="74">
        <v>130000</v>
      </c>
      <c r="G41" s="75"/>
      <c r="H41" s="186">
        <v>0.3</v>
      </c>
      <c r="I41" s="2">
        <f t="shared" ref="I41:I42" si="2">ROUND(D41*H41*F41,0)</f>
        <v>0</v>
      </c>
      <c r="J41" s="78"/>
    </row>
    <row r="42" spans="1:10" s="40" customFormat="1" ht="27.6" x14ac:dyDescent="0.3">
      <c r="A42" s="76" t="s">
        <v>4767</v>
      </c>
      <c r="B42" s="77" t="s">
        <v>4768</v>
      </c>
      <c r="C42" s="76" t="s">
        <v>1726</v>
      </c>
      <c r="D42" s="328">
        <v>0</v>
      </c>
      <c r="E42" s="43"/>
      <c r="F42" s="74">
        <v>130000</v>
      </c>
      <c r="G42" s="75"/>
      <c r="H42" s="332">
        <v>5</v>
      </c>
      <c r="I42" s="2">
        <f t="shared" si="2"/>
        <v>0</v>
      </c>
      <c r="J42" s="43"/>
    </row>
    <row r="43" spans="1:10" s="40" customFormat="1" ht="55.2" x14ac:dyDescent="0.3">
      <c r="A43" s="80"/>
      <c r="B43" s="192" t="s">
        <v>4793</v>
      </c>
      <c r="C43" s="80"/>
      <c r="D43" s="331"/>
      <c r="E43" s="50"/>
      <c r="F43" s="81"/>
      <c r="G43" s="82"/>
      <c r="H43" s="189"/>
      <c r="I43" s="83"/>
      <c r="J43" s="50"/>
    </row>
    <row r="44" spans="1:10" s="40" customFormat="1" ht="13.8" x14ac:dyDescent="0.3">
      <c r="A44" s="57" t="s">
        <v>2310</v>
      </c>
      <c r="B44" s="58" t="s">
        <v>4770</v>
      </c>
      <c r="C44" s="59"/>
      <c r="D44" s="333"/>
      <c r="E44" s="59"/>
      <c r="F44" s="60"/>
      <c r="G44" s="59"/>
      <c r="H44" s="190"/>
      <c r="I44" s="59"/>
      <c r="J44" s="84"/>
    </row>
    <row r="45" spans="1:10" s="117" customFormat="1" ht="13.8" x14ac:dyDescent="0.3">
      <c r="A45" s="146"/>
      <c r="B45" s="147" t="s">
        <v>4771</v>
      </c>
      <c r="C45" s="148"/>
      <c r="D45" s="334"/>
      <c r="E45" s="148"/>
      <c r="F45" s="149"/>
      <c r="G45" s="150"/>
      <c r="H45" s="148"/>
      <c r="I45" s="110">
        <f>SUBTOTAL(9,I14:I43)</f>
        <v>900450000</v>
      </c>
      <c r="J45" s="148"/>
    </row>
    <row r="46" spans="1:10" s="40" customFormat="1" ht="14.4" x14ac:dyDescent="0.3">
      <c r="A46" s="85"/>
      <c r="B46" s="501" t="s">
        <v>5417</v>
      </c>
      <c r="C46" s="502"/>
      <c r="D46" s="502"/>
      <c r="E46" s="502"/>
      <c r="F46" s="502"/>
      <c r="G46" s="502"/>
      <c r="H46" s="502"/>
      <c r="I46" s="502"/>
      <c r="J46" s="503"/>
    </row>
    <row r="47" spans="1:10" s="40" customFormat="1" ht="14.4" x14ac:dyDescent="0.3">
      <c r="A47" s="86"/>
      <c r="B47" s="506"/>
      <c r="C47" s="506"/>
      <c r="D47" s="506"/>
      <c r="E47" s="506"/>
      <c r="F47" s="506"/>
      <c r="G47" s="506"/>
      <c r="H47" s="506"/>
      <c r="I47" s="506"/>
      <c r="J47" s="506"/>
    </row>
    <row r="48" spans="1:10" s="89" customFormat="1" x14ac:dyDescent="0.3">
      <c r="A48" s="87"/>
      <c r="B48" s="88"/>
      <c r="C48" s="88"/>
      <c r="D48" s="88"/>
      <c r="E48" s="88"/>
      <c r="F48" s="88"/>
      <c r="G48" s="88"/>
      <c r="H48" s="88"/>
      <c r="I48" s="88"/>
      <c r="J48" s="88"/>
    </row>
    <row r="49" spans="1:10" s="89" customFormat="1" x14ac:dyDescent="0.3">
      <c r="A49" s="90"/>
      <c r="B49" s="90"/>
      <c r="C49" s="504" t="s">
        <v>4773</v>
      </c>
      <c r="D49" s="504"/>
      <c r="E49" s="504"/>
      <c r="F49" s="504" t="s">
        <v>4885</v>
      </c>
      <c r="G49" s="504"/>
      <c r="H49" s="504"/>
      <c r="I49" s="504"/>
      <c r="J49" s="504"/>
    </row>
    <row r="50" spans="1:10" s="96" customFormat="1" x14ac:dyDescent="0.3">
      <c r="A50" s="91"/>
      <c r="B50" s="93"/>
      <c r="C50" s="94"/>
      <c r="D50" s="92"/>
      <c r="E50" s="91"/>
      <c r="F50" s="95"/>
      <c r="G50" s="91"/>
      <c r="H50" s="91"/>
      <c r="I50" s="95"/>
    </row>
    <row r="51" spans="1:10" s="96" customFormat="1" x14ac:dyDescent="0.3">
      <c r="A51" s="91"/>
      <c r="B51" s="93"/>
      <c r="C51" s="94"/>
      <c r="D51" s="92"/>
      <c r="E51" s="91"/>
      <c r="F51" s="95"/>
      <c r="G51" s="91"/>
      <c r="H51" s="91"/>
      <c r="I51" s="91"/>
    </row>
    <row r="52" spans="1:10" s="96" customFormat="1" x14ac:dyDescent="0.3">
      <c r="A52" s="91"/>
      <c r="B52" s="93"/>
      <c r="C52" s="94"/>
      <c r="D52" s="92"/>
      <c r="E52" s="91"/>
      <c r="F52" s="95"/>
      <c r="G52" s="91"/>
      <c r="H52" s="91"/>
      <c r="I52" s="95"/>
    </row>
    <row r="53" spans="1:10" s="96" customFormat="1" x14ac:dyDescent="0.3">
      <c r="A53" s="91"/>
      <c r="B53" s="93"/>
      <c r="C53" s="94"/>
      <c r="D53" s="92"/>
      <c r="E53" s="91"/>
      <c r="F53" s="95"/>
      <c r="G53" s="91"/>
      <c r="H53" s="91"/>
      <c r="I53" s="91"/>
    </row>
    <row r="54" spans="1:10" s="96" customFormat="1" x14ac:dyDescent="0.3">
      <c r="A54" s="91"/>
      <c r="B54" s="93"/>
      <c r="C54" s="94"/>
      <c r="D54" s="92"/>
      <c r="E54" s="91"/>
      <c r="F54" s="95"/>
      <c r="G54" s="91"/>
      <c r="H54" s="91"/>
      <c r="I54" s="91"/>
    </row>
    <row r="55" spans="1:10" s="89" customFormat="1" x14ac:dyDescent="0.3">
      <c r="A55" s="91"/>
      <c r="C55" s="505" t="s">
        <v>4886</v>
      </c>
      <c r="D55" s="505"/>
      <c r="E55" s="505"/>
      <c r="F55" s="316"/>
      <c r="G55" s="91"/>
      <c r="H55" s="91"/>
      <c r="I55" s="91"/>
    </row>
    <row r="56" spans="1:10" x14ac:dyDescent="0.3">
      <c r="A56" s="97"/>
      <c r="C56" s="98"/>
      <c r="D56" s="99"/>
      <c r="E56" s="10"/>
      <c r="F56" s="100"/>
      <c r="G56" s="97"/>
      <c r="H56" s="10"/>
      <c r="I56" s="100"/>
      <c r="J56" s="97"/>
    </row>
    <row r="57" spans="1:10" ht="47.1" customHeight="1" x14ac:dyDescent="0.3">
      <c r="A57" s="101"/>
      <c r="B57" s="102" t="s">
        <v>4703</v>
      </c>
      <c r="D57" s="103"/>
      <c r="F57" s="104"/>
      <c r="G57" s="105"/>
      <c r="H57" s="106"/>
      <c r="I57" s="107"/>
    </row>
    <row r="58" spans="1:10" ht="47.1" customHeight="1" x14ac:dyDescent="0.3">
      <c r="A58" s="101"/>
      <c r="B58" s="102" t="s">
        <v>4704</v>
      </c>
      <c r="D58" s="103"/>
      <c r="F58" s="104"/>
      <c r="G58" s="105"/>
      <c r="H58" s="106"/>
      <c r="I58" s="107"/>
    </row>
    <row r="59" spans="1:10" ht="61.5" customHeight="1" x14ac:dyDescent="0.3">
      <c r="A59" s="101"/>
      <c r="B59" s="102" t="s">
        <v>4705</v>
      </c>
      <c r="D59" s="103"/>
      <c r="F59" s="104"/>
      <c r="G59" s="105"/>
      <c r="H59" s="106"/>
      <c r="I59" s="107"/>
    </row>
    <row r="60" spans="1:10" x14ac:dyDescent="0.3">
      <c r="A60" s="97"/>
      <c r="C60" s="98"/>
      <c r="D60" s="99"/>
      <c r="E60" s="10"/>
      <c r="F60" s="100"/>
      <c r="G60" s="97"/>
      <c r="H60" s="10"/>
      <c r="I60" s="100"/>
      <c r="J60" s="97"/>
    </row>
    <row r="61" spans="1:10" x14ac:dyDescent="0.3">
      <c r="A61" s="97"/>
      <c r="C61" s="98"/>
      <c r="D61" s="99"/>
      <c r="E61" s="10"/>
      <c r="F61" s="100"/>
      <c r="G61" s="97"/>
      <c r="H61" s="10"/>
      <c r="I61" s="100"/>
      <c r="J61" s="97"/>
    </row>
    <row r="64" spans="1:10" x14ac:dyDescent="0.3">
      <c r="A64" s="8"/>
      <c r="C64" s="8"/>
      <c r="D64" s="98"/>
      <c r="E64" s="98"/>
      <c r="F64" s="8"/>
      <c r="G64" s="8"/>
      <c r="H64" s="8"/>
      <c r="I64" s="8"/>
      <c r="J64" s="8"/>
    </row>
    <row r="65" spans="4:5" s="8" customFormat="1" x14ac:dyDescent="0.3">
      <c r="D65" s="98"/>
      <c r="E65" s="98"/>
    </row>
    <row r="66" spans="4:5" s="8" customFormat="1" x14ac:dyDescent="0.3">
      <c r="D66" s="98"/>
      <c r="E66" s="98"/>
    </row>
    <row r="67" spans="4:5" s="8" customFormat="1" x14ac:dyDescent="0.3">
      <c r="D67" s="98"/>
      <c r="E67" s="98"/>
    </row>
    <row r="68" spans="4:5" s="8" customFormat="1" x14ac:dyDescent="0.3">
      <c r="D68" s="98"/>
      <c r="E68" s="98"/>
    </row>
    <row r="69" spans="4:5" s="8" customFormat="1" x14ac:dyDescent="0.3">
      <c r="D69" s="98"/>
      <c r="E69" s="98"/>
    </row>
    <row r="70" spans="4:5" s="8" customFormat="1" x14ac:dyDescent="0.3">
      <c r="D70" s="98"/>
      <c r="E70" s="98"/>
    </row>
    <row r="71" spans="4:5" s="8" customFormat="1" x14ac:dyDescent="0.3">
      <c r="D71" s="98"/>
      <c r="E71" s="98"/>
    </row>
    <row r="72" spans="4:5" s="8" customFormat="1" x14ac:dyDescent="0.3">
      <c r="D72" s="98"/>
      <c r="E72" s="98"/>
    </row>
    <row r="73" spans="4:5" s="8" customFormat="1" x14ac:dyDescent="0.3">
      <c r="D73" s="98"/>
      <c r="E73" s="98"/>
    </row>
    <row r="74" spans="4:5" s="8" customFormat="1" x14ac:dyDescent="0.3">
      <c r="D74" s="98"/>
      <c r="E74" s="98"/>
    </row>
    <row r="75" spans="4:5" s="8" customFormat="1" x14ac:dyDescent="0.3">
      <c r="D75" s="98"/>
      <c r="E75" s="98"/>
    </row>
    <row r="76" spans="4:5" s="8" customFormat="1" x14ac:dyDescent="0.3">
      <c r="D76" s="98"/>
      <c r="E76" s="98"/>
    </row>
    <row r="77" spans="4:5" s="8" customFormat="1" x14ac:dyDescent="0.3">
      <c r="D77" s="98"/>
      <c r="E77" s="98"/>
    </row>
    <row r="78" spans="4:5" s="40" customFormat="1" ht="13.8" x14ac:dyDescent="0.3">
      <c r="D78" s="5"/>
      <c r="E78" s="5"/>
    </row>
    <row r="79" spans="4:5" s="40" customFormat="1" ht="13.8" x14ac:dyDescent="0.3">
      <c r="D79" s="5"/>
      <c r="E79" s="5"/>
    </row>
    <row r="80" spans="4:5" s="8" customFormat="1" x14ac:dyDescent="0.3">
      <c r="D80" s="98"/>
      <c r="E80" s="98"/>
    </row>
    <row r="81" spans="4:5" s="8" customFormat="1" x14ac:dyDescent="0.3">
      <c r="D81" s="98"/>
      <c r="E81" s="98"/>
    </row>
    <row r="82" spans="4:5" s="8" customFormat="1" x14ac:dyDescent="0.3">
      <c r="D82" s="98"/>
      <c r="E82" s="98"/>
    </row>
    <row r="83" spans="4:5" s="40" customFormat="1" ht="13.8" x14ac:dyDescent="0.3">
      <c r="D83" s="5"/>
      <c r="E83" s="5"/>
    </row>
    <row r="84" spans="4:5" s="8" customFormat="1" x14ac:dyDescent="0.3">
      <c r="D84" s="98"/>
      <c r="E84" s="98"/>
    </row>
    <row r="85" spans="4:5" s="8" customFormat="1" x14ac:dyDescent="0.3">
      <c r="D85" s="98"/>
      <c r="E85" s="98"/>
    </row>
    <row r="86" spans="4:5" s="40" customFormat="1" ht="13.8" x14ac:dyDescent="0.3">
      <c r="D86" s="5"/>
      <c r="E86" s="5"/>
    </row>
    <row r="87" spans="4:5" s="8" customFormat="1" x14ac:dyDescent="0.3">
      <c r="D87" s="98"/>
      <c r="E87" s="98"/>
    </row>
    <row r="88" spans="4:5" s="8" customFormat="1" x14ac:dyDescent="0.3">
      <c r="D88" s="98"/>
      <c r="E88" s="98"/>
    </row>
    <row r="89" spans="4:5" s="8" customFormat="1" x14ac:dyDescent="0.3">
      <c r="D89" s="98"/>
      <c r="E89" s="98"/>
    </row>
    <row r="90" spans="4:5" s="8" customFormat="1" x14ac:dyDescent="0.3">
      <c r="D90" s="98"/>
      <c r="E90" s="98"/>
    </row>
    <row r="91" spans="4:5" s="8" customFormat="1" x14ac:dyDescent="0.3">
      <c r="D91" s="98"/>
      <c r="E91" s="98"/>
    </row>
    <row r="92" spans="4:5" s="8" customFormat="1" x14ac:dyDescent="0.3">
      <c r="D92" s="98"/>
      <c r="E92" s="98"/>
    </row>
    <row r="93" spans="4:5" s="8" customFormat="1" x14ac:dyDescent="0.3">
      <c r="D93" s="98"/>
      <c r="E93" s="98"/>
    </row>
    <row r="94" spans="4:5" s="8" customFormat="1" x14ac:dyDescent="0.3">
      <c r="D94" s="98"/>
      <c r="E94" s="98"/>
    </row>
    <row r="95" spans="4:5" s="8" customFormat="1" x14ac:dyDescent="0.3">
      <c r="D95" s="98"/>
      <c r="E95" s="98"/>
    </row>
    <row r="96" spans="4:5" s="8" customFormat="1" x14ac:dyDescent="0.3">
      <c r="D96" s="98"/>
      <c r="E96" s="98"/>
    </row>
    <row r="97" spans="4:5" s="8" customFormat="1" x14ac:dyDescent="0.3">
      <c r="D97" s="98"/>
      <c r="E97" s="98"/>
    </row>
    <row r="98" spans="4:5" s="8" customFormat="1" x14ac:dyDescent="0.3">
      <c r="D98" s="98"/>
      <c r="E98" s="98"/>
    </row>
    <row r="99" spans="4:5" s="8" customFormat="1" x14ac:dyDescent="0.3">
      <c r="D99" s="98"/>
      <c r="E99" s="98"/>
    </row>
    <row r="100" spans="4:5" s="8" customFormat="1" x14ac:dyDescent="0.3">
      <c r="D100" s="98"/>
      <c r="E100" s="98"/>
    </row>
    <row r="101" spans="4:5" s="8" customFormat="1" x14ac:dyDescent="0.3">
      <c r="D101" s="98"/>
      <c r="E101" s="98"/>
    </row>
    <row r="102" spans="4:5" s="8" customFormat="1" x14ac:dyDescent="0.3">
      <c r="D102" s="98"/>
      <c r="E102" s="98"/>
    </row>
    <row r="103" spans="4:5" s="8" customFormat="1" x14ac:dyDescent="0.3">
      <c r="D103" s="98"/>
      <c r="E103" s="98"/>
    </row>
    <row r="104" spans="4:5" s="8" customFormat="1" x14ac:dyDescent="0.3">
      <c r="D104" s="98"/>
      <c r="E104" s="98"/>
    </row>
    <row r="105" spans="4:5" s="8" customFormat="1" x14ac:dyDescent="0.3">
      <c r="D105" s="98"/>
      <c r="E105" s="98"/>
    </row>
    <row r="106" spans="4:5" s="8" customFormat="1" x14ac:dyDescent="0.3">
      <c r="D106" s="98"/>
      <c r="E106" s="98"/>
    </row>
    <row r="107" spans="4:5" s="8" customFormat="1" x14ac:dyDescent="0.3">
      <c r="D107" s="98"/>
      <c r="E107" s="98"/>
    </row>
    <row r="108" spans="4:5" s="8" customFormat="1" x14ac:dyDescent="0.3">
      <c r="D108" s="98"/>
      <c r="E108" s="98"/>
    </row>
    <row r="109" spans="4:5" s="8" customFormat="1" x14ac:dyDescent="0.3">
      <c r="D109" s="98"/>
      <c r="E109" s="98"/>
    </row>
    <row r="110" spans="4:5" s="8" customFormat="1" x14ac:dyDescent="0.3">
      <c r="D110" s="98"/>
      <c r="E110" s="98"/>
    </row>
    <row r="111" spans="4:5" s="8" customFormat="1" x14ac:dyDescent="0.3">
      <c r="D111" s="98"/>
      <c r="E111" s="98"/>
    </row>
    <row r="112" spans="4:5" s="8" customFormat="1" x14ac:dyDescent="0.3">
      <c r="D112" s="98"/>
      <c r="E112" s="98"/>
    </row>
    <row r="113" spans="4:5" s="8" customFormat="1" x14ac:dyDescent="0.3">
      <c r="D113" s="98"/>
      <c r="E113" s="98"/>
    </row>
    <row r="114" spans="4:5" s="8" customFormat="1" x14ac:dyDescent="0.3">
      <c r="D114" s="98"/>
      <c r="E114" s="98"/>
    </row>
    <row r="115" spans="4:5" s="8" customFormat="1" x14ac:dyDescent="0.3">
      <c r="D115" s="98"/>
      <c r="E115" s="98"/>
    </row>
    <row r="116" spans="4:5" s="8" customFormat="1" x14ac:dyDescent="0.3">
      <c r="D116" s="98"/>
      <c r="E116" s="98"/>
    </row>
    <row r="117" spans="4:5" s="8" customFormat="1" x14ac:dyDescent="0.3">
      <c r="D117" s="98"/>
      <c r="E117" s="98"/>
    </row>
    <row r="118" spans="4:5" s="8" customFormat="1" x14ac:dyDescent="0.3">
      <c r="D118" s="98"/>
      <c r="E118" s="98"/>
    </row>
    <row r="119" spans="4:5" s="8" customFormat="1" x14ac:dyDescent="0.3">
      <c r="D119" s="98"/>
      <c r="E119" s="98"/>
    </row>
    <row r="120" spans="4:5" s="8" customFormat="1" x14ac:dyDescent="0.3">
      <c r="D120" s="98"/>
      <c r="E120" s="98"/>
    </row>
    <row r="121" spans="4:5" s="8" customFormat="1" x14ac:dyDescent="0.3">
      <c r="D121" s="98"/>
      <c r="E121" s="98"/>
    </row>
    <row r="122" spans="4:5" s="8" customFormat="1" x14ac:dyDescent="0.3">
      <c r="D122" s="98"/>
      <c r="E122" s="98"/>
    </row>
    <row r="123" spans="4:5" s="8" customFormat="1" x14ac:dyDescent="0.3">
      <c r="D123" s="98"/>
      <c r="E123" s="98"/>
    </row>
    <row r="124" spans="4:5" s="8" customFormat="1" x14ac:dyDescent="0.3">
      <c r="D124" s="98"/>
      <c r="E124" s="98"/>
    </row>
    <row r="125" spans="4:5" s="8" customFormat="1" x14ac:dyDescent="0.3">
      <c r="D125" s="98"/>
      <c r="E125" s="98"/>
    </row>
    <row r="126" spans="4:5" s="8" customFormat="1" x14ac:dyDescent="0.3">
      <c r="D126" s="98"/>
      <c r="E126" s="98"/>
    </row>
    <row r="127" spans="4:5" s="8" customFormat="1" x14ac:dyDescent="0.3">
      <c r="D127" s="98"/>
      <c r="E127" s="98"/>
    </row>
    <row r="128" spans="4:5" s="8" customFormat="1" x14ac:dyDescent="0.3">
      <c r="D128" s="98"/>
      <c r="E128" s="98"/>
    </row>
    <row r="129" spans="4:5" s="8" customFormat="1" x14ac:dyDescent="0.3">
      <c r="D129" s="98"/>
      <c r="E129" s="98"/>
    </row>
    <row r="130" spans="4:5" s="8" customFormat="1" x14ac:dyDescent="0.3">
      <c r="D130" s="98"/>
      <c r="E130" s="98"/>
    </row>
    <row r="131" spans="4:5" s="8" customFormat="1" x14ac:dyDescent="0.3">
      <c r="D131" s="98"/>
      <c r="E131" s="98"/>
    </row>
    <row r="132" spans="4:5" s="8" customFormat="1" x14ac:dyDescent="0.3">
      <c r="D132" s="98"/>
      <c r="E132" s="98"/>
    </row>
    <row r="133" spans="4:5" s="8" customFormat="1" x14ac:dyDescent="0.3">
      <c r="D133" s="98"/>
      <c r="E133" s="98"/>
    </row>
    <row r="134" spans="4:5" s="8" customFormat="1" x14ac:dyDescent="0.3">
      <c r="D134" s="98"/>
      <c r="E134" s="98"/>
    </row>
    <row r="135" spans="4:5" s="8" customFormat="1" x14ac:dyDescent="0.3">
      <c r="D135" s="98"/>
      <c r="E135" s="98"/>
    </row>
    <row r="136" spans="4:5" s="8" customFormat="1" x14ac:dyDescent="0.3">
      <c r="D136" s="98"/>
      <c r="E136" s="98"/>
    </row>
    <row r="137" spans="4:5" s="8" customFormat="1" x14ac:dyDescent="0.3">
      <c r="D137" s="98"/>
      <c r="E137" s="98"/>
    </row>
    <row r="138" spans="4:5" s="8" customFormat="1" x14ac:dyDescent="0.3">
      <c r="D138" s="98"/>
      <c r="E138" s="98"/>
    </row>
    <row r="139" spans="4:5" s="8" customFormat="1" x14ac:dyDescent="0.3">
      <c r="D139" s="98"/>
      <c r="E139" s="98"/>
    </row>
    <row r="140" spans="4:5" s="8" customFormat="1" x14ac:dyDescent="0.3">
      <c r="D140" s="98"/>
      <c r="E140" s="98"/>
    </row>
    <row r="141" spans="4:5" s="8" customFormat="1" x14ac:dyDescent="0.3">
      <c r="D141" s="98"/>
      <c r="E141" s="98"/>
    </row>
    <row r="142" spans="4:5" s="8" customFormat="1" x14ac:dyDescent="0.3">
      <c r="D142" s="98"/>
      <c r="E142" s="98"/>
    </row>
    <row r="143" spans="4:5" s="8" customFormat="1" x14ac:dyDescent="0.3">
      <c r="D143" s="98"/>
      <c r="E143" s="98"/>
    </row>
    <row r="144" spans="4:5" s="8" customFormat="1" x14ac:dyDescent="0.3">
      <c r="D144" s="98"/>
      <c r="E144" s="98"/>
    </row>
    <row r="145" spans="4:5" s="8" customFormat="1" x14ac:dyDescent="0.3">
      <c r="D145" s="98"/>
      <c r="E145" s="98"/>
    </row>
    <row r="146" spans="4:5" s="8" customFormat="1" x14ac:dyDescent="0.3">
      <c r="D146" s="98"/>
      <c r="E146" s="98"/>
    </row>
    <row r="147" spans="4:5" s="8" customFormat="1" x14ac:dyDescent="0.3">
      <c r="D147" s="98"/>
      <c r="E147" s="98"/>
    </row>
    <row r="148" spans="4:5" s="8" customFormat="1" x14ac:dyDescent="0.3">
      <c r="D148" s="98"/>
      <c r="E148" s="98"/>
    </row>
    <row r="149" spans="4:5" s="8" customFormat="1" x14ac:dyDescent="0.3">
      <c r="D149" s="98"/>
      <c r="E149" s="98"/>
    </row>
    <row r="150" spans="4:5" s="8" customFormat="1" x14ac:dyDescent="0.3">
      <c r="D150" s="98"/>
      <c r="E150" s="98"/>
    </row>
    <row r="151" spans="4:5" s="8" customFormat="1" x14ac:dyDescent="0.3">
      <c r="D151" s="98"/>
      <c r="E151" s="98"/>
    </row>
    <row r="152" spans="4:5" s="8" customFormat="1" x14ac:dyDescent="0.3">
      <c r="D152" s="98"/>
      <c r="E152" s="98"/>
    </row>
    <row r="153" spans="4:5" s="8" customFormat="1" x14ac:dyDescent="0.3">
      <c r="D153" s="98"/>
      <c r="E153" s="98"/>
    </row>
    <row r="154" spans="4:5" s="8" customFormat="1" x14ac:dyDescent="0.3">
      <c r="D154" s="98"/>
      <c r="E154" s="98"/>
    </row>
    <row r="155" spans="4:5" s="8" customFormat="1" x14ac:dyDescent="0.3">
      <c r="D155" s="98"/>
      <c r="E155" s="98"/>
    </row>
    <row r="156" spans="4:5" s="8" customFormat="1" x14ac:dyDescent="0.3">
      <c r="D156" s="98"/>
      <c r="E156" s="98"/>
    </row>
    <row r="157" spans="4:5" s="8" customFormat="1" x14ac:dyDescent="0.3">
      <c r="D157" s="98"/>
      <c r="E157" s="98"/>
    </row>
    <row r="158" spans="4:5" s="8" customFormat="1" x14ac:dyDescent="0.3">
      <c r="D158" s="98"/>
      <c r="E158" s="98"/>
    </row>
    <row r="159" spans="4:5" s="8" customFormat="1" x14ac:dyDescent="0.3">
      <c r="D159" s="98"/>
      <c r="E159" s="98"/>
    </row>
    <row r="160" spans="4:5" s="8" customFormat="1" x14ac:dyDescent="0.3">
      <c r="D160" s="98"/>
      <c r="E160" s="98"/>
    </row>
    <row r="161" spans="4:5" s="8" customFormat="1" x14ac:dyDescent="0.3">
      <c r="D161" s="98"/>
      <c r="E161" s="98"/>
    </row>
    <row r="162" spans="4:5" s="8" customFormat="1" x14ac:dyDescent="0.3">
      <c r="D162" s="98"/>
      <c r="E162" s="98"/>
    </row>
    <row r="163" spans="4:5" s="8" customFormat="1" x14ac:dyDescent="0.3">
      <c r="D163" s="98"/>
      <c r="E163" s="98"/>
    </row>
    <row r="164" spans="4:5" s="8" customFormat="1" x14ac:dyDescent="0.3">
      <c r="D164" s="98"/>
      <c r="E164" s="98"/>
    </row>
    <row r="165" spans="4:5" s="8" customFormat="1" x14ac:dyDescent="0.3">
      <c r="D165" s="98"/>
      <c r="E165" s="98"/>
    </row>
    <row r="166" spans="4:5" s="8" customFormat="1" x14ac:dyDescent="0.3">
      <c r="D166" s="98"/>
      <c r="E166" s="98"/>
    </row>
    <row r="167" spans="4:5" s="8" customFormat="1" x14ac:dyDescent="0.3">
      <c r="D167" s="98"/>
      <c r="E167" s="98"/>
    </row>
    <row r="168" spans="4:5" s="8" customFormat="1" x14ac:dyDescent="0.3">
      <c r="D168" s="98"/>
      <c r="E168" s="98"/>
    </row>
    <row r="169" spans="4:5" s="8" customFormat="1" x14ac:dyDescent="0.3">
      <c r="D169" s="98"/>
      <c r="E169" s="98"/>
    </row>
    <row r="170" spans="4:5" s="8" customFormat="1" x14ac:dyDescent="0.3">
      <c r="D170" s="98"/>
      <c r="E170" s="98"/>
    </row>
    <row r="171" spans="4:5" s="8" customFormat="1" x14ac:dyDescent="0.3">
      <c r="D171" s="98"/>
      <c r="E171" s="98"/>
    </row>
    <row r="172" spans="4:5" s="8" customFormat="1" x14ac:dyDescent="0.3">
      <c r="D172" s="98"/>
      <c r="E172" s="98"/>
    </row>
    <row r="173" spans="4:5" s="8" customFormat="1" x14ac:dyDescent="0.3">
      <c r="D173" s="98"/>
      <c r="E173" s="98"/>
    </row>
    <row r="174" spans="4:5" s="8" customFormat="1" x14ac:dyDescent="0.3">
      <c r="D174" s="98"/>
      <c r="E174" s="98"/>
    </row>
    <row r="175" spans="4:5" s="8" customFormat="1" x14ac:dyDescent="0.3">
      <c r="D175" s="98"/>
      <c r="E175" s="98"/>
    </row>
    <row r="176" spans="4:5" s="8" customFormat="1" x14ac:dyDescent="0.3">
      <c r="D176" s="98"/>
      <c r="E176" s="98"/>
    </row>
    <row r="177" spans="4:5" s="8" customFormat="1" x14ac:dyDescent="0.3">
      <c r="D177" s="98"/>
      <c r="E177" s="98"/>
    </row>
    <row r="178" spans="4:5" s="8" customFormat="1" x14ac:dyDescent="0.3">
      <c r="D178" s="98"/>
      <c r="E178" s="98"/>
    </row>
    <row r="179" spans="4:5" s="8" customFormat="1" x14ac:dyDescent="0.3">
      <c r="D179" s="98"/>
      <c r="E179" s="98"/>
    </row>
    <row r="180" spans="4:5" s="8" customFormat="1" x14ac:dyDescent="0.3">
      <c r="D180" s="98"/>
      <c r="E180" s="98"/>
    </row>
    <row r="181" spans="4:5" s="8" customFormat="1" x14ac:dyDescent="0.3">
      <c r="D181" s="98"/>
      <c r="E181" s="98"/>
    </row>
    <row r="182" spans="4:5" s="8" customFormat="1" x14ac:dyDescent="0.3">
      <c r="D182" s="98"/>
      <c r="E182" s="98"/>
    </row>
    <row r="183" spans="4:5" s="8" customFormat="1" x14ac:dyDescent="0.3">
      <c r="D183" s="98"/>
      <c r="E183" s="98"/>
    </row>
    <row r="184" spans="4:5" s="8" customFormat="1" x14ac:dyDescent="0.3">
      <c r="D184" s="98"/>
      <c r="E184" s="98"/>
    </row>
    <row r="185" spans="4:5" s="8" customFormat="1" x14ac:dyDescent="0.3">
      <c r="D185" s="98"/>
      <c r="E185" s="98"/>
    </row>
    <row r="186" spans="4:5" s="8" customFormat="1" x14ac:dyDescent="0.3">
      <c r="D186" s="98"/>
      <c r="E186" s="98"/>
    </row>
    <row r="187" spans="4:5" s="8" customFormat="1" x14ac:dyDescent="0.3">
      <c r="D187" s="98"/>
      <c r="E187" s="98"/>
    </row>
    <row r="188" spans="4:5" s="8" customFormat="1" x14ac:dyDescent="0.3">
      <c r="D188" s="98"/>
      <c r="E188" s="98"/>
    </row>
    <row r="189" spans="4:5" s="8" customFormat="1" x14ac:dyDescent="0.3">
      <c r="D189" s="98"/>
      <c r="E189" s="98"/>
    </row>
    <row r="190" spans="4:5" s="8" customFormat="1" x14ac:dyDescent="0.3">
      <c r="D190" s="98"/>
      <c r="E190" s="98"/>
    </row>
    <row r="191" spans="4:5" s="8" customFormat="1" x14ac:dyDescent="0.3">
      <c r="D191" s="98"/>
      <c r="E191" s="98"/>
    </row>
    <row r="192" spans="4:5" s="8" customFormat="1" x14ac:dyDescent="0.3">
      <c r="D192" s="98"/>
      <c r="E192" s="98"/>
    </row>
    <row r="193" spans="4:5" s="8" customFormat="1" x14ac:dyDescent="0.3">
      <c r="D193" s="98"/>
      <c r="E193" s="98"/>
    </row>
    <row r="194" spans="4:5" s="8" customFormat="1" x14ac:dyDescent="0.3">
      <c r="D194" s="98"/>
      <c r="E194" s="98"/>
    </row>
    <row r="195" spans="4:5" s="8" customFormat="1" x14ac:dyDescent="0.3">
      <c r="D195" s="98"/>
      <c r="E195" s="98"/>
    </row>
    <row r="196" spans="4:5" s="8" customFormat="1" x14ac:dyDescent="0.3">
      <c r="D196" s="98"/>
      <c r="E196" s="98"/>
    </row>
    <row r="197" spans="4:5" s="8" customFormat="1" x14ac:dyDescent="0.3">
      <c r="D197" s="98"/>
      <c r="E197" s="98"/>
    </row>
    <row r="198" spans="4:5" s="8" customFormat="1" x14ac:dyDescent="0.3">
      <c r="D198" s="98"/>
      <c r="E198" s="98"/>
    </row>
    <row r="199" spans="4:5" s="8" customFormat="1" x14ac:dyDescent="0.3">
      <c r="D199" s="98"/>
      <c r="E199" s="98"/>
    </row>
    <row r="200" spans="4:5" s="8" customFormat="1" x14ac:dyDescent="0.3">
      <c r="D200" s="98"/>
      <c r="E200" s="98"/>
    </row>
    <row r="201" spans="4:5" s="8" customFormat="1" x14ac:dyDescent="0.3">
      <c r="D201" s="98"/>
      <c r="E201" s="98"/>
    </row>
    <row r="202" spans="4:5" s="8" customFormat="1" x14ac:dyDescent="0.3">
      <c r="D202" s="98"/>
      <c r="E202" s="98"/>
    </row>
    <row r="203" spans="4:5" s="8" customFormat="1" x14ac:dyDescent="0.3">
      <c r="D203" s="98"/>
      <c r="E203" s="98"/>
    </row>
    <row r="204" spans="4:5" s="8" customFormat="1" x14ac:dyDescent="0.3">
      <c r="D204" s="98"/>
      <c r="E204" s="98"/>
    </row>
    <row r="205" spans="4:5" s="8" customFormat="1" x14ac:dyDescent="0.3">
      <c r="D205" s="98"/>
      <c r="E205" s="98"/>
    </row>
    <row r="206" spans="4:5" s="8" customFormat="1" x14ac:dyDescent="0.3">
      <c r="D206" s="98"/>
      <c r="E206" s="98"/>
    </row>
    <row r="207" spans="4:5" s="8" customFormat="1" x14ac:dyDescent="0.3">
      <c r="D207" s="98"/>
      <c r="E207" s="98"/>
    </row>
    <row r="208" spans="4:5" s="8" customFormat="1" x14ac:dyDescent="0.3">
      <c r="D208" s="98"/>
      <c r="E208" s="98"/>
    </row>
    <row r="209" spans="4:5" s="8" customFormat="1" x14ac:dyDescent="0.3">
      <c r="D209" s="98"/>
      <c r="E209" s="98"/>
    </row>
    <row r="210" spans="4:5" s="8" customFormat="1" x14ac:dyDescent="0.3">
      <c r="D210" s="98"/>
      <c r="E210" s="98"/>
    </row>
    <row r="211" spans="4:5" s="8" customFormat="1" x14ac:dyDescent="0.3">
      <c r="D211" s="98"/>
      <c r="E211" s="98"/>
    </row>
    <row r="212" spans="4:5" s="8" customFormat="1" x14ac:dyDescent="0.3">
      <c r="D212" s="98"/>
      <c r="E212" s="98"/>
    </row>
    <row r="213" spans="4:5" s="8" customFormat="1" x14ac:dyDescent="0.3">
      <c r="D213" s="98"/>
      <c r="E213" s="98"/>
    </row>
    <row r="214" spans="4:5" s="8" customFormat="1" x14ac:dyDescent="0.3">
      <c r="D214" s="98"/>
      <c r="E214" s="98"/>
    </row>
    <row r="215" spans="4:5" s="8" customFormat="1" x14ac:dyDescent="0.3">
      <c r="D215" s="98"/>
      <c r="E215" s="98"/>
    </row>
    <row r="216" spans="4:5" s="8" customFormat="1" x14ac:dyDescent="0.3">
      <c r="D216" s="98"/>
      <c r="E216" s="98"/>
    </row>
    <row r="217" spans="4:5" s="8" customFormat="1" x14ac:dyDescent="0.3">
      <c r="D217" s="98"/>
      <c r="E217" s="98"/>
    </row>
    <row r="218" spans="4:5" s="8" customFormat="1" x14ac:dyDescent="0.3">
      <c r="D218" s="98"/>
      <c r="E218" s="98"/>
    </row>
    <row r="219" spans="4:5" s="8" customFormat="1" x14ac:dyDescent="0.3">
      <c r="D219" s="98"/>
      <c r="E219" s="98"/>
    </row>
    <row r="220" spans="4:5" s="8" customFormat="1" x14ac:dyDescent="0.3">
      <c r="D220" s="98"/>
      <c r="E220" s="98"/>
    </row>
  </sheetData>
  <mergeCells count="17">
    <mergeCell ref="C11:J11"/>
    <mergeCell ref="F1:J1"/>
    <mergeCell ref="F2:J2"/>
    <mergeCell ref="F4:J4"/>
    <mergeCell ref="A5:J5"/>
    <mergeCell ref="A6:J6"/>
    <mergeCell ref="A7:J7"/>
    <mergeCell ref="C8:I8"/>
    <mergeCell ref="C9:D9"/>
    <mergeCell ref="F9:G9"/>
    <mergeCell ref="H9:I9"/>
    <mergeCell ref="C10:J10"/>
    <mergeCell ref="B46:J46"/>
    <mergeCell ref="B47:J47"/>
    <mergeCell ref="C49:E49"/>
    <mergeCell ref="F49:J49"/>
    <mergeCell ref="C55:E55"/>
  </mergeCells>
  <printOptions horizontalCentered="1"/>
  <pageMargins left="0.11811023622047245" right="0.11811023622047245" top="0.19685039370078741" bottom="0.19685039370078741" header="0.19685039370078741" footer="0.19685039370078741"/>
  <pageSetup paperSize="9" scale="89" orientation="landscape" r:id="rId1"/>
  <headerFooter alignWithMargins="0">
    <oddFooter>Page &amp;P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35CE8-5AB6-41C3-9467-040A85C5ECD8}">
  <sheetPr>
    <tabColor rgb="FFFFFF00"/>
  </sheetPr>
  <dimension ref="A1:K218"/>
  <sheetViews>
    <sheetView view="pageBreakPreview" topLeftCell="A21" zoomScaleSheetLayoutView="100" workbookViewId="0">
      <selection activeCell="D14" sqref="D14:D41"/>
    </sheetView>
  </sheetViews>
  <sheetFormatPr defaultColWidth="9.109375" defaultRowHeight="15.6" x14ac:dyDescent="0.3"/>
  <cols>
    <col min="1" max="1" width="7.109375" style="4" customWidth="1"/>
    <col min="2" max="2" width="68.33203125" style="8" customWidth="1"/>
    <col min="3" max="3" width="6.88671875" style="6" customWidth="1"/>
    <col min="4" max="4" width="9.109375" style="7"/>
    <col min="5" max="5" width="14.44140625" style="6" bestFit="1" customWidth="1"/>
    <col min="6" max="6" width="11.33203125" style="108" customWidth="1"/>
    <col min="7" max="7" width="7" style="109" customWidth="1"/>
    <col min="8" max="8" width="6.109375" style="98" bestFit="1" customWidth="1"/>
    <col min="9" max="9" width="16.88671875" style="108" bestFit="1" customWidth="1"/>
    <col min="10" max="10" width="14.5546875" style="6" bestFit="1" customWidth="1"/>
    <col min="11" max="11" width="19.5546875" style="8" customWidth="1"/>
    <col min="12" max="16384" width="9.109375" style="8"/>
  </cols>
  <sheetData>
    <row r="1" spans="1:11" x14ac:dyDescent="0.3">
      <c r="B1" s="5" t="s">
        <v>4884</v>
      </c>
      <c r="F1" s="497" t="s">
        <v>4723</v>
      </c>
      <c r="G1" s="497"/>
      <c r="H1" s="497"/>
      <c r="I1" s="497"/>
      <c r="J1" s="497"/>
    </row>
    <row r="2" spans="1:11" x14ac:dyDescent="0.3">
      <c r="B2" s="9" t="s">
        <v>4885</v>
      </c>
      <c r="F2" s="498" t="s">
        <v>4724</v>
      </c>
      <c r="G2" s="498"/>
      <c r="H2" s="498"/>
      <c r="I2" s="498"/>
      <c r="J2" s="498"/>
    </row>
    <row r="4" spans="1:11" x14ac:dyDescent="0.3">
      <c r="A4" s="11"/>
      <c r="B4" s="12"/>
      <c r="C4" s="13"/>
      <c r="D4" s="14"/>
      <c r="E4" s="15"/>
      <c r="F4" s="499" t="s">
        <v>4933</v>
      </c>
      <c r="G4" s="499"/>
      <c r="H4" s="499"/>
      <c r="I4" s="499"/>
      <c r="J4" s="499"/>
    </row>
    <row r="5" spans="1:11" x14ac:dyDescent="0.3">
      <c r="A5" s="498" t="s">
        <v>4729</v>
      </c>
      <c r="B5" s="498"/>
      <c r="C5" s="498"/>
      <c r="D5" s="498"/>
      <c r="E5" s="498"/>
      <c r="F5" s="498"/>
      <c r="G5" s="498"/>
      <c r="H5" s="498"/>
      <c r="I5" s="498"/>
      <c r="J5" s="498"/>
    </row>
    <row r="6" spans="1:11" ht="15.75" customHeight="1" x14ac:dyDescent="0.3">
      <c r="A6" s="500" t="s">
        <v>4931</v>
      </c>
      <c r="B6" s="498"/>
      <c r="C6" s="498"/>
      <c r="D6" s="498"/>
      <c r="E6" s="498"/>
      <c r="F6" s="498"/>
      <c r="G6" s="498"/>
      <c r="H6" s="498"/>
      <c r="I6" s="498"/>
      <c r="J6" s="498"/>
    </row>
    <row r="7" spans="1:11" ht="15.75" customHeight="1" x14ac:dyDescent="0.3">
      <c r="A7" s="498" t="s">
        <v>4932</v>
      </c>
      <c r="B7" s="498"/>
      <c r="C7" s="498"/>
      <c r="D7" s="498"/>
      <c r="E7" s="498"/>
      <c r="F7" s="498"/>
      <c r="G7" s="498"/>
      <c r="H7" s="498"/>
      <c r="I7" s="498"/>
      <c r="J7" s="498"/>
    </row>
    <row r="8" spans="1:11" ht="16.8" x14ac:dyDescent="0.3">
      <c r="A8" s="16"/>
      <c r="B8" s="17" t="s">
        <v>4730</v>
      </c>
      <c r="C8" s="507" t="s">
        <v>4910</v>
      </c>
      <c r="D8" s="507"/>
      <c r="E8" s="507"/>
      <c r="F8" s="507"/>
      <c r="G8" s="507"/>
      <c r="H8" s="507"/>
      <c r="I8" s="507"/>
      <c r="J8" s="18"/>
    </row>
    <row r="9" spans="1:11" ht="15" customHeight="1" x14ac:dyDescent="0.3">
      <c r="A9" s="19"/>
      <c r="B9" s="17" t="s">
        <v>4731</v>
      </c>
      <c r="C9" s="548" t="s">
        <v>4911</v>
      </c>
      <c r="D9" s="508"/>
      <c r="E9" s="20" t="s">
        <v>4732</v>
      </c>
      <c r="F9" s="549" t="s">
        <v>4912</v>
      </c>
      <c r="G9" s="509"/>
      <c r="H9" s="511" t="s">
        <v>4733</v>
      </c>
      <c r="I9" s="511"/>
      <c r="J9" s="162" t="s">
        <v>4934</v>
      </c>
    </row>
    <row r="10" spans="1:11" x14ac:dyDescent="0.3">
      <c r="A10" s="21"/>
      <c r="B10" s="17" t="s">
        <v>4734</v>
      </c>
      <c r="C10" s="510" t="s">
        <v>4897</v>
      </c>
      <c r="D10" s="510"/>
      <c r="E10" s="510"/>
      <c r="F10" s="510"/>
      <c r="G10" s="510"/>
      <c r="H10" s="510"/>
      <c r="I10" s="510"/>
      <c r="J10" s="510"/>
    </row>
    <row r="11" spans="1:11" x14ac:dyDescent="0.3">
      <c r="A11" s="22"/>
      <c r="B11" s="17" t="s">
        <v>4735</v>
      </c>
      <c r="C11" s="547" t="s">
        <v>4897</v>
      </c>
      <c r="D11" s="512"/>
      <c r="E11" s="512"/>
      <c r="F11" s="512"/>
      <c r="G11" s="512"/>
      <c r="H11" s="512"/>
      <c r="I11" s="512"/>
      <c r="J11" s="512"/>
    </row>
    <row r="12" spans="1:11" ht="30.6" x14ac:dyDescent="0.3">
      <c r="A12" s="23" t="s">
        <v>0</v>
      </c>
      <c r="B12" s="24" t="s">
        <v>4736</v>
      </c>
      <c r="C12" s="24" t="s">
        <v>4737</v>
      </c>
      <c r="D12" s="25" t="s">
        <v>4738</v>
      </c>
      <c r="E12" s="24" t="s">
        <v>4739</v>
      </c>
      <c r="F12" s="26" t="s">
        <v>4740</v>
      </c>
      <c r="G12" s="27" t="s">
        <v>4741</v>
      </c>
      <c r="H12" s="28" t="s">
        <v>4742</v>
      </c>
      <c r="I12" s="26" t="s">
        <v>4743</v>
      </c>
      <c r="J12" s="29" t="s">
        <v>4726</v>
      </c>
      <c r="K12" s="269" t="str">
        <f ca="1">HYPERLINK("#" &amp; CELL("address",TH!A9),"Link tới sheet: " &amp; REPLACE(CELL("filename",TH!A9),1,FIND("]",CELL("filename",TH!A9)),""))</f>
        <v>Link tới sheet: TH</v>
      </c>
    </row>
    <row r="13" spans="1:11" s="34" customFormat="1" ht="13.8" x14ac:dyDescent="0.3">
      <c r="A13" s="30">
        <v>1</v>
      </c>
      <c r="B13" s="31" t="s">
        <v>4744</v>
      </c>
      <c r="C13" s="32"/>
      <c r="D13" s="32"/>
      <c r="E13" s="32"/>
      <c r="F13" s="32"/>
      <c r="G13" s="32"/>
      <c r="H13" s="174"/>
      <c r="I13" s="32"/>
      <c r="J13" s="33"/>
    </row>
    <row r="14" spans="1:11" s="40" customFormat="1" ht="13.8" x14ac:dyDescent="0.3">
      <c r="A14" s="35"/>
      <c r="B14" s="36" t="s">
        <v>4745</v>
      </c>
      <c r="C14" s="37" t="s">
        <v>1726</v>
      </c>
      <c r="D14" s="317">
        <f>SUBTOTAL(9,D15:D23)</f>
        <v>1056</v>
      </c>
      <c r="E14" s="37"/>
      <c r="F14" s="38"/>
      <c r="G14" s="39"/>
      <c r="H14" s="175"/>
      <c r="I14" s="110">
        <f>SUBTOTAL(9,I15:I23)</f>
        <v>137280000</v>
      </c>
      <c r="J14" s="37"/>
    </row>
    <row r="15" spans="1:11" s="40" customFormat="1" ht="13.8" x14ac:dyDescent="0.3">
      <c r="A15" s="41" t="s">
        <v>4746</v>
      </c>
      <c r="B15" s="42" t="s">
        <v>5418</v>
      </c>
      <c r="C15" s="43"/>
      <c r="D15" s="318"/>
      <c r="E15" s="43"/>
      <c r="F15" s="44"/>
      <c r="G15" s="45"/>
      <c r="H15" s="176"/>
      <c r="I15" s="44"/>
      <c r="J15" s="43"/>
    </row>
    <row r="16" spans="1:11" s="40" customFormat="1" ht="27.6" x14ac:dyDescent="0.3">
      <c r="A16" s="41"/>
      <c r="B16" s="46" t="s">
        <v>4917</v>
      </c>
      <c r="C16" s="43"/>
      <c r="D16" s="318"/>
      <c r="E16" s="43"/>
      <c r="F16" s="44"/>
      <c r="G16" s="45"/>
      <c r="H16" s="176"/>
      <c r="I16" s="44"/>
      <c r="J16" s="47"/>
    </row>
    <row r="17" spans="1:10" s="40" customFormat="1" ht="40.5" customHeight="1" x14ac:dyDescent="0.3">
      <c r="A17" s="41" t="s">
        <v>4747</v>
      </c>
      <c r="B17" s="163" t="s">
        <v>4887</v>
      </c>
      <c r="C17" s="43" t="s">
        <v>1726</v>
      </c>
      <c r="D17" s="318">
        <v>1056</v>
      </c>
      <c r="E17" s="43"/>
      <c r="F17" s="44">
        <v>130000</v>
      </c>
      <c r="G17" s="45"/>
      <c r="H17" s="176">
        <v>1</v>
      </c>
      <c r="I17" s="44">
        <f>ROUND(D17*H17*F17,0)</f>
        <v>137280000</v>
      </c>
      <c r="J17" s="48"/>
    </row>
    <row r="18" spans="1:10" s="40" customFormat="1" ht="41.4" x14ac:dyDescent="0.3">
      <c r="A18" s="49" t="s">
        <v>4748</v>
      </c>
      <c r="B18" s="157" t="s">
        <v>4888</v>
      </c>
      <c r="C18" s="50" t="s">
        <v>1726</v>
      </c>
      <c r="D18" s="319"/>
      <c r="E18" s="50"/>
      <c r="F18" s="3"/>
      <c r="G18" s="51"/>
      <c r="H18" s="177">
        <v>1</v>
      </c>
      <c r="I18" s="3">
        <f t="shared" ref="I18:I23" si="0">ROUND(D18*H18*F18,0)</f>
        <v>0</v>
      </c>
      <c r="J18" s="52"/>
    </row>
    <row r="19" spans="1:10" s="40" customFormat="1" ht="41.4" x14ac:dyDescent="0.3">
      <c r="A19" s="49" t="s">
        <v>4749</v>
      </c>
      <c r="B19" s="158" t="s">
        <v>4889</v>
      </c>
      <c r="C19" s="50" t="s">
        <v>1726</v>
      </c>
      <c r="D19" s="319"/>
      <c r="E19" s="50"/>
      <c r="F19" s="3"/>
      <c r="G19" s="51"/>
      <c r="H19" s="177">
        <v>1</v>
      </c>
      <c r="I19" s="3">
        <f t="shared" si="0"/>
        <v>0</v>
      </c>
      <c r="J19" s="52"/>
    </row>
    <row r="20" spans="1:10" s="40" customFormat="1" ht="41.4" x14ac:dyDescent="0.3">
      <c r="A20" s="49" t="s">
        <v>4750</v>
      </c>
      <c r="B20" s="158" t="s">
        <v>4890</v>
      </c>
      <c r="C20" s="50" t="s">
        <v>1726</v>
      </c>
      <c r="D20" s="319"/>
      <c r="E20" s="50"/>
      <c r="F20" s="3"/>
      <c r="G20" s="51"/>
      <c r="H20" s="177">
        <v>1</v>
      </c>
      <c r="I20" s="3">
        <f t="shared" si="0"/>
        <v>0</v>
      </c>
      <c r="J20" s="52"/>
    </row>
    <row r="21" spans="1:10" s="40" customFormat="1" ht="35.1" customHeight="1" x14ac:dyDescent="0.3">
      <c r="A21" s="49" t="s">
        <v>4751</v>
      </c>
      <c r="B21" s="159" t="s">
        <v>4787</v>
      </c>
      <c r="C21" s="43" t="s">
        <v>1726</v>
      </c>
      <c r="D21" s="318"/>
      <c r="E21" s="43"/>
      <c r="F21" s="44"/>
      <c r="G21" s="45"/>
      <c r="H21" s="176">
        <v>1</v>
      </c>
      <c r="I21" s="44">
        <f t="shared" si="0"/>
        <v>0</v>
      </c>
      <c r="J21" s="47"/>
    </row>
    <row r="22" spans="1:10" s="40" customFormat="1" ht="35.1" customHeight="1" x14ac:dyDescent="0.3">
      <c r="A22" s="49" t="s">
        <v>4752</v>
      </c>
      <c r="B22" s="159" t="s">
        <v>4788</v>
      </c>
      <c r="C22" s="43" t="s">
        <v>1726</v>
      </c>
      <c r="D22" s="319"/>
      <c r="E22" s="50"/>
      <c r="F22" s="3"/>
      <c r="G22" s="51"/>
      <c r="H22" s="177">
        <v>1</v>
      </c>
      <c r="I22" s="3">
        <f t="shared" si="0"/>
        <v>0</v>
      </c>
      <c r="J22" s="52"/>
    </row>
    <row r="23" spans="1:10" s="40" customFormat="1" ht="13.8" x14ac:dyDescent="0.3">
      <c r="A23" s="49" t="s">
        <v>4753</v>
      </c>
      <c r="B23" s="160" t="s">
        <v>4754</v>
      </c>
      <c r="C23" s="53" t="s">
        <v>1726</v>
      </c>
      <c r="D23" s="320"/>
      <c r="E23" s="53"/>
      <c r="F23" s="54"/>
      <c r="G23" s="55"/>
      <c r="H23" s="178">
        <v>0</v>
      </c>
      <c r="I23" s="54">
        <f t="shared" si="0"/>
        <v>0</v>
      </c>
      <c r="J23" s="56"/>
    </row>
    <row r="24" spans="1:10" s="117" customFormat="1" ht="13.8" x14ac:dyDescent="0.3">
      <c r="A24" s="111" t="s">
        <v>2304</v>
      </c>
      <c r="B24" s="112" t="s">
        <v>4755</v>
      </c>
      <c r="C24" s="113"/>
      <c r="D24" s="321"/>
      <c r="E24" s="113"/>
      <c r="F24" s="114"/>
      <c r="G24" s="115"/>
      <c r="H24" s="179"/>
      <c r="I24" s="116">
        <f>SUBTOTAL(9, I25:I28)</f>
        <v>0</v>
      </c>
      <c r="J24" s="113"/>
    </row>
    <row r="25" spans="1:10" s="117" customFormat="1" ht="13.8" x14ac:dyDescent="0.3">
      <c r="A25" s="118" t="s">
        <v>4756</v>
      </c>
      <c r="B25" s="119" t="s">
        <v>4757</v>
      </c>
      <c r="C25" s="120"/>
      <c r="D25" s="322"/>
      <c r="E25" s="120"/>
      <c r="F25" s="121"/>
      <c r="G25" s="122"/>
      <c r="H25" s="180"/>
      <c r="I25" s="123">
        <f>SUBTOTAL(9, I26:I28)</f>
        <v>0</v>
      </c>
      <c r="J25" s="120"/>
    </row>
    <row r="26" spans="1:10" s="117" customFormat="1" ht="13.8" x14ac:dyDescent="0.3">
      <c r="A26" s="118"/>
      <c r="B26" s="335" t="s">
        <v>5419</v>
      </c>
      <c r="C26" s="120"/>
      <c r="D26" s="322"/>
      <c r="E26" s="120"/>
      <c r="F26" s="121"/>
      <c r="G26" s="122"/>
      <c r="H26" s="180"/>
      <c r="I26" s="336">
        <f>SUBTOTAL(9, I27:I27)</f>
        <v>0</v>
      </c>
      <c r="J26" s="120"/>
    </row>
    <row r="27" spans="1:10" s="117" customFormat="1" ht="13.8" x14ac:dyDescent="0.3">
      <c r="A27" s="118"/>
      <c r="B27" s="342" t="s">
        <v>5362</v>
      </c>
      <c r="C27" s="337" t="s">
        <v>1726</v>
      </c>
      <c r="D27" s="338">
        <v>0</v>
      </c>
      <c r="E27" s="337"/>
      <c r="F27" s="339">
        <v>9300</v>
      </c>
      <c r="G27" s="340"/>
      <c r="H27" s="341">
        <v>1</v>
      </c>
      <c r="I27" s="343">
        <f>ROUND(D27*H27*F27,0)</f>
        <v>0</v>
      </c>
      <c r="J27" s="120"/>
    </row>
    <row r="28" spans="1:10" s="127" customFormat="1" ht="13.8" x14ac:dyDescent="0.3">
      <c r="A28" s="128"/>
      <c r="B28" s="171"/>
      <c r="C28" s="125"/>
      <c r="D28" s="323"/>
      <c r="E28" s="125"/>
      <c r="F28" s="172"/>
      <c r="G28" s="173"/>
      <c r="H28" s="181"/>
      <c r="I28" s="126"/>
      <c r="J28" s="125"/>
    </row>
    <row r="29" spans="1:10" s="40" customFormat="1" ht="13.8" x14ac:dyDescent="0.3">
      <c r="A29" s="61" t="s">
        <v>4758</v>
      </c>
      <c r="B29" s="62" t="s">
        <v>4759</v>
      </c>
      <c r="C29" s="63"/>
      <c r="D29" s="324"/>
      <c r="E29" s="63"/>
      <c r="F29" s="64"/>
      <c r="G29" s="65"/>
      <c r="H29" s="182"/>
      <c r="I29" s="66">
        <f>(I30)</f>
        <v>0</v>
      </c>
      <c r="J29" s="63"/>
    </row>
    <row r="30" spans="1:10" s="67" customFormat="1" ht="13.8" x14ac:dyDescent="0.3">
      <c r="A30" s="49"/>
      <c r="B30" s="68"/>
      <c r="C30" s="69"/>
      <c r="D30" s="325"/>
      <c r="E30" s="69"/>
      <c r="F30" s="70"/>
      <c r="G30" s="71"/>
      <c r="H30" s="183"/>
      <c r="I30" s="70"/>
      <c r="J30" s="69"/>
    </row>
    <row r="31" spans="1:10" s="117" customFormat="1" ht="13.8" x14ac:dyDescent="0.3">
      <c r="A31" s="111" t="s">
        <v>2307</v>
      </c>
      <c r="B31" s="132" t="s">
        <v>4760</v>
      </c>
      <c r="C31" s="113"/>
      <c r="D31" s="326"/>
      <c r="E31" s="113"/>
      <c r="F31" s="133"/>
      <c r="G31" s="134"/>
      <c r="H31" s="184"/>
      <c r="I31" s="116">
        <f>SUBTOTAL(9,I32:I41)</f>
        <v>824784000</v>
      </c>
      <c r="J31" s="161"/>
    </row>
    <row r="32" spans="1:10" s="40" customFormat="1" ht="41.4" x14ac:dyDescent="0.3">
      <c r="A32" s="124" t="s">
        <v>4762</v>
      </c>
      <c r="B32" s="135" t="s">
        <v>4761</v>
      </c>
      <c r="C32" s="124"/>
      <c r="D32" s="327"/>
      <c r="E32" s="129"/>
      <c r="F32" s="137"/>
      <c r="G32" s="136"/>
      <c r="H32" s="185"/>
      <c r="I32" s="130">
        <f>SUBTOTAL(9,I33:I37)</f>
        <v>824784000</v>
      </c>
      <c r="J32" s="43"/>
    </row>
    <row r="33" spans="1:10" s="40" customFormat="1" ht="13.8" x14ac:dyDescent="0.3">
      <c r="A33" s="72" t="s">
        <v>4790</v>
      </c>
      <c r="B33" s="73" t="s">
        <v>4763</v>
      </c>
      <c r="C33" s="43" t="s">
        <v>4764</v>
      </c>
      <c r="D33" s="328">
        <v>12</v>
      </c>
      <c r="E33" s="43"/>
      <c r="F33" s="74">
        <v>8100000</v>
      </c>
      <c r="G33" s="75"/>
      <c r="H33" s="186">
        <v>1</v>
      </c>
      <c r="I33" s="2">
        <f>ROUND(D33*F33*H33,0)</f>
        <v>97200000</v>
      </c>
      <c r="J33" s="43"/>
    </row>
    <row r="34" spans="1:10" s="131" customFormat="1" ht="13.8" x14ac:dyDescent="0.3">
      <c r="A34" s="76"/>
      <c r="B34" s="138" t="s">
        <v>11</v>
      </c>
      <c r="C34" s="43"/>
      <c r="D34" s="328"/>
      <c r="E34" s="43"/>
      <c r="F34" s="74"/>
      <c r="G34" s="75"/>
      <c r="H34" s="186"/>
      <c r="I34" s="2"/>
      <c r="J34" s="129"/>
    </row>
    <row r="35" spans="1:10" s="96" customFormat="1" ht="27.6" x14ac:dyDescent="0.3">
      <c r="A35" s="164" t="s">
        <v>4791</v>
      </c>
      <c r="B35" s="165" t="s">
        <v>4789</v>
      </c>
      <c r="C35" s="166" t="s">
        <v>1726</v>
      </c>
      <c r="D35" s="329">
        <v>1056</v>
      </c>
      <c r="E35" s="166"/>
      <c r="F35" s="167">
        <v>130000</v>
      </c>
      <c r="G35" s="168"/>
      <c r="H35" s="187">
        <v>0.3</v>
      </c>
      <c r="I35" s="169">
        <f t="shared" ref="I35" si="1">ROUND(D35*H35*F35,0)</f>
        <v>41184000</v>
      </c>
      <c r="J35" s="170"/>
    </row>
    <row r="36" spans="1:10" s="40" customFormat="1" ht="27.6" x14ac:dyDescent="0.3">
      <c r="A36" s="76" t="s">
        <v>4792</v>
      </c>
      <c r="B36" s="77" t="s">
        <v>4768</v>
      </c>
      <c r="C36" s="76" t="s">
        <v>1726</v>
      </c>
      <c r="D36" s="328">
        <v>1056</v>
      </c>
      <c r="E36" s="43"/>
      <c r="F36" s="74">
        <v>130000</v>
      </c>
      <c r="G36" s="75"/>
      <c r="H36" s="332">
        <v>5</v>
      </c>
      <c r="I36" s="2">
        <f>D36*F36*H36</f>
        <v>686400000</v>
      </c>
      <c r="J36" s="43"/>
    </row>
    <row r="37" spans="1:10" s="40" customFormat="1" ht="55.2" x14ac:dyDescent="0.3">
      <c r="A37" s="76"/>
      <c r="B37" s="191" t="s">
        <v>4793</v>
      </c>
      <c r="C37" s="76"/>
      <c r="D37" s="328"/>
      <c r="E37" s="43"/>
      <c r="F37" s="74"/>
      <c r="G37" s="75"/>
      <c r="H37" s="186"/>
      <c r="I37" s="2"/>
      <c r="J37" s="43"/>
    </row>
    <row r="38" spans="1:10" s="145" customFormat="1" ht="41.4" x14ac:dyDescent="0.3">
      <c r="A38" s="139" t="s">
        <v>4765</v>
      </c>
      <c r="B38" s="140" t="s">
        <v>4769</v>
      </c>
      <c r="C38" s="139"/>
      <c r="D38" s="330"/>
      <c r="E38" s="142"/>
      <c r="F38" s="143"/>
      <c r="G38" s="141"/>
      <c r="H38" s="188"/>
      <c r="I38" s="144">
        <f>SUBTOTAL(9,I39:I41)</f>
        <v>0</v>
      </c>
      <c r="J38" s="142"/>
    </row>
    <row r="39" spans="1:10" s="40" customFormat="1" ht="27.6" x14ac:dyDescent="0.3">
      <c r="A39" s="76" t="s">
        <v>4766</v>
      </c>
      <c r="B39" s="79" t="s">
        <v>4789</v>
      </c>
      <c r="C39" s="76" t="s">
        <v>1726</v>
      </c>
      <c r="D39" s="328">
        <v>0</v>
      </c>
      <c r="E39" s="43"/>
      <c r="F39" s="74">
        <v>130000</v>
      </c>
      <c r="G39" s="75"/>
      <c r="H39" s="186">
        <v>0.3</v>
      </c>
      <c r="I39" s="2">
        <f t="shared" ref="I39:I40" si="2">ROUND(D39*H39*F39,0)</f>
        <v>0</v>
      </c>
      <c r="J39" s="78"/>
    </row>
    <row r="40" spans="1:10" s="40" customFormat="1" ht="27.6" x14ac:dyDescent="0.3">
      <c r="A40" s="76" t="s">
        <v>4767</v>
      </c>
      <c r="B40" s="77" t="s">
        <v>4768</v>
      </c>
      <c r="C40" s="76" t="s">
        <v>1726</v>
      </c>
      <c r="D40" s="328">
        <v>0</v>
      </c>
      <c r="E40" s="43"/>
      <c r="F40" s="74">
        <v>130000</v>
      </c>
      <c r="G40" s="75"/>
      <c r="H40" s="332">
        <v>5</v>
      </c>
      <c r="I40" s="2">
        <f t="shared" si="2"/>
        <v>0</v>
      </c>
      <c r="J40" s="43"/>
    </row>
    <row r="41" spans="1:10" s="40" customFormat="1" ht="55.2" x14ac:dyDescent="0.3">
      <c r="A41" s="80"/>
      <c r="B41" s="192" t="s">
        <v>4793</v>
      </c>
      <c r="C41" s="80"/>
      <c r="D41" s="331"/>
      <c r="E41" s="50"/>
      <c r="F41" s="81"/>
      <c r="G41" s="82"/>
      <c r="H41" s="189"/>
      <c r="I41" s="83"/>
      <c r="J41" s="50"/>
    </row>
    <row r="42" spans="1:10" s="40" customFormat="1" ht="13.8" x14ac:dyDescent="0.3">
      <c r="A42" s="57" t="s">
        <v>2310</v>
      </c>
      <c r="B42" s="58" t="s">
        <v>4770</v>
      </c>
      <c r="C42" s="59"/>
      <c r="D42" s="333"/>
      <c r="E42" s="59"/>
      <c r="F42" s="60"/>
      <c r="G42" s="59"/>
      <c r="H42" s="190"/>
      <c r="I42" s="59"/>
      <c r="J42" s="84"/>
    </row>
    <row r="43" spans="1:10" s="117" customFormat="1" ht="13.8" x14ac:dyDescent="0.3">
      <c r="A43" s="146"/>
      <c r="B43" s="147" t="s">
        <v>4771</v>
      </c>
      <c r="C43" s="148"/>
      <c r="D43" s="334"/>
      <c r="E43" s="148"/>
      <c r="F43" s="149"/>
      <c r="G43" s="150"/>
      <c r="H43" s="148"/>
      <c r="I43" s="110">
        <f>SUBTOTAL(9,I14:I41)</f>
        <v>962064000</v>
      </c>
      <c r="J43" s="148"/>
    </row>
    <row r="44" spans="1:10" s="40" customFormat="1" ht="14.4" x14ac:dyDescent="0.3">
      <c r="A44" s="85"/>
      <c r="B44" s="501" t="s">
        <v>5420</v>
      </c>
      <c r="C44" s="502"/>
      <c r="D44" s="502"/>
      <c r="E44" s="502"/>
      <c r="F44" s="502"/>
      <c r="G44" s="502"/>
      <c r="H44" s="502"/>
      <c r="I44" s="502"/>
      <c r="J44" s="503"/>
    </row>
    <row r="45" spans="1:10" s="40" customFormat="1" ht="14.4" x14ac:dyDescent="0.3">
      <c r="A45" s="86"/>
      <c r="B45" s="506"/>
      <c r="C45" s="506"/>
      <c r="D45" s="506"/>
      <c r="E45" s="506"/>
      <c r="F45" s="506"/>
      <c r="G45" s="506"/>
      <c r="H45" s="506"/>
      <c r="I45" s="506"/>
      <c r="J45" s="506"/>
    </row>
    <row r="46" spans="1:10" s="89" customFormat="1" x14ac:dyDescent="0.3">
      <c r="A46" s="87"/>
      <c r="B46" s="88"/>
      <c r="C46" s="88"/>
      <c r="D46" s="88"/>
      <c r="E46" s="88"/>
      <c r="F46" s="88"/>
      <c r="G46" s="88"/>
      <c r="H46" s="88"/>
      <c r="I46" s="88"/>
      <c r="J46" s="88"/>
    </row>
    <row r="47" spans="1:10" s="89" customFormat="1" x14ac:dyDescent="0.3">
      <c r="A47" s="90"/>
      <c r="B47" s="90"/>
      <c r="C47" s="504" t="s">
        <v>4773</v>
      </c>
      <c r="D47" s="504"/>
      <c r="E47" s="504"/>
      <c r="F47" s="504" t="s">
        <v>4885</v>
      </c>
      <c r="G47" s="504"/>
      <c r="H47" s="504"/>
      <c r="I47" s="504"/>
      <c r="J47" s="504"/>
    </row>
    <row r="48" spans="1:10" s="96" customFormat="1" x14ac:dyDescent="0.3">
      <c r="A48" s="91"/>
      <c r="B48" s="93"/>
      <c r="C48" s="94"/>
      <c r="D48" s="92"/>
      <c r="E48" s="91"/>
      <c r="F48" s="95"/>
      <c r="G48" s="91"/>
      <c r="H48" s="91"/>
      <c r="I48" s="95"/>
    </row>
    <row r="49" spans="1:10" s="96" customFormat="1" x14ac:dyDescent="0.3">
      <c r="A49" s="91"/>
      <c r="B49" s="93"/>
      <c r="C49" s="94"/>
      <c r="D49" s="92"/>
      <c r="E49" s="91"/>
      <c r="F49" s="95"/>
      <c r="G49" s="91"/>
      <c r="H49" s="91"/>
      <c r="I49" s="91"/>
    </row>
    <row r="50" spans="1:10" s="96" customFormat="1" x14ac:dyDescent="0.3">
      <c r="A50" s="91"/>
      <c r="B50" s="93"/>
      <c r="C50" s="94"/>
      <c r="D50" s="92"/>
      <c r="E50" s="91"/>
      <c r="F50" s="95"/>
      <c r="G50" s="91"/>
      <c r="H50" s="91"/>
      <c r="I50" s="95"/>
    </row>
    <row r="51" spans="1:10" s="96" customFormat="1" x14ac:dyDescent="0.3">
      <c r="A51" s="91"/>
      <c r="B51" s="93"/>
      <c r="C51" s="94"/>
      <c r="D51" s="92"/>
      <c r="E51" s="91"/>
      <c r="F51" s="95"/>
      <c r="G51" s="91"/>
      <c r="H51" s="91"/>
      <c r="I51" s="91"/>
    </row>
    <row r="52" spans="1:10" s="96" customFormat="1" x14ac:dyDescent="0.3">
      <c r="A52" s="91"/>
      <c r="B52" s="93"/>
      <c r="C52" s="94"/>
      <c r="D52" s="92"/>
      <c r="E52" s="91"/>
      <c r="F52" s="95"/>
      <c r="G52" s="91"/>
      <c r="H52" s="91"/>
      <c r="I52" s="91"/>
    </row>
    <row r="53" spans="1:10" s="89" customFormat="1" x14ac:dyDescent="0.3">
      <c r="A53" s="91"/>
      <c r="C53" s="505" t="s">
        <v>4886</v>
      </c>
      <c r="D53" s="505"/>
      <c r="E53" s="505"/>
      <c r="F53" s="316"/>
      <c r="G53" s="91"/>
      <c r="H53" s="91"/>
      <c r="I53" s="91"/>
    </row>
    <row r="54" spans="1:10" x14ac:dyDescent="0.3">
      <c r="A54" s="97"/>
      <c r="C54" s="98"/>
      <c r="D54" s="99"/>
      <c r="E54" s="10"/>
      <c r="F54" s="100"/>
      <c r="G54" s="97"/>
      <c r="H54" s="10"/>
      <c r="I54" s="100"/>
      <c r="J54" s="97"/>
    </row>
    <row r="55" spans="1:10" ht="47.1" customHeight="1" x14ac:dyDescent="0.3">
      <c r="A55" s="101"/>
      <c r="B55" s="102" t="s">
        <v>4703</v>
      </c>
      <c r="D55" s="103"/>
      <c r="F55" s="104"/>
      <c r="G55" s="105"/>
      <c r="H55" s="106"/>
      <c r="I55" s="107"/>
    </row>
    <row r="56" spans="1:10" ht="47.1" customHeight="1" x14ac:dyDescent="0.3">
      <c r="A56" s="101"/>
      <c r="B56" s="102" t="s">
        <v>4704</v>
      </c>
      <c r="D56" s="103"/>
      <c r="F56" s="104"/>
      <c r="G56" s="105"/>
      <c r="H56" s="106"/>
      <c r="I56" s="107"/>
    </row>
    <row r="57" spans="1:10" ht="61.5" customHeight="1" x14ac:dyDescent="0.3">
      <c r="A57" s="101"/>
      <c r="B57" s="102" t="s">
        <v>4705</v>
      </c>
      <c r="D57" s="103"/>
      <c r="F57" s="104"/>
      <c r="G57" s="105"/>
      <c r="H57" s="106"/>
      <c r="I57" s="107"/>
    </row>
    <row r="58" spans="1:10" x14ac:dyDescent="0.3">
      <c r="A58" s="97"/>
      <c r="C58" s="98"/>
      <c r="D58" s="99"/>
      <c r="E58" s="10"/>
      <c r="F58" s="100"/>
      <c r="G58" s="97"/>
      <c r="H58" s="10"/>
      <c r="I58" s="100"/>
      <c r="J58" s="97"/>
    </row>
    <row r="59" spans="1:10" x14ac:dyDescent="0.3">
      <c r="A59" s="97"/>
      <c r="C59" s="98"/>
      <c r="D59" s="99"/>
      <c r="E59" s="10"/>
      <c r="F59" s="100"/>
      <c r="G59" s="97"/>
      <c r="H59" s="10"/>
      <c r="I59" s="100"/>
      <c r="J59" s="97"/>
    </row>
    <row r="62" spans="1:10" x14ac:dyDescent="0.3">
      <c r="A62" s="8"/>
      <c r="C62" s="8"/>
      <c r="D62" s="98"/>
      <c r="E62" s="98"/>
      <c r="F62" s="8"/>
      <c r="G62" s="8"/>
      <c r="H62" s="8"/>
      <c r="I62" s="8"/>
      <c r="J62" s="8"/>
    </row>
    <row r="63" spans="1:10" x14ac:dyDescent="0.3">
      <c r="A63" s="8"/>
      <c r="C63" s="8"/>
      <c r="D63" s="98"/>
      <c r="E63" s="98"/>
      <c r="F63" s="8"/>
      <c r="G63" s="8"/>
      <c r="H63" s="8"/>
      <c r="I63" s="8"/>
      <c r="J63" s="8"/>
    </row>
    <row r="64" spans="1:10" x14ac:dyDescent="0.3">
      <c r="A64" s="8"/>
      <c r="C64" s="8"/>
      <c r="D64" s="98"/>
      <c r="E64" s="98"/>
      <c r="F64" s="8"/>
      <c r="G64" s="8"/>
      <c r="H64" s="8"/>
      <c r="I64" s="8"/>
      <c r="J64" s="8"/>
    </row>
    <row r="65" spans="4:5" s="8" customFormat="1" x14ac:dyDescent="0.3">
      <c r="D65" s="98"/>
      <c r="E65" s="98"/>
    </row>
    <row r="66" spans="4:5" s="8" customFormat="1" x14ac:dyDescent="0.3">
      <c r="D66" s="98"/>
      <c r="E66" s="98"/>
    </row>
    <row r="67" spans="4:5" s="8" customFormat="1" x14ac:dyDescent="0.3">
      <c r="D67" s="98"/>
      <c r="E67" s="98"/>
    </row>
    <row r="68" spans="4:5" s="8" customFormat="1" x14ac:dyDescent="0.3">
      <c r="D68" s="98"/>
      <c r="E68" s="98"/>
    </row>
    <row r="69" spans="4:5" s="8" customFormat="1" x14ac:dyDescent="0.3">
      <c r="D69" s="98"/>
      <c r="E69" s="98"/>
    </row>
    <row r="70" spans="4:5" s="8" customFormat="1" x14ac:dyDescent="0.3">
      <c r="D70" s="98"/>
      <c r="E70" s="98"/>
    </row>
    <row r="71" spans="4:5" s="8" customFormat="1" x14ac:dyDescent="0.3">
      <c r="D71" s="98"/>
      <c r="E71" s="98"/>
    </row>
    <row r="72" spans="4:5" s="8" customFormat="1" x14ac:dyDescent="0.3">
      <c r="D72" s="98"/>
      <c r="E72" s="98"/>
    </row>
    <row r="73" spans="4:5" s="8" customFormat="1" x14ac:dyDescent="0.3">
      <c r="D73" s="98"/>
      <c r="E73" s="98"/>
    </row>
    <row r="74" spans="4:5" s="8" customFormat="1" x14ac:dyDescent="0.3">
      <c r="D74" s="98"/>
      <c r="E74" s="98"/>
    </row>
    <row r="75" spans="4:5" s="8" customFormat="1" x14ac:dyDescent="0.3">
      <c r="D75" s="98"/>
      <c r="E75" s="98"/>
    </row>
    <row r="76" spans="4:5" s="40" customFormat="1" ht="13.8" x14ac:dyDescent="0.3">
      <c r="D76" s="5"/>
      <c r="E76" s="5"/>
    </row>
    <row r="77" spans="4:5" s="40" customFormat="1" ht="13.8" x14ac:dyDescent="0.3">
      <c r="D77" s="5"/>
      <c r="E77" s="5"/>
    </row>
    <row r="78" spans="4:5" s="8" customFormat="1" x14ac:dyDescent="0.3">
      <c r="D78" s="98"/>
      <c r="E78" s="98"/>
    </row>
    <row r="79" spans="4:5" s="8" customFormat="1" x14ac:dyDescent="0.3">
      <c r="D79" s="98"/>
      <c r="E79" s="98"/>
    </row>
    <row r="80" spans="4:5" s="8" customFormat="1" x14ac:dyDescent="0.3">
      <c r="D80" s="98"/>
      <c r="E80" s="98"/>
    </row>
    <row r="81" spans="4:5" s="40" customFormat="1" ht="13.8" x14ac:dyDescent="0.3">
      <c r="D81" s="5"/>
      <c r="E81" s="5"/>
    </row>
    <row r="82" spans="4:5" s="8" customFormat="1" x14ac:dyDescent="0.3">
      <c r="D82" s="98"/>
      <c r="E82" s="98"/>
    </row>
    <row r="83" spans="4:5" s="8" customFormat="1" x14ac:dyDescent="0.3">
      <c r="D83" s="98"/>
      <c r="E83" s="98"/>
    </row>
    <row r="84" spans="4:5" s="40" customFormat="1" ht="13.8" x14ac:dyDescent="0.3">
      <c r="D84" s="5"/>
      <c r="E84" s="5"/>
    </row>
    <row r="85" spans="4:5" s="8" customFormat="1" x14ac:dyDescent="0.3">
      <c r="D85" s="98"/>
      <c r="E85" s="98"/>
    </row>
    <row r="86" spans="4:5" s="8" customFormat="1" x14ac:dyDescent="0.3">
      <c r="D86" s="98"/>
      <c r="E86" s="98"/>
    </row>
    <row r="87" spans="4:5" s="8" customFormat="1" x14ac:dyDescent="0.3">
      <c r="D87" s="98"/>
      <c r="E87" s="98"/>
    </row>
    <row r="88" spans="4:5" s="8" customFormat="1" x14ac:dyDescent="0.3">
      <c r="D88" s="98"/>
      <c r="E88" s="98"/>
    </row>
    <row r="89" spans="4:5" s="8" customFormat="1" x14ac:dyDescent="0.3">
      <c r="D89" s="98"/>
      <c r="E89" s="98"/>
    </row>
    <row r="90" spans="4:5" s="8" customFormat="1" x14ac:dyDescent="0.3">
      <c r="D90" s="98"/>
      <c r="E90" s="98"/>
    </row>
    <row r="91" spans="4:5" s="8" customFormat="1" x14ac:dyDescent="0.3">
      <c r="D91" s="98"/>
      <c r="E91" s="98"/>
    </row>
    <row r="92" spans="4:5" s="8" customFormat="1" x14ac:dyDescent="0.3">
      <c r="D92" s="98"/>
      <c r="E92" s="98"/>
    </row>
    <row r="93" spans="4:5" s="8" customFormat="1" x14ac:dyDescent="0.3">
      <c r="D93" s="98"/>
      <c r="E93" s="98"/>
    </row>
    <row r="94" spans="4:5" s="8" customFormat="1" x14ac:dyDescent="0.3">
      <c r="D94" s="98"/>
      <c r="E94" s="98"/>
    </row>
    <row r="95" spans="4:5" s="8" customFormat="1" x14ac:dyDescent="0.3">
      <c r="D95" s="98"/>
      <c r="E95" s="98"/>
    </row>
    <row r="96" spans="4:5" s="8" customFormat="1" x14ac:dyDescent="0.3">
      <c r="D96" s="98"/>
      <c r="E96" s="98"/>
    </row>
    <row r="97" spans="4:5" s="8" customFormat="1" x14ac:dyDescent="0.3">
      <c r="D97" s="98"/>
      <c r="E97" s="98"/>
    </row>
    <row r="98" spans="4:5" s="8" customFormat="1" x14ac:dyDescent="0.3">
      <c r="D98" s="98"/>
      <c r="E98" s="98"/>
    </row>
    <row r="99" spans="4:5" s="8" customFormat="1" x14ac:dyDescent="0.3">
      <c r="D99" s="98"/>
      <c r="E99" s="98"/>
    </row>
    <row r="100" spans="4:5" s="8" customFormat="1" x14ac:dyDescent="0.3">
      <c r="D100" s="98"/>
      <c r="E100" s="98"/>
    </row>
    <row r="101" spans="4:5" s="8" customFormat="1" x14ac:dyDescent="0.3">
      <c r="D101" s="98"/>
      <c r="E101" s="98"/>
    </row>
    <row r="102" spans="4:5" s="8" customFormat="1" x14ac:dyDescent="0.3">
      <c r="D102" s="98"/>
      <c r="E102" s="98"/>
    </row>
    <row r="103" spans="4:5" s="8" customFormat="1" x14ac:dyDescent="0.3">
      <c r="D103" s="98"/>
      <c r="E103" s="98"/>
    </row>
    <row r="104" spans="4:5" s="8" customFormat="1" x14ac:dyDescent="0.3">
      <c r="D104" s="98"/>
      <c r="E104" s="98"/>
    </row>
    <row r="105" spans="4:5" s="8" customFormat="1" x14ac:dyDescent="0.3">
      <c r="D105" s="98"/>
      <c r="E105" s="98"/>
    </row>
    <row r="106" spans="4:5" s="8" customFormat="1" x14ac:dyDescent="0.3">
      <c r="D106" s="98"/>
      <c r="E106" s="98"/>
    </row>
    <row r="107" spans="4:5" s="8" customFormat="1" x14ac:dyDescent="0.3">
      <c r="D107" s="98"/>
      <c r="E107" s="98"/>
    </row>
    <row r="108" spans="4:5" s="8" customFormat="1" x14ac:dyDescent="0.3">
      <c r="D108" s="98"/>
      <c r="E108" s="98"/>
    </row>
    <row r="109" spans="4:5" s="8" customFormat="1" x14ac:dyDescent="0.3">
      <c r="D109" s="98"/>
      <c r="E109" s="98"/>
    </row>
    <row r="110" spans="4:5" s="8" customFormat="1" x14ac:dyDescent="0.3">
      <c r="D110" s="98"/>
      <c r="E110" s="98"/>
    </row>
    <row r="111" spans="4:5" s="8" customFormat="1" x14ac:dyDescent="0.3">
      <c r="D111" s="98"/>
      <c r="E111" s="98"/>
    </row>
    <row r="112" spans="4:5" s="8" customFormat="1" x14ac:dyDescent="0.3">
      <c r="D112" s="98"/>
      <c r="E112" s="98"/>
    </row>
    <row r="113" spans="4:5" s="8" customFormat="1" x14ac:dyDescent="0.3">
      <c r="D113" s="98"/>
      <c r="E113" s="98"/>
    </row>
    <row r="114" spans="4:5" s="8" customFormat="1" x14ac:dyDescent="0.3">
      <c r="D114" s="98"/>
      <c r="E114" s="98"/>
    </row>
    <row r="115" spans="4:5" s="8" customFormat="1" x14ac:dyDescent="0.3">
      <c r="D115" s="98"/>
      <c r="E115" s="98"/>
    </row>
    <row r="116" spans="4:5" s="8" customFormat="1" x14ac:dyDescent="0.3">
      <c r="D116" s="98"/>
      <c r="E116" s="98"/>
    </row>
    <row r="117" spans="4:5" s="8" customFormat="1" x14ac:dyDescent="0.3">
      <c r="D117" s="98"/>
      <c r="E117" s="98"/>
    </row>
    <row r="118" spans="4:5" s="8" customFormat="1" x14ac:dyDescent="0.3">
      <c r="D118" s="98"/>
      <c r="E118" s="98"/>
    </row>
    <row r="119" spans="4:5" s="8" customFormat="1" x14ac:dyDescent="0.3">
      <c r="D119" s="98"/>
      <c r="E119" s="98"/>
    </row>
    <row r="120" spans="4:5" s="8" customFormat="1" x14ac:dyDescent="0.3">
      <c r="D120" s="98"/>
      <c r="E120" s="98"/>
    </row>
    <row r="121" spans="4:5" s="8" customFormat="1" x14ac:dyDescent="0.3">
      <c r="D121" s="98"/>
      <c r="E121" s="98"/>
    </row>
    <row r="122" spans="4:5" s="8" customFormat="1" x14ac:dyDescent="0.3">
      <c r="D122" s="98"/>
      <c r="E122" s="98"/>
    </row>
    <row r="123" spans="4:5" s="8" customFormat="1" x14ac:dyDescent="0.3">
      <c r="D123" s="98"/>
      <c r="E123" s="98"/>
    </row>
    <row r="124" spans="4:5" s="8" customFormat="1" x14ac:dyDescent="0.3">
      <c r="D124" s="98"/>
      <c r="E124" s="98"/>
    </row>
    <row r="125" spans="4:5" s="8" customFormat="1" x14ac:dyDescent="0.3">
      <c r="D125" s="98"/>
      <c r="E125" s="98"/>
    </row>
    <row r="126" spans="4:5" s="8" customFormat="1" x14ac:dyDescent="0.3">
      <c r="D126" s="98"/>
      <c r="E126" s="98"/>
    </row>
    <row r="127" spans="4:5" s="8" customFormat="1" x14ac:dyDescent="0.3">
      <c r="D127" s="98"/>
      <c r="E127" s="98"/>
    </row>
    <row r="128" spans="4:5" s="8" customFormat="1" x14ac:dyDescent="0.3">
      <c r="D128" s="98"/>
      <c r="E128" s="98"/>
    </row>
    <row r="129" spans="4:5" s="8" customFormat="1" x14ac:dyDescent="0.3">
      <c r="D129" s="98"/>
      <c r="E129" s="98"/>
    </row>
    <row r="130" spans="4:5" s="8" customFormat="1" x14ac:dyDescent="0.3">
      <c r="D130" s="98"/>
      <c r="E130" s="98"/>
    </row>
    <row r="131" spans="4:5" s="8" customFormat="1" x14ac:dyDescent="0.3">
      <c r="D131" s="98"/>
      <c r="E131" s="98"/>
    </row>
    <row r="132" spans="4:5" s="8" customFormat="1" x14ac:dyDescent="0.3">
      <c r="D132" s="98"/>
      <c r="E132" s="98"/>
    </row>
    <row r="133" spans="4:5" s="8" customFormat="1" x14ac:dyDescent="0.3">
      <c r="D133" s="98"/>
      <c r="E133" s="98"/>
    </row>
    <row r="134" spans="4:5" s="8" customFormat="1" x14ac:dyDescent="0.3">
      <c r="D134" s="98"/>
      <c r="E134" s="98"/>
    </row>
    <row r="135" spans="4:5" s="8" customFormat="1" x14ac:dyDescent="0.3">
      <c r="D135" s="98"/>
      <c r="E135" s="98"/>
    </row>
    <row r="136" spans="4:5" s="8" customFormat="1" x14ac:dyDescent="0.3">
      <c r="D136" s="98"/>
      <c r="E136" s="98"/>
    </row>
    <row r="137" spans="4:5" s="8" customFormat="1" x14ac:dyDescent="0.3">
      <c r="D137" s="98"/>
      <c r="E137" s="98"/>
    </row>
    <row r="138" spans="4:5" s="8" customFormat="1" x14ac:dyDescent="0.3">
      <c r="D138" s="98"/>
      <c r="E138" s="98"/>
    </row>
    <row r="139" spans="4:5" s="8" customFormat="1" x14ac:dyDescent="0.3">
      <c r="D139" s="98"/>
      <c r="E139" s="98"/>
    </row>
    <row r="140" spans="4:5" s="8" customFormat="1" x14ac:dyDescent="0.3">
      <c r="D140" s="98"/>
      <c r="E140" s="98"/>
    </row>
    <row r="141" spans="4:5" s="8" customFormat="1" x14ac:dyDescent="0.3">
      <c r="D141" s="98"/>
      <c r="E141" s="98"/>
    </row>
    <row r="142" spans="4:5" s="8" customFormat="1" x14ac:dyDescent="0.3">
      <c r="D142" s="98"/>
      <c r="E142" s="98"/>
    </row>
    <row r="143" spans="4:5" s="8" customFormat="1" x14ac:dyDescent="0.3">
      <c r="D143" s="98"/>
      <c r="E143" s="98"/>
    </row>
    <row r="144" spans="4:5" s="8" customFormat="1" x14ac:dyDescent="0.3">
      <c r="D144" s="98"/>
      <c r="E144" s="98"/>
    </row>
    <row r="145" spans="4:5" s="8" customFormat="1" x14ac:dyDescent="0.3">
      <c r="D145" s="98"/>
      <c r="E145" s="98"/>
    </row>
    <row r="146" spans="4:5" s="8" customFormat="1" x14ac:dyDescent="0.3">
      <c r="D146" s="98"/>
      <c r="E146" s="98"/>
    </row>
    <row r="147" spans="4:5" s="8" customFormat="1" x14ac:dyDescent="0.3">
      <c r="D147" s="98"/>
      <c r="E147" s="98"/>
    </row>
    <row r="148" spans="4:5" s="8" customFormat="1" x14ac:dyDescent="0.3">
      <c r="D148" s="98"/>
      <c r="E148" s="98"/>
    </row>
    <row r="149" spans="4:5" s="8" customFormat="1" x14ac:dyDescent="0.3">
      <c r="D149" s="98"/>
      <c r="E149" s="98"/>
    </row>
    <row r="150" spans="4:5" s="8" customFormat="1" x14ac:dyDescent="0.3">
      <c r="D150" s="98"/>
      <c r="E150" s="98"/>
    </row>
    <row r="151" spans="4:5" s="8" customFormat="1" x14ac:dyDescent="0.3">
      <c r="D151" s="98"/>
      <c r="E151" s="98"/>
    </row>
    <row r="152" spans="4:5" s="8" customFormat="1" x14ac:dyDescent="0.3">
      <c r="D152" s="98"/>
      <c r="E152" s="98"/>
    </row>
    <row r="153" spans="4:5" s="8" customFormat="1" x14ac:dyDescent="0.3">
      <c r="D153" s="98"/>
      <c r="E153" s="98"/>
    </row>
    <row r="154" spans="4:5" s="8" customFormat="1" x14ac:dyDescent="0.3">
      <c r="D154" s="98"/>
      <c r="E154" s="98"/>
    </row>
    <row r="155" spans="4:5" s="8" customFormat="1" x14ac:dyDescent="0.3">
      <c r="D155" s="98"/>
      <c r="E155" s="98"/>
    </row>
    <row r="156" spans="4:5" s="8" customFormat="1" x14ac:dyDescent="0.3">
      <c r="D156" s="98"/>
      <c r="E156" s="98"/>
    </row>
    <row r="157" spans="4:5" s="8" customFormat="1" x14ac:dyDescent="0.3">
      <c r="D157" s="98"/>
      <c r="E157" s="98"/>
    </row>
    <row r="158" spans="4:5" s="8" customFormat="1" x14ac:dyDescent="0.3">
      <c r="D158" s="98"/>
      <c r="E158" s="98"/>
    </row>
    <row r="159" spans="4:5" s="8" customFormat="1" x14ac:dyDescent="0.3">
      <c r="D159" s="98"/>
      <c r="E159" s="98"/>
    </row>
    <row r="160" spans="4:5" s="8" customFormat="1" x14ac:dyDescent="0.3">
      <c r="D160" s="98"/>
      <c r="E160" s="98"/>
    </row>
    <row r="161" spans="4:5" s="8" customFormat="1" x14ac:dyDescent="0.3">
      <c r="D161" s="98"/>
      <c r="E161" s="98"/>
    </row>
    <row r="162" spans="4:5" s="8" customFormat="1" x14ac:dyDescent="0.3">
      <c r="D162" s="98"/>
      <c r="E162" s="98"/>
    </row>
    <row r="163" spans="4:5" s="8" customFormat="1" x14ac:dyDescent="0.3">
      <c r="D163" s="98"/>
      <c r="E163" s="98"/>
    </row>
    <row r="164" spans="4:5" s="8" customFormat="1" x14ac:dyDescent="0.3">
      <c r="D164" s="98"/>
      <c r="E164" s="98"/>
    </row>
    <row r="165" spans="4:5" s="8" customFormat="1" x14ac:dyDescent="0.3">
      <c r="D165" s="98"/>
      <c r="E165" s="98"/>
    </row>
    <row r="166" spans="4:5" s="8" customFormat="1" x14ac:dyDescent="0.3">
      <c r="D166" s="98"/>
      <c r="E166" s="98"/>
    </row>
    <row r="167" spans="4:5" s="8" customFormat="1" x14ac:dyDescent="0.3">
      <c r="D167" s="98"/>
      <c r="E167" s="98"/>
    </row>
    <row r="168" spans="4:5" s="8" customFormat="1" x14ac:dyDescent="0.3">
      <c r="D168" s="98"/>
      <c r="E168" s="98"/>
    </row>
    <row r="169" spans="4:5" s="8" customFormat="1" x14ac:dyDescent="0.3">
      <c r="D169" s="98"/>
      <c r="E169" s="98"/>
    </row>
    <row r="170" spans="4:5" s="8" customFormat="1" x14ac:dyDescent="0.3">
      <c r="D170" s="98"/>
      <c r="E170" s="98"/>
    </row>
    <row r="171" spans="4:5" s="8" customFormat="1" x14ac:dyDescent="0.3">
      <c r="D171" s="98"/>
      <c r="E171" s="98"/>
    </row>
    <row r="172" spans="4:5" s="8" customFormat="1" x14ac:dyDescent="0.3">
      <c r="D172" s="98"/>
      <c r="E172" s="98"/>
    </row>
    <row r="173" spans="4:5" s="8" customFormat="1" x14ac:dyDescent="0.3">
      <c r="D173" s="98"/>
      <c r="E173" s="98"/>
    </row>
    <row r="174" spans="4:5" s="8" customFormat="1" x14ac:dyDescent="0.3">
      <c r="D174" s="98"/>
      <c r="E174" s="98"/>
    </row>
    <row r="175" spans="4:5" s="8" customFormat="1" x14ac:dyDescent="0.3">
      <c r="D175" s="98"/>
      <c r="E175" s="98"/>
    </row>
    <row r="176" spans="4:5" s="8" customFormat="1" x14ac:dyDescent="0.3">
      <c r="D176" s="98"/>
      <c r="E176" s="98"/>
    </row>
    <row r="177" spans="4:5" s="8" customFormat="1" x14ac:dyDescent="0.3">
      <c r="D177" s="98"/>
      <c r="E177" s="98"/>
    </row>
    <row r="178" spans="4:5" s="8" customFormat="1" x14ac:dyDescent="0.3">
      <c r="D178" s="98"/>
      <c r="E178" s="98"/>
    </row>
    <row r="179" spans="4:5" s="8" customFormat="1" x14ac:dyDescent="0.3">
      <c r="D179" s="98"/>
      <c r="E179" s="98"/>
    </row>
    <row r="180" spans="4:5" s="8" customFormat="1" x14ac:dyDescent="0.3">
      <c r="D180" s="98"/>
      <c r="E180" s="98"/>
    </row>
    <row r="181" spans="4:5" s="8" customFormat="1" x14ac:dyDescent="0.3">
      <c r="D181" s="98"/>
      <c r="E181" s="98"/>
    </row>
    <row r="182" spans="4:5" s="8" customFormat="1" x14ac:dyDescent="0.3">
      <c r="D182" s="98"/>
      <c r="E182" s="98"/>
    </row>
    <row r="183" spans="4:5" s="8" customFormat="1" x14ac:dyDescent="0.3">
      <c r="D183" s="98"/>
      <c r="E183" s="98"/>
    </row>
    <row r="184" spans="4:5" s="8" customFormat="1" x14ac:dyDescent="0.3">
      <c r="D184" s="98"/>
      <c r="E184" s="98"/>
    </row>
    <row r="185" spans="4:5" s="8" customFormat="1" x14ac:dyDescent="0.3">
      <c r="D185" s="98"/>
      <c r="E185" s="98"/>
    </row>
    <row r="186" spans="4:5" s="8" customFormat="1" x14ac:dyDescent="0.3">
      <c r="D186" s="98"/>
      <c r="E186" s="98"/>
    </row>
    <row r="187" spans="4:5" s="8" customFormat="1" x14ac:dyDescent="0.3">
      <c r="D187" s="98"/>
      <c r="E187" s="98"/>
    </row>
    <row r="188" spans="4:5" s="8" customFormat="1" x14ac:dyDescent="0.3">
      <c r="D188" s="98"/>
      <c r="E188" s="98"/>
    </row>
    <row r="189" spans="4:5" s="8" customFormat="1" x14ac:dyDescent="0.3">
      <c r="D189" s="98"/>
      <c r="E189" s="98"/>
    </row>
    <row r="190" spans="4:5" s="8" customFormat="1" x14ac:dyDescent="0.3">
      <c r="D190" s="98"/>
      <c r="E190" s="98"/>
    </row>
    <row r="191" spans="4:5" s="8" customFormat="1" x14ac:dyDescent="0.3">
      <c r="D191" s="98"/>
      <c r="E191" s="98"/>
    </row>
    <row r="192" spans="4:5" s="8" customFormat="1" x14ac:dyDescent="0.3">
      <c r="D192" s="98"/>
      <c r="E192" s="98"/>
    </row>
    <row r="193" spans="4:5" s="8" customFormat="1" x14ac:dyDescent="0.3">
      <c r="D193" s="98"/>
      <c r="E193" s="98"/>
    </row>
    <row r="194" spans="4:5" s="8" customFormat="1" x14ac:dyDescent="0.3">
      <c r="D194" s="98"/>
      <c r="E194" s="98"/>
    </row>
    <row r="195" spans="4:5" s="8" customFormat="1" x14ac:dyDescent="0.3">
      <c r="D195" s="98"/>
      <c r="E195" s="98"/>
    </row>
    <row r="196" spans="4:5" s="8" customFormat="1" x14ac:dyDescent="0.3">
      <c r="D196" s="98"/>
      <c r="E196" s="98"/>
    </row>
    <row r="197" spans="4:5" s="8" customFormat="1" x14ac:dyDescent="0.3">
      <c r="D197" s="98"/>
      <c r="E197" s="98"/>
    </row>
    <row r="198" spans="4:5" s="8" customFormat="1" x14ac:dyDescent="0.3">
      <c r="D198" s="98"/>
      <c r="E198" s="98"/>
    </row>
    <row r="199" spans="4:5" s="8" customFormat="1" x14ac:dyDescent="0.3">
      <c r="D199" s="98"/>
      <c r="E199" s="98"/>
    </row>
    <row r="200" spans="4:5" s="8" customFormat="1" x14ac:dyDescent="0.3">
      <c r="D200" s="98"/>
      <c r="E200" s="98"/>
    </row>
    <row r="201" spans="4:5" s="8" customFormat="1" x14ac:dyDescent="0.3">
      <c r="D201" s="98"/>
      <c r="E201" s="98"/>
    </row>
    <row r="202" spans="4:5" s="8" customFormat="1" x14ac:dyDescent="0.3">
      <c r="D202" s="98"/>
      <c r="E202" s="98"/>
    </row>
    <row r="203" spans="4:5" s="8" customFormat="1" x14ac:dyDescent="0.3">
      <c r="D203" s="98"/>
      <c r="E203" s="98"/>
    </row>
    <row r="204" spans="4:5" s="8" customFormat="1" x14ac:dyDescent="0.3">
      <c r="D204" s="98"/>
      <c r="E204" s="98"/>
    </row>
    <row r="205" spans="4:5" s="8" customFormat="1" x14ac:dyDescent="0.3">
      <c r="D205" s="98"/>
      <c r="E205" s="98"/>
    </row>
    <row r="206" spans="4:5" s="8" customFormat="1" x14ac:dyDescent="0.3">
      <c r="D206" s="98"/>
      <c r="E206" s="98"/>
    </row>
    <row r="207" spans="4:5" s="8" customFormat="1" x14ac:dyDescent="0.3">
      <c r="D207" s="98"/>
      <c r="E207" s="98"/>
    </row>
    <row r="208" spans="4:5" s="8" customFormat="1" x14ac:dyDescent="0.3">
      <c r="D208" s="98"/>
      <c r="E208" s="98"/>
    </row>
    <row r="209" spans="4:5" s="8" customFormat="1" x14ac:dyDescent="0.3">
      <c r="D209" s="98"/>
      <c r="E209" s="98"/>
    </row>
    <row r="210" spans="4:5" s="8" customFormat="1" x14ac:dyDescent="0.3">
      <c r="D210" s="98"/>
      <c r="E210" s="98"/>
    </row>
    <row r="211" spans="4:5" s="8" customFormat="1" x14ac:dyDescent="0.3">
      <c r="D211" s="98"/>
      <c r="E211" s="98"/>
    </row>
    <row r="212" spans="4:5" s="8" customFormat="1" x14ac:dyDescent="0.3">
      <c r="D212" s="98"/>
      <c r="E212" s="98"/>
    </row>
    <row r="213" spans="4:5" s="8" customFormat="1" x14ac:dyDescent="0.3">
      <c r="D213" s="98"/>
      <c r="E213" s="98"/>
    </row>
    <row r="214" spans="4:5" s="8" customFormat="1" x14ac:dyDescent="0.3">
      <c r="D214" s="98"/>
      <c r="E214" s="98"/>
    </row>
    <row r="215" spans="4:5" s="8" customFormat="1" x14ac:dyDescent="0.3">
      <c r="D215" s="98"/>
      <c r="E215" s="98"/>
    </row>
    <row r="216" spans="4:5" s="8" customFormat="1" x14ac:dyDescent="0.3">
      <c r="D216" s="98"/>
      <c r="E216" s="98"/>
    </row>
    <row r="217" spans="4:5" s="8" customFormat="1" x14ac:dyDescent="0.3">
      <c r="D217" s="98"/>
      <c r="E217" s="98"/>
    </row>
    <row r="218" spans="4:5" s="8" customFormat="1" x14ac:dyDescent="0.3">
      <c r="D218" s="98"/>
      <c r="E218" s="98"/>
    </row>
  </sheetData>
  <mergeCells count="17">
    <mergeCell ref="C11:J11"/>
    <mergeCell ref="F1:J1"/>
    <mergeCell ref="F2:J2"/>
    <mergeCell ref="F4:J4"/>
    <mergeCell ref="A5:J5"/>
    <mergeCell ref="A6:J6"/>
    <mergeCell ref="A7:J7"/>
    <mergeCell ref="C8:I8"/>
    <mergeCell ref="C9:D9"/>
    <mergeCell ref="F9:G9"/>
    <mergeCell ref="H9:I9"/>
    <mergeCell ref="C10:J10"/>
    <mergeCell ref="B44:J44"/>
    <mergeCell ref="B45:J45"/>
    <mergeCell ref="C47:E47"/>
    <mergeCell ref="F47:J47"/>
    <mergeCell ref="C53:E53"/>
  </mergeCells>
  <printOptions horizontalCentered="1"/>
  <pageMargins left="0.11811023622047245" right="0.11811023622047245" top="0.19685039370078741" bottom="0.19685039370078741" header="0.19685039370078741" footer="0.19685039370078741"/>
  <pageSetup paperSize="9" scale="89" orientation="landscape" r:id="rId1"/>
  <headerFooter alignWithMargins="0">
    <oddFooter>Page &amp;P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6 5 5 6 5 f f d - a 7 d 8 - 4 5 a 5 - 8 8 e a - e 5 a 9 0 9 0 e c 4 0 3 "   x m l n s = " h t t p : / / s c h e m a s . m i c r o s o f t . c o m / D a t a M a s h u p " > A A A A A K A L A A B Q S w M E F A A C A A g A C I c T X Y b p t y O l A A A A 9 g A A A B I A H A B D b 2 5 m a W c v U G F j a 2 F n Z S 5 4 b W w g o h g A K K A U A A A A A A A A A A A A A A A A A A A A A A A A A A A A h Y 9 N D o I w G E S v Q r q n h f o T J R 9 l 4 V a M i Q l x 2 5 Q K j V A M L Z S 7 u f B I X k G M o u 5 c z p u 3 m L l f b 5 A M d e X 1 s j W q 0 T E K c Y A 8 q U W T K 1 3 E q L M n f 4 U S B n s u z r y Q 3 i h r E w 0 m j 1 F p 7 S U i x D m H 3 Q w 3 b U F o E I T k m G 4 P o p Q 1 R x 9 Z / Z d 9 p Y 3 l W k j E I H u N Y R S H i y W e 0 z U O g E w Q U q W / A h 3 3 P t s f C J u u s l 0 r W a / 8 b A d k i k D e H 9 g D U E s D B B Q A A g A I A A i H E 1 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I h x N d T k j M n J k I A A D N N g A A E w A c A E Z v c m 1 1 b G F z L 1 N l Y 3 R p b 2 4 x L m 0 g o h g A K K A U A A A A A A A A A A A A A A A A A A A A A A A A A A A A 7 V p f b 9 v I E X 8 P k O 9 A 8 F 5 k V P G / 3 C W 4 t m 5 h k T 3 J k K w 4 I W G n N Q x h T W 1 E w t K u j l z m L B h + O P S h T 0 V 7 K I q i D 3 1 o g 6 B A g E P R V + u h D 7 4 v w m / S W f 5 d k k t S y b l J E 8 g w I G l 3 d n Z m Z / Y 3 s 7 P r Y Y s 5 l C h G 9 L n z s / v 3 7 t / z b O T i s a J 3 R 3 0 H z / p Y 2 V O m m N 2 / p 8 C f Q X 3 X 4 i 2 / u r T w d P O E u h f n l F 6 0 T v D 5 p k Y J w 4 R 5 L d V m b O 7 9 d G t r T C 1 v c 0 L p Z I o 3 L T r b 8 u Y u R m P P x p h 5 W + M t v L V 7 t K 8 9 f 7 D z 0 v j 8 p D t 7 3 M G / O e h d P P O 6 3 z w m 7 u 7 w 4 u t H 5 I t j 3 d i f P + 7 7 x / P e y c v J Y D E 0 n 8 x o 5 8 X R 5 G L / 5 P i R x g 6 3 b f L 1 0 y e D / v i h N f 9 y s N A 7 u 7 / e m v v n v 6 Q + m / t s 7 3 L q X a o b b Y X 4 0 2 l b Y a 6 P N 9 q R K q l + I 4 M L B D p F y l 2 d H j A 8 2 1 P T f r X d d 8 h 4 T w 3 J 1 L P r U x 0 x d B Z z + U w 9 c u m M M l i w H u i G X U 8 F T i Y 6 B 5 X j n r i 9 V Z i w r Z z G B P v T q W G h K X K 9 P S 7 g 2 U b K W 7 M R m Q B r c z H H G V / T R c R 7 Q d 2 Z R q f + j P B O r y U R p H 1 1 p R 6 i n o N 9 n Z K u g 1 R Y A K B V G L 5 k 1 2 3 l S u 0 B 9 0 P f 6 l D H t H 1 K J l 1 q l W h g 6 L F j O s S W 9 U R M D w h 7 9 P k m F y N s 7 9 q O Z v v H i I G 2 x H R 9 C U 9 E b J g X F m T g + 7 n e 6 0 T 3 D h U l H w 3 B f K n + B p 6 C v z 6 j 3 3 C t c 0 v U V j C y b K V 1 K g 4 + U 3 7 + i 9 D + C i J j p d y l q l U d u c W r J L p 9 p d h O s P y d r 2 5 k l h s E N 6 8 X i h U s / 8 r U g u C R 1 b y W R M V 2 y W A V N s q Z J b O E d O 0 L y 3 2 d C W k G N 3 + n k Z C K Y Z q Z o P v j 8 Q E Z 4 8 t I 1 F Z e H e D I i d v K T v i f W V / 0 W 3 8 R L H 9 L M t 7 K 9 P Y N U X 7 4 L r j 5 p 5 / N 8 w x T F 1 w 1 W Z G y R L A g 0 V z v d V 0 6 w f I P o c e I k s 6 n y M L H a O r j V q O C 7 R B u V L U d D 3 N z 4 z + M U j / 8 M V j + 2 V E 4 b i A W y + 0 F y + 8 a c S V b D Q 4 o e S g h / u w c u 9 f l a T L + 0 d b b U 7 Y r F 7 N S s m g Z t y t X M Z Z F m N 0 I b v 4 1 V y 6 D m / / M Z X 5 t U J e 1 a m X k K k b G e c I 9 c 3 P f s z A Z O 2 Q i 6 i h i z k 7 j + s l l y i Y S 4 P N 6 4 / 4 9 h 8 i n E W O z 6 T q W P f C t 0 X A o R m e d M t 0 3 b U S h 0 X k R x 2 j N d 1 0 I y 2 m o 3 r g 6 H a I Z h g C X U P O Y F g f v s 6 t t / p 2 L v 3 M G X M J 1 Y T Y m H C X x 1 M O K C T C 9 + R W E m t a P Z Q 9 R W V E + u b R C M E 1 F Y i F Q 3 F V q U Z p 0 l e Q i w n T m 3 L 7 x O W 4 t v 6 1 k L 8 s t V p 6 g N g b K p I C N b d I R A C C K I B I w T m 2 r B m P m Y D T s h j B J j 5 G J C f + q a Z r O P 4 c T t N D Q P A x O V O d 4 a F P k h I D o A A c n Z J L 8 S H i H d L B y J o d a B 9 G n + v Z D 3 m 4 O D h F 7 x g E 4 / A W f B h 3 C Z u z b K O T i U Z N q y T f g F X 0 f x 9 y S n i M b M Q D 0 + D e J B I R p F g k B x 3 6 T d h D R a c r L 9 B P h E n b 8 + w B 0 A d c Q m 0 0 X x H r a E 5 u G E y C L m r j M q X a 2 3 6 N O T t + w J e Q A q 9 F 1 Z L 0 h M 7 E X s e G w P J A v W 7 R o Q G D 6 h q / 7 Z F L B H 4 H Z y e T A s r 8 Y V V J 0 z Z E 5 q O x N J B C F q 5 F A o k N B A g m F I E G x N 7 f Q m k 3 D D t P G 1 B x E V o L s x Q l z g N c M Q O H 2 e 8 h F p 8 H y t R V 5 K D g U B P R k r 2 a x n F s 8 t i 7 g J b F N m I b r U t B f 7 C t K J v b 1 b W 5 8 X + / X M U i J S i s Q i Q R U P Q o M d O o Y y T 5 I h h c 7 D q m J i m 2 J M 4 X t l Y K E v c b z v h 5 R d E s j K / V M R 0 Y U 3 Y J + I B G M t b H A V 9 I r j I 1 y q b x t k v g V / R i g + d E + / 8 4 P c R D q z X D r J 0 d E R b U p Q N K o z 1 y U / t p N f x r U g N n j k T 0 a g 1 f C y Y 0 8 N q T U I N j a A 2 z Z u r D / e V L X 5 d A V 9 5 W S V R Y s / w Z x O l h + j x Q 3 W P 4 F j C A / L u U T + f i 0 F M N t 4 a A k t i Z n p F y b y S c 1 w 0 n z R 5 / l 7 6 0 Q y 1 8 x Z R w s / 8 0 F u 3 l F K y S q k j + W D v K Y 0 9 Q U + Z T k B e I J S Z a V 8 E w B O R B V h A H t L C l q K x q d z S F / c j c h t 3 M I m h 5 M C H W x h j y 8 U V j P Y V 3 y X 6 l g Y 9 q / j m v r u L a O a + u 4 t o 5 r z X H N t G / f z F Y q T m W I z S V i 3 O G q S 1 O 5 s 3 + O b 7 k Y V Z C A 1 2 0 4 d w m M K w K O r 2 F 8 D e N r G F / D + K c I 4 + + A 4 + 9 c d y 4 h d V h + l m O i W I z m N 0 w 5 i D z C r o X h a D D B 2 S V V C T U L l 1 g C v B V 5 l y G u i i J D v J J 8 M g A s E t X i Y T 1 x w T F L x A 1 o K a G v B U 8 J f T 2 W S g Z U Q 2 u N 9 F K k b Z S + e X X q c b h e + g b i e p Q u s S 5 A c M m R q h G 5 j r R B x l X w e q U x T Q t X h e a V z B v o 6 n C 9 n m c e 5 m v 5 r r p 4 k i B Q s 2 j l m L A C s Z x z G X 3 D + / O X w f L b / 8 k 1 3 D v m q W I K u c 4 b / 2 / z x k 8 j C / y o M r 6 K G 2 0 G N m m + 1 h b 3 e n j L H J 6 I y 9 f Z S n j 9 m l 0 3 1 8 w k 3 j 1 / p h 7 3 z Z 9 o t / 9 Y a A A O j v o x X 0 B / c r f P B e N E l 8 F q 6 Q o 6 b 8 E 7 u o S W z / 2 + n r l x B D x 2 c P m x W V a s y b c X C x z F X r H a U T g c J E W f w m u 6 t O x T e O 0 m F n X y X W / 1 O m 8 U Q k w j 2 d s 9 4 j P o w B d S K U Q W + b d 9 u d Y e D o t X v t Y T W C W d s O m e 6 y X + Q w 6 N i E T h q 2 y b x Q C n g o f q a a z I t 0 w j o z i y k c 6 T C y C z T C y j 0 D H p + B k Z p k / 9 h S 7 R I 4 X l k o I 2 n Z X 1 m / g Q U H t h a S / f 0 0 2 q e r L m + G h d 6 u 0 g q i E a H 8 u L N s w O / A V b p Y f / / I h o 3 + x + W d H x c D v p m N K J A z t T z B t X e r u R f 3 t Z 2 I V i l b S p m J h W U Y X S a b 4 W 2 v R S L t 0 c K 7 2 h y 7 x e e E 5 X 9 O 7 U o 0 t O X O W 3 c l + V + 2 e T T + b 8 M P G 9 n L t l H l Z y q r w f V d S K p H f I D z 7 I L X I n u H l F e P r y p w c G x I 4 7 v F M u 6 v N B b 5 V r n 5 S + + 6 3 y e t t 9 p N v u L a + 4 S H L F 1 f D 6 + k d e c f G P t U 9 9 B D 4 l d 6 r Y + l / d T b 2 9 k B + W a n e S D m m W K J a x 5 C s u r d L L j F B F W L J L F W G N q a R D i g n h X V T Z y u Z p q r K t 5 u j v 1 5 3 v t k 5 R 8 e x + 1 R r F f w F Q S w E C L Q A U A A I A C A A I h x N d h u m 3 I 6 U A A A D 2 A A A A E g A A A A A A A A A A A A A A A A A A A A A A Q 2 9 u Z m l n L 1 B h Y 2 t h Z 2 U u e G 1 s U E s B A i 0 A F A A C A A g A C I c T X Q / K 6 a u k A A A A 6 Q A A A B M A A A A A A A A A A A A A A A A A 8 Q A A A F t D b 2 5 0 Z W 5 0 X 1 R 5 c G V z X S 5 4 b W x Q S w E C L Q A U A A I A C A A I h x N d T k j M n J k I A A D N N g A A E w A A A A A A A A A A A A A A A A D i A Q A A R m 9 y b X V s Y X M v U 2 V j d G l v b j E u b V B L B Q Y A A A A A A w A D A M I A A A D I C g A A A A A R 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m Y W x z Z T w v R m l y Z X d h b G x F b m F i b G V k P j w v U G V y b W l z c 2 l v b k x p c 3 Q + l G 0 A A A A A A A B y b 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R E d f S 2 l l b U t l P C 9 J d G V t U G F 0 a D 4 8 L 0 l 0 Z W 1 M b 2 N h d G l v b j 4 8 U 3 R h Y m x l R W 5 0 c m l l c z 4 8 R W 5 0 c n k g V H l w Z T 0 i S X N Q c m l 2 Y X R l I i B W Y W x 1 Z T 0 i b D A i I C 8 + P E V u d H J 5 I F R 5 c G U 9 I l F 1 Z X J 5 S U Q i I F Z h b H V l P S J z O D l k Z j g w M 2 I t O T V j N S 0 0 O T g y L T g w M m I t N W N i Z D E 0 Y j h k N j h i I i A v P j x F b n R y e S B U e X B l P S J G a W x s R W 5 h Y m x l Z C I g V m F s d W U 9 I m w x I i A v P j x F b n R y e S B U e X B l P S J G a W x s T 2 J q Z W N 0 V H l w Z S I g V m F s d W U 9 I n N U Y W J s Z S I g L z 4 8 R W 5 0 c n k g V H l w Z T 0 i R m l s b F R v R G F 0 Y U 1 v Z G V s R W 5 h Y m x l Z C I g V m F s d W U 9 I m w x 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F R h c m d l d C I g V m F s d W U 9 I n N E R 1 9 L a W V t S 2 U i I C 8 + P E V u d H J 5 I F R 5 c G U 9 I k Z p b G x l Z E N v b X B s Z X R l U m V z d W x 0 V G 9 X b 3 J r c 2 h l Z X Q i I F Z h b H V l P S J s M S I g L z 4 8 R W 5 0 c n k g V H l w Z T 0 i R m l s b E x h c 3 R V c G R h d G V k I i B W Y W x 1 Z T 0 i Z D I w M j Y t M D g t M T l U M D k 6 N T Y 6 M T U u M z Y 2 N z Q y M 1 o i I C 8 + P E V u d H J 5 I F R 5 c G U 9 I k Z p b G x F c n J v c k N v d W 5 0 I i B W Y W x 1 Z T 0 i b D A i I C 8 + P E V u d H J 5 I F R 5 c G U 9 I k Z p b G x F c n J v c k N v Z G U i I F Z h b H V l P S J z V W 5 r b m 9 3 b i I g L z 4 8 R W 5 0 c n k g V H l w Z T 0 i R m l s b E N v b H V t b l R 5 c G V z I i B W Y W x 1 Z T 0 i c 0 F 3 W U d C Z 1 V H Q m c 9 P S I g L z 4 8 R W 5 0 c n k g V H l w Z T 0 i R m l s b E N v d W 5 0 I i B W Y W x 1 Z T 0 i b D I y M D g i I C 8 + P E V u d H J 5 I F R 5 c G U 9 I k Z p b G x D b 2 x 1 b W 5 O Y W 1 l c y I g V m F s d W U 9 I n N b J n F 1 b 3 Q 7 U 1 R U J n F 1 b 3 Q 7 L C Z x d W 9 0 O 0 1 h S G l l d U R v b k d p Y S Z x d W 9 0 O y w m c X V v d D t I Y W 5 n T X V j Q m 9 p V G h 1 b 2 5 n R 2 9 j J n F 1 b 3 Q 7 L C Z x d W 9 0 O 0 R v b l Z p V G l u a C Z x d W 9 0 O y w m c X V v d D t E b 2 5 H a W E m c X V v d D s s J n F 1 b 3 Q 7 R 2 h p Q 2 h 1 V m F 0 S 2 l l b l R y d W M m c X V v d D s s J n F 1 b 3 Q 7 R G F u a E 1 1 Y 0 R H X 0 x 1 d S Z x d W 9 0 O 1 0 i I C 8 + P E V u d H J 5 I F R 5 c G U 9 I k F k Z G V k V G 9 E Y X R h T W 9 k Z W w i I F Z h b H V l P S J s M S I g L z 4 8 R W 5 0 c n k g V H l w Z T 0 i R m l s b F N 0 Y X R 1 c y I g V m F s d W U 9 I n N D b 2 1 w b G V 0 Z S I g L z 4 8 R W 5 0 c n k g V H l w Z T 0 i U m V s Y X R p b 2 5 z a G l w S W 5 m b 0 N v b n R h a W 5 l c i I g V m F s d W U 9 I n N 7 J n F 1 b 3 Q 7 Y 2 9 s d W 1 u Q 2 9 1 b n Q m c X V v d D s 6 N y w m c X V v d D t r Z X l D b 2 x 1 b W 5 O Y W 1 l c y Z x d W 9 0 O z p b X S w m c X V v d D t x d W V y e V J l b G F 0 a W 9 u c 2 h p c H M m c X V v d D s 6 W 1 0 s J n F 1 b 3 Q 7 Y 2 9 s d W 1 u S W R l b n R p d G l l c y Z x d W 9 0 O z p b J n F 1 b 3 Q 7 U 2 V j d G l v b j E v R E d f S 2 l l b U t l L 0 N o Y W 5 n Z W Q g V H l w Z T E u e 1 N U V C w w f S Z x d W 9 0 O y w m c X V v d D t T Z W N 0 a W 9 u M S 9 E R 1 9 L a W V t S 2 U v Q u G 7 j y B u d W x s L n t N Y U h p Z X V E b 2 5 H a W E s M X 0 m c X V v d D s s J n F 1 b 3 Q 7 U 2 V j d G l v b j E v R E d f S 2 l l b U t l L 0 L h u 4 8 g b n V s b C 5 7 S G F u Z 0 1 1 Y 0 J v a V R o d W 9 u Z 0 d v Y y w y f S Z x d W 9 0 O y w m c X V v d D t T Z W N 0 a W 9 u M S 9 E R 1 9 L a W V t S 2 U v Q u G 7 j y B u d W x s L n t E b 2 5 W a V R p b m g s M 3 0 m c X V v d D s s J n F 1 b 3 Q 7 U 2 V j d G l v b j E v R E d f S 2 l l b U t l L 8 S Q 4 b u V a S B j 4 b u Z d C B z 4 b u R I G 5 1 b G w g P S A w L n t E b 2 5 H a W E s N H 0 m c X V v d D s s J n F 1 b 3 Q 7 U 2 V j d G l v b j E v R E d f S 2 l l b U t l L 0 L h u 4 8 g b n V s b C 5 7 R 2 h p Q 2 h 1 V m F 0 S 2 l l b l R y d W M s N X 0 m c X V v d D s s J n F 1 b 3 Q 7 U 2 V j d G l v b j E v R E d f S 2 l l b U t l L 0 L h u 4 8 g b n V s b C 5 7 R G F u a E 1 1 Y 0 R H X 0 x 1 d S w 2 f S Z x d W 9 0 O 1 0 s J n F 1 b 3 Q 7 Q 2 9 s d W 1 u Q 2 9 1 b n Q m c X V v d D s 6 N y w m c X V v d D t L Z X l D b 2 x 1 b W 5 O Y W 1 l c y Z x d W 9 0 O z p b X S w m c X V v d D t D b 2 x 1 b W 5 J Z G V u d G l 0 a W V z J n F 1 b 3 Q 7 O l s m c X V v d D t T Z W N 0 a W 9 u M S 9 E R 1 9 L a W V t S 2 U v Q 2 h h b m d l Z C B U e X B l M S 5 7 U 1 R U L D B 9 J n F 1 b 3 Q 7 L C Z x d W 9 0 O 1 N l Y 3 R p b 2 4 x L 0 R H X 0 t p Z W 1 L Z S 9 C 4 b u P I G 5 1 b G w u e 0 1 h S G l l d U R v b k d p Y S w x f S Z x d W 9 0 O y w m c X V v d D t T Z W N 0 a W 9 u M S 9 E R 1 9 L a W V t S 2 U v Q u G 7 j y B u d W x s L n t I Y W 5 n T X V j Q m 9 p V G h 1 b 2 5 n R 2 9 j L D J 9 J n F 1 b 3 Q 7 L C Z x d W 9 0 O 1 N l Y 3 R p b 2 4 x L 0 R H X 0 t p Z W 1 L Z S 9 C 4 b u P I G 5 1 b G w u e 0 R v b l Z p V G l u a C w z f S Z x d W 9 0 O y w m c X V v d D t T Z W N 0 a W 9 u M S 9 E R 1 9 L a W V t S 2 U v x J D h u 5 V p I G P h u 5 l 0 I H P h u 5 E g b n V s b C A 9 I D A u e 0 R v b k d p Y S w 0 f S Z x d W 9 0 O y w m c X V v d D t T Z W N 0 a W 9 u M S 9 E R 1 9 L a W V t S 2 U v Q u G 7 j y B u d W x s L n t H a G l D a H V W Y X R L a W V u V H J 1 Y y w 1 f S Z x d W 9 0 O y w m c X V v d D t T Z W N 0 a W 9 u M S 9 E R 1 9 L a W V t S 2 U v Q u G 7 j y B u d W x s L n t E Y W 5 o T X V j R E d f T H V 1 L D Z 9 J n F 1 b 3 Q 7 X S w m c X V v d D t S Z W x h d G l v b n N o a X B J b m Z v J n F 1 b 3 Q 7 O l t d f S I g L z 4 8 L 1 N 0 Y W J s Z U V u d H J p Z X M + P C 9 J d G V t P j x J d G V t P j x J d G V t T G 9 j Y X R p b 2 4 + P E l 0 Z W 1 U e X B l P k Z v c m 1 1 b G E 8 L 0 l 0 Z W 1 U e X B l P j x J d G V t U G F 0 a D 5 T Z W N 0 a W 9 u M S 9 E R 1 9 L a W V t S 2 U v U 2 9 1 c m N l P C 9 J d G V t U G F 0 a D 4 8 L 0 l 0 Z W 1 M b 2 N h d G l v b j 4 8 U 3 R h Y m x l R W 5 0 c m l l c y A v P j w v S X R l b T 4 8 S X R l b T 4 8 S X R l b U x v Y 2 F 0 a W 9 u P j x J d G V t V H l w Z T 5 G b 3 J t d W x h P C 9 J d G V t V H l w Z T 4 8 S X R l b V B h d G g + U 2 V j d G l v b j E v R E d f S 2 l l b U t l L 0 R H X 0 t p Z W 1 L Z V 9 T a G V l d D w v S X R l b V B h d G g + P C 9 J d G V t T G 9 j Y X R p b 2 4 + P F N 0 Y W J s Z U V u d H J p Z X M g L z 4 8 L 0 l 0 Z W 0 + P E l 0 Z W 0 + P E l 0 Z W 1 M b 2 N h d G l v b j 4 8 S X R l b V R 5 c G U + R m 9 y b X V s Y T w v S X R l b V R 5 c G U + P E l 0 Z W 1 Q Y X R o P l N l Y 3 R p b 2 4 x L 1 R y a W N o T H V j X 0 5 O P C 9 J d G V t U G F 0 a D 4 8 L 0 l 0 Z W 1 M b 2 N h d G l v b j 4 8 U 3 R h Y m x l R W 5 0 c m l l c z 4 8 R W 5 0 c n k g V H l w Z T 0 i S X N Q c m l 2 Y X R l I i B W Y W x 1 Z T 0 i b D A i I C 8 + P E V u d H J 5 I F R 5 c G U 9 I l F 1 Z X J 5 S U Q i I F Z h b H V l P S J z O D A 0 Z W U z M T k t M z I 5 M i 0 0 O D c x L T g w Z j A t Y z M 3 M z U x N z E 0 N 2 J l I i A v P j x F b n R y e S B U e X B l P S J G a W x s R W 5 h Y m x l Z C I g V m F s d W U 9 I m w x I i A v P j x F b n R y e S B U e X B l P S J G a W x s T 2 J q Z W N 0 V H l w Z S I g V m F s d W U 9 I n N U Y W J s Z S I g L z 4 8 R W 5 0 c n k g V H l w Z T 0 i R m l s b F R v R G F 0 Y U 1 v Z G V s R W 5 h Y m x l Z C I g V m F s d W U 9 I m w x I i A v P j x F b n R y e S B U e X B l P S J O Y X Z p Z 2 F 0 a W 9 u U 3 R l c E 5 h b W U i I F Z h b H V l P S J z T m F 2 a W d h d G l v b i I g L z 4 8 R W 5 0 c n k g V H l w Z T 0 i T m F t Z V V w Z G F 0 Z W R B Z n R l c k Z p b G w i I F Z h b H V l P S J s M C I g L z 4 8 R W 5 0 c n k g V H l w Z T 0 i U m V z d W x 0 V H l w Z S I g V m F s d W U 9 I n N U Y W J s Z S I g L z 4 8 R W 5 0 c n k g V H l w Z T 0 i Q n V m Z m V y T m V 4 d F J l Z n J l c 2 g i I F Z h b H V l P S J s M S I g L z 4 8 R W 5 0 c n k g V H l w Z T 0 i R m l s b F R h c m d l d C I g V m F s d W U 9 I n N U c m l j a E x 1 Y 1 9 O T i I g L z 4 8 R W 5 0 c n k g V H l w Z T 0 i R m l s b G V k Q 2 9 t c G x l d G V S Z X N 1 b H R U b 1 d v c m t z a G V l d C I g V m F s d W U 9 I m w x I i A v P j x F b n R y e S B U e X B l P S J G a W x s R X J y b 3 J D b 3 V u d C I g V m F s d W U 9 I m w w I i A v P j x F b n R y e S B U e X B l P S J G a W x s T G F z d F V w Z G F 0 Z W Q i I F Z h b H V l P S J k M j A y N i 0 w O C 0 x O V Q w O T o 1 N j o x N S 4 z N j k 3 M z I z W i I g L z 4 8 R W 5 0 c n k g V H l w Z T 0 i R m l s b E V y c m 9 y Q 2 9 k Z S I g V m F s d W U 9 I n N V b m t u b 3 d u I i A v P j x F b n R y e S B U e X B l P S J G a W x s Q 2 9 s d W 1 u V H l w Z X M i I F Z h b H V l P S J z Q X d B Q U F B Q U F B Q U F B Q U F V R k J R Q U F B Q U F B Q U F B R k F B V U Z C U V V G Q l F V R k J R V U Z C U V V G Q U F B R k J R V U Z C U V V G Q U F V R k J R V U Z C U U F B Q U F B Q U F B Q U F B Q U E 9 I i A v P j x F b n R y e S B U e X B l P S J G a W x s Q 2 9 1 b n Q i I F Z h b H V l P S J s N z U i I C 8 + P E V u d H J 5 I F R 5 c G U 9 I k Z p b G x D b 2 x 1 b W 5 O Y W 1 l c y I g V m F s d W U 9 I n N b J n F 1 b 3 Q 7 U 3 R 0 J n F 1 b 3 Q 7 L C Z x d W 9 0 O 1 R v X 1 R o d W E m c X V v d D s s J n F 1 b 3 Q 7 T W F D a H U m c X V v d D s s J n F 1 b 3 Q 7 U 3 R 0 V E x f T k c m c X V v d D s s J n F 1 b 3 Q 7 S G 9 W Y V R l b i Z x d W 9 0 O y w m c X V v d D t D Q 0 N E J n F 1 b 3 Q 7 L C Z x d W 9 0 O 0 5 n Y X l D Y X A m c X V v d D s s J n F 1 b 3 Q 7 U 2 9 E a W V u V G h v Y W k m c X V v d D s s J n F 1 b 3 Q 7 R G l h Q 2 h p Q 2 h 1 J n F 1 b 3 Q 7 L C Z x d W 9 0 O 0 R p Y U N o a V R o d W E m c X V v d D s s J n F 1 b 3 Q 7 R G l l b l R p Y 2 h U b 2 5 n R 2 l h b 1 F E M D M m c X V v d D s s J n F 1 b 3 Q 7 V E x N Y X R S d W 9 u Z y Z x d W 9 0 O y w m c X V v d D t U b 2 5 n U 2 9 O a G F u S 2 h h d S Z x d W 9 0 O y w m c X V v d D t z b 1 R v Q 3 U m c X V v d D s s J n F 1 b 3 Q 7 c 2 9 U a H V h Q 3 U m c X V v d D s s J n F 1 b 3 Q 7 Z G l l b l R p Y 2 h D d S Z x d W 9 0 O y w m c X V v d D t z b 1 B o Y X R I Y W 5 o Q 3 U m c X V v d D s s J n F 1 b 3 Q 7 b m d h e U N h c E d p Y X l D d S Z x d W 9 0 O y w m c X V v d D t z b 0 h p Z X V U b 0 J h b k R v J n F 1 b 3 Q 7 L C Z x d W 9 0 O 3 N v V G h 1 V H V U a H V h J n F 1 b 3 Q 7 L C Z x d W 9 0 O 2 R p Z W 5 U a W N o J n F 1 b 3 Q 7 L C Z x d W 9 0 O 0 x v Y W l E Y X Q m c X V v d D s s J n F 1 b 3 Q 7 Z G l l b l R p Y 2 h U c m 9 u Z 1 F I J n F 1 b 3 Q 7 L C Z x d W 9 0 O 2 R p Z W 5 U a W N o T m d v Y W l R S C Z x d W 9 0 O y w m c X V v d D t U b 2 5 n R G l l b l R p Y 2 h U a H V I b 2 k m c X V v d D s s J n F 1 b 3 Q 7 R G l l b l R p Y 2 h U a H V I b 2 l U c m 9 u Z 0 N o a U d p b 2 k m c X V v d D s s J n F 1 b 3 Q 7 R G l l b l R p Y 2 h U a H V I b 2 l O Z 2 9 h a U N o a U d p b 2 k m c X V v d D s s J n F 1 b 3 Q 7 R G F 0 T k 5 U a H V I b 2 l U c m 9 u Z 0 N o a U d p b 2 l H a W F v M D M m c X V v d D s s J n F 1 b 3 Q 7 R G F 0 V H V T d U R 1 b m d U a H V I b 2 l U c m 9 u Z 0 N o a U d p b 2 k m c X V v d D s s J n F 1 b 3 Q 7 R G F 0 Q 2 9 u Z 0 l j a D V f V G h 1 S G 9 p V H J v b m d D a G l H a W 9 p J n F 1 b 3 Q 7 L C Z x d W 9 0 O 0 R h d E d U X 1 R M V G h 1 S G 9 p V H J v b m d D a G l H a W 9 p J n F 1 b 3 Q 7 L C Z x d W 9 0 O 0 R h d E 5 O V G h 1 S G 9 p T m d v Y W l D a G l H a W 9 p R 2 l h b z A z J n F 1 b 3 Q 7 L C Z x d W 9 0 O 0 R h d F R 1 U 3 V E d W 5 n V G h 1 S G 9 p T m d v Y W l D a G l H a W 9 p J n F 1 b 3 Q 7 L C Z x d W 9 0 O 0 R h d E N v b m d J Y 2 g 1 X 1 R o d U h v a U 5 n b 2 F p Q 2 h p R 2 l v a S Z x d W 9 0 O y w m c X V v d D t E Y X R H V F 9 U T F R o d U h v a U 5 n b 2 F p Q 2 h p R 2 l v a S Z x d W 9 0 O y w m c X V v d D t k a W V u V G l j a E 5 n b 2 F p Q 2 h v a U d p b 2 l U a G V v V E w m c X V v d D s s J n F 1 b 3 Q 7 T G / h u q F p I M S R 4 b q l d C B 0 c s O t Y 2 g g b O G 7 p W M m c X V v d D s s J n F 1 b 3 Q 7 T m d 1 b 2 5 H b 2 N U c m l j a E x 1 Y y Z x d W 9 0 O y w m c X V v d D t E b 2 5 H a W F U a H V h R G F 0 J n F 1 b 3 Q 7 L C Z x d W 9 0 O 1 R o Y W 5 o V G l l b k R h d F R y b 2 5 n Q 2 h p R 2 l v a S Z x d W 9 0 O y w m c X V v d D t U a G F u a F R p Z W 5 E Y X R O Z 2 9 h a U N o a U d p b 2 k m c X V v d D s s J n F 1 b 3 Q 7 V G h h b m h U a W V u R G F 0 S 2 h v b m d E d U R L V H J v b m d D a G l H a W 9 p J n F 1 b 3 Q 7 L C Z x d W 9 0 O 1 R o Y W 5 o V G l l b k R h d E t o b 2 5 n R H V E S 0 5 n b 2 F p Q 2 h p R 2 l v a S Z x d W 9 0 O y w m c X V v d D t E b 2 5 H a W F U a W V u S G 9 U c m 9 E b 2 l T b 2 5 n J n F 1 b 3 Q 7 L C Z x d W 9 0 O 1 R o Y W 5 o V G l l b k h v V H J v R G 9 p U 2 9 u Z y Z x d W 9 0 O y w m c X V v d D t N b 1 R h S G 9 U c m 9 E b 2 l T b 2 5 n J n F 1 b 3 Q 7 L C Z x d W 9 0 O 0 R p Z W 5 U a W N o S G 9 U c m 9 U c m 9 u Z 0 N o a U d p b 2 k m c X V v d D s s J n F 1 b 3 Q 7 V G h h b m h U a W V u S G 9 U c m 9 T W E t E V H J v b m d D R y Z x d W 9 0 O y w m c X V v d D t E a W V u V G l j a E h v V H J v T m d v Y W l D a G l H a W 9 p J n F 1 b 3 Q 7 L C Z x d W 9 0 O 1 R o Y W 5 o V G l l b k h v V H J v U 1 h L R E 5 n b 2 F p Q 0 c m c X V v d D s s J n F 1 b 3 Q 7 V G h h b m h U a W V u R G F v V G F v T m d o Z V R y b 2 5 n Q 0 c m c X V v d D s s J n F 1 b 3 Q 7 V G h h b m h U a W V u R G F v V G F v T m d o Z U 5 n b 2 F p Q 0 c m c X V v d D s s J n F 1 b 3 Q 7 R 2 h p Q 2 h 1 V H J p Y 2 h M d W M m c X V v d D s s J n F 1 b 3 Q 7 R G 9 0 R H V U a G F v J n F 1 b 3 Q 7 L C Z x d W 9 0 O 0 R v d E x h c F B B J n F 1 b 3 Q 7 L C Z x d W 9 0 O 0 t p Z W 1 U c m F U b 1 R o d W F L a W V t S 2 U m c X V v d D s s J n F 1 b 3 Q 7 a G 9 U Z W 5 f S 3 R y Y S Z x d W 9 0 O y w m c X V v d D t o b 1 R l b j J f S 3 R y Y S Z x d W 9 0 O y w m c X V v d D t T b 1 N h b m h L a W V t V H J h S G 9 U Z W 4 m c X V v d D s s J n F 1 b 3 Q 7 S 2 l l b V R y Y V R y d W 5 n V G h 1 Y S Z x d W 9 0 O y w m c X V v d D t D a G V u a E x l Y 2 h E a W V u V G l j a C Z x d W 9 0 O y w m c X V v d D t E Y W 5 o R 2 l h Q 2 h l b m h M Z W N o J n F 1 b 3 Q 7 X S I g L z 4 8 R W 5 0 c n k g V H l w Z T 0 i Q W R k Z W R U b 0 R h d G F N b 2 R l b C I g V m F s d W U 9 I m w x I i A v P j x F b n R y e S B U e X B l P S J G a W x s U 3 R h d H V z I i B W Y W x 1 Z T 0 i c 0 N v b X B s Z X R l I i A v P j x F b n R y e S B U e X B l P S J S Z W x h d G l v b n N o a X B J b m Z v Q 2 9 u d G F p b m V y I i B W Y W x 1 Z T 0 i c 3 s m c X V v d D t j b 2 x 1 b W 5 D b 3 V u d C Z x d W 9 0 O z o 2 M i w m c X V v d D t r Z X l D b 2 x 1 b W 5 O Y W 1 l c y Z x d W 9 0 O z p b X S w m c X V v d D t x d W V y e V J l b G F 0 a W 9 u c 2 h p c H M m c X V v d D s 6 W 1 0 s J n F 1 b 3 Q 7 Y 2 9 s d W 1 u S W R l b n R p d G l l c y Z x d W 9 0 O z p b J n F 1 b 3 Q 7 U 2 V j d G l v b j E v V H J p Y 2 h M d W N f T k 4 v V G j D q m 0 g Y + G 7 m X Q g U 1 R U L n t T d H Q s N j F 9 J n F 1 b 3 Q 7 L C Z x d W 9 0 O 1 N l Y 3 R p b 2 4 x L 1 R y a W N o T H V j X 0 5 O L 1 R o w 6 p t I G P h u 5 l 0 I F N U V C 5 7 V G 9 f V G h 1 Y S w w f S Z x d W 9 0 O y w m c X V v d D t T Z W N 0 a W 9 u M S 9 U c m l j a E x 1 Y 1 9 O T i 9 U a M O q b S B j 4 b u Z d C B T V F Q u e 0 1 h Q 2 h 1 L D F 9 J n F 1 b 3 Q 7 L C Z x d W 9 0 O 1 N l Y 3 R p b 2 4 x L 1 R y a W N o T H V j X 0 5 O L 1 R o w 6 p t I G P h u 5 l 0 I F N U V C 5 7 U 3 R 0 V E x f T k c s M n 0 m c X V v d D s s J n F 1 b 3 Q 7 U 2 V j d G l v b j E v V H J p Y 2 h M d W N f T k 4 v V G j D q m 0 g Y + G 7 m X Q g U 1 R U L n t I b 1 Z h V G V u L D N 9 J n F 1 b 3 Q 7 L C Z x d W 9 0 O 1 N l Y 3 R p b 2 4 x L 1 R y a W N o T H V j X 0 5 O L 1 R o w 6 p t I G P h u 5 l 0 I F N U V C 5 7 Q 0 N D R C w 0 f S Z x d W 9 0 O y w m c X V v d D t T Z W N 0 a W 9 u M S 9 U c m l j a E x 1 Y 1 9 O T i 9 U a M O q b S B j 4 b u Z d C B T V F Q u e 0 5 n Y X l D Y X A s N X 0 m c X V v d D s s J n F 1 b 3 Q 7 U 2 V j d G l v b j E v V H J p Y 2 h M d W N f T k 4 v V G j D q m 0 g Y + G 7 m X Q g U 1 R U L n t T b 0 R p Z W 5 U a G 9 h a S w 2 f S Z x d W 9 0 O y w m c X V v d D t T Z W N 0 a W 9 u M S 9 U c m l j a E x 1 Y 1 9 O T i 9 U a M O q b S B j 4 b u Z d C B T V F Q u e 0 R p Y U N o a U N o d S w 3 f S Z x d W 9 0 O y w m c X V v d D t T Z W N 0 a W 9 u M S 9 U c m l j a E x 1 Y 1 9 O T i 9 U a M O q b S B j 4 b u Z d C B T V F Q u e 0 R p Y U N o a V R o d W E s O H 0 m c X V v d D s s J n F 1 b 3 Q 7 U 2 V j d G l v b j E v V H J p Y 2 h M d W N f T k 4 v x J D h u 5 V p I E 5 1 b G w g d u G 7 g S A w L n t E a W V u V G l j a F R v b m d H a W F v U U Q w M y w x M H 0 m c X V v d D s s J n F 1 b 3 Q 7 U 2 V j d G l v b j E v V H J p Y 2 h M d W N f T k 4 v x J D h u 5 V p I E 5 1 b G w g d u G 7 g S A w L n t U T E 1 h d F J 1 b 2 5 n L D E x f S Z x d W 9 0 O y w m c X V v d D t T Z W N 0 a W 9 u M S 9 U c m l j a E x 1 Y 1 9 O T i / E k O G 7 l W k g T n V s b C B 2 4 b u B I D A u e 1 R v b m d T b 0 5 o Y W 5 L a G F 1 L D E y f S Z x d W 9 0 O y w m c X V v d D t T Z W N 0 a W 9 u M S 9 U c m l j a E x 1 Y 1 9 O T i 9 U a M O q b S B j 4 b u Z d C B T V F Q u e 3 N v V G 9 D d S w x M n 0 m c X V v d D s s J n F 1 b 3 Q 7 U 2 V j d G l v b j E v V H J p Y 2 h M d W N f T k 4 v V G j D q m 0 g Y + G 7 m X Q g U 1 R U L n t z b 1 R o d W F D d S w x M 3 0 m c X V v d D s s J n F 1 b 3 Q 7 U 2 V j d G l v b j E v V H J p Y 2 h M d W N f T k 4 v V G j D q m 0 g Y + G 7 m X Q g U 1 R U L n t k a W V u V G l j a E N 1 L D E 0 f S Z x d W 9 0 O y w m c X V v d D t T Z W N 0 a W 9 u M S 9 U c m l j a E x 1 Y 1 9 O T i 9 U a M O q b S B j 4 b u Z d C B T V F Q u e 3 N v U G h h d E h h b m h D d S w x N X 0 m c X V v d D s s J n F 1 b 3 Q 7 U 2 V j d G l v b j E v V H J p Y 2 h M d W N f T k 4 v V G j D q m 0 g Y + G 7 m X Q g U 1 R U L n t u Z 2 F 5 Q 2 F w R 2 l h e U N 1 L D E 2 f S Z x d W 9 0 O y w m c X V v d D t T Z W N 0 a W 9 u M S 9 U c m l j a E x 1 Y 1 9 O T i 9 U a M O q b S B j 4 b u Z d C B T V F Q u e 3 N v S G l l d V R v Q m F u R G 8 s M T d 9 J n F 1 b 3 Q 7 L C Z x d W 9 0 O 1 N l Y 3 R p b 2 4 x L 1 R y a W N o T H V j X 0 5 O L 1 R o w 6 p t I G P h u 5 l 0 I F N U V C 5 7 c 2 9 U a H V U d V R o d W E s M T h 9 J n F 1 b 3 Q 7 L C Z x d W 9 0 O 1 N l Y 3 R p b 2 4 x L 1 R y a W N o T H V j X 0 5 O L 8 S Q 4 b u V a S B O d W x s I H b h u 4 E g M C 5 7 Z G l l b l R p Y 2 g s M j B 9 J n F 1 b 3 Q 7 L C Z x d W 9 0 O 1 N l Y 3 R p b 2 4 x L 1 R y a W N o T H V j X 0 5 O L 1 R o w 6 p t I G P h u 5 l 0 I F N U V C 5 7 T G 9 h a U R h d C w y M H 0 m c X V v d D s s J n F 1 b 3 Q 7 U 2 V j d G l v b j E v V H J p Y 2 h M d W N f T k 4 v x J D h u 5 V p I E 5 1 b G w g d u G 7 g S A w L n t k a W V u V G l j a F R y b 2 5 n U U g s M j J 9 J n F 1 b 3 Q 7 L C Z x d W 9 0 O 1 N l Y 3 R p b 2 4 x L 1 R y a W N o T H V j X 0 5 O L 8 S Q 4 b u V a S B O d W x s I H b h u 4 E g M C 5 7 Z G l l b l R p Y 2 h O Z 2 9 h a V F I L D I z f S Z x d W 9 0 O y w m c X V v d D t T Z W N 0 a W 9 u M S 9 U c m l j a E x 1 Y 1 9 O T i / E k O G 7 l W k g T n V s b C B 2 4 b u B I D A u e 1 R v b m d E a W V u V G l j a F R o d U h v a S w y N H 0 m c X V v d D s s J n F 1 b 3 Q 7 U 2 V j d G l v b j E v V H J p Y 2 h M d W N f T k 4 v x J D h u 5 V p I E 5 1 b G w g d u G 7 g S A w L n t E a W V u V G l j a F R o d U h v a V R y b 2 5 n Q 2 h p R 2 l v a S w y N X 0 m c X V v d D s s J n F 1 b 3 Q 7 U 2 V j d G l v b j E v V H J p Y 2 h M d W N f T k 4 v x J D h u 5 V p I E 5 1 b G w g d u G 7 g S A w L n t E a W V u V G l j a F R o d U h v a U 5 n b 2 F p Q 2 h p R 2 l v a S w y N n 0 m c X V v d D s s J n F 1 b 3 Q 7 U 2 V j d G l v b j E v V H J p Y 2 h M d W N f T k 4 v x J D h u 5 V p I E 5 1 b G w g d u G 7 g S A w L n t E Y X R O T l R o d U h v a V R y b 2 5 n Q 2 h p R 2 l v a U d p Y W 8 w M y w y N 3 0 m c X V v d D s s J n F 1 b 3 Q 7 U 2 V j d G l v b j E v V H J p Y 2 h M d W N f T k 4 v x J D h u 5 V p I E 5 1 b G w g d u G 7 g S A w L n t E Y X R U d V N 1 R H V u Z 1 R o d U h v a V R y b 2 5 n Q 2 h p R 2 l v a S w y O H 0 m c X V v d D s s J n F 1 b 3 Q 7 U 2 V j d G l v b j E v V H J p Y 2 h M d W N f T k 4 v x J D h u 5 V p I E 5 1 b G w g d u G 7 g S A w L n t E Y X R D b 2 5 n S W N o N V 9 U a H V I b 2 l U c m 9 u Z 0 N o a U d p b 2 k s M j l 9 J n F 1 b 3 Q 7 L C Z x d W 9 0 O 1 N l Y 3 R p b 2 4 x L 1 R y a W N o T H V j X 0 5 O L 8 S Q 4 b u V a S B O d W x s I H b h u 4 E g M C 5 7 R G F 0 R 1 R f V E x U a H V I b 2 l U c m 9 u Z 0 N o a U d p b 2 k s M z B 9 J n F 1 b 3 Q 7 L C Z x d W 9 0 O 1 N l Y 3 R p b 2 4 x L 1 R y a W N o T H V j X 0 5 O L 8 S Q 4 b u V a S B O d W x s I H b h u 4 E g M C 5 7 R G F 0 T k 5 U a H V I b 2 l O Z 2 9 h a U N o a U d p b 2 l H a W F v M D M s M z F 9 J n F 1 b 3 Q 7 L C Z x d W 9 0 O 1 N l Y 3 R p b 2 4 x L 1 R y a W N o T H V j X 0 5 O L 8 S Q 4 b u V a S B O d W x s I H b h u 4 E g M C 5 7 R G F 0 V H V T d U R 1 b m d U a H V I b 2 l O Z 2 9 h a U N o a U d p b 2 k s M z J 9 J n F 1 b 3 Q 7 L C Z x d W 9 0 O 1 N l Y 3 R p b 2 4 x L 1 R y a W N o T H V j X 0 5 O L 8 S Q 4 b u V a S B O d W x s I H b h u 4 E g M C 5 7 R G F 0 Q 2 9 u Z 0 l j a D V f V G h 1 S G 9 p T m d v Y W l D a G l H a W 9 p L D M z f S Z x d W 9 0 O y w m c X V v d D t T Z W N 0 a W 9 u M S 9 U c m l j a E x 1 Y 1 9 O T i / E k O G 7 l W k g T n V s b C B 2 4 b u B I D A u e 0 R h d E d U X 1 R M V G h 1 S G 9 p T m d v Y W l D a G l H a W 9 p L D M 0 f S Z x d W 9 0 O y w m c X V v d D t T Z W N 0 a W 9 u M S 9 U c m l j a E x 1 Y 1 9 O T i / E k O G 7 l W k g T n V s b C B 2 4 b u B I D A u e 2 R p Z W 5 U a W N o T m d v Y W l D a G 9 p R 2 l v a V R o Z W 9 U T C w z N X 0 m c X V v d D s s J n F 1 b 3 Q 7 U 2 V j d G l v b j E v V H J p Y 2 h M d W N f T k 4 v V G j D q m 0 g Y + G 7 m X Q g U 1 R U L n t M b + G 6 o W k g x J H h u q V 0 I H R y w 6 1 j a C B s 4 b u l Y y w z N X 0 m c X V v d D s s J n F 1 b 3 Q 7 U 2 V j d G l v b j E v V H J p Y 2 h M d W N f T k 4 v V G j D q m 0 g Y + G 7 m X Q g U 1 R U L n t O Z 3 V v b k d v Y 1 R y a W N o T H V j L D M 2 f S Z x d W 9 0 O y w m c X V v d D t T Z W N 0 a W 9 u M S 9 U c m l j a E x 1 Y 1 9 O T i / E k O G 7 l W k g T n V s b C B 2 4 b u B I D A u e 0 R v b k d p Y V R o d W F E Y X Q s M z h 9 J n F 1 b 3 Q 7 L C Z x d W 9 0 O 1 N l Y 3 R p b 2 4 x L 1 R y a W N o T H V j X 0 5 O L 8 S Q 4 b u V a S B O d W x s I H b h u 4 E g M C 5 7 V G h h b m h U a W V u R G F 0 V H J v b m d D a G l H a W 9 p L D M 5 f S Z x d W 9 0 O y w m c X V v d D t T Z W N 0 a W 9 u M S 9 U c m l j a E x 1 Y 1 9 O T i / E k O G 7 l W k g T n V s b C B 2 4 b u B I D A u e 1 R o Y W 5 o V G l l b k R h d E 5 n b 2 F p Q 2 h p R 2 l v a S w 0 M H 0 m c X V v d D s s J n F 1 b 3 Q 7 U 2 V j d G l v b j E v V H J p Y 2 h M d W N f T k 4 v x J D h u 5 V p I E 5 1 b G w g d u G 7 g S A w L n t U a G F u a F R p Z W 5 E Y X R L a G 9 u Z 0 R 1 R E t U c m 9 u Z 0 N o a U d p b 2 k s N D F 9 J n F 1 b 3 Q 7 L C Z x d W 9 0 O 1 N l Y 3 R p b 2 4 x L 1 R y a W N o T H V j X 0 5 O L 8 S Q 4 b u V a S B O d W x s I H b h u 4 E g M C 5 7 V G h h b m h U a W V u R G F 0 S 2 h v b m d E d U R L T m d v Y W l D a G l H a W 9 p L D Q y f S Z x d W 9 0 O y w m c X V v d D t T Z W N 0 a W 9 u M S 9 U c m l j a E x 1 Y 1 9 O T i / E k O G 7 l W k g T n V s b C B 2 4 b u B I D A u e 0 R v b k d p Y V R p Z W 5 I b 1 R y b 0 R v a V N v b m c s N D N 9 J n F 1 b 3 Q 7 L C Z x d W 9 0 O 1 N l Y 3 R p b 2 4 x L 1 R y a W N o T H V j X 0 5 O L 8 S Q 4 b u V a S B O d W x s I H b h u 4 E g M C 5 7 V G h h b m h U a W V u S G 9 U c m 9 E b 2 l T b 2 5 n L D Q 0 f S Z x d W 9 0 O y w m c X V v d D t T Z W N 0 a W 9 u M S 9 U c m l j a E x 1 Y 1 9 O T i 9 U a M O q b S B j 4 b u Z d C B T V F Q u e 0 1 v V G F I b 1 R y b 0 R v a V N v b m c s N D R 9 J n F 1 b 3 Q 7 L C Z x d W 9 0 O 1 N l Y 3 R p b 2 4 x L 1 R y a W N o T H V j X 0 5 O L 8 S Q 4 b u V a S B O d W x s I H b h u 4 E g M C 5 7 R G l l b l R p Y 2 h I b 1 R y b 1 R y b 2 5 n Q 2 h p R 2 l v a S w 0 N n 0 m c X V v d D s s J n F 1 b 3 Q 7 U 2 V j d G l v b j E v V H J p Y 2 h M d W N f T k 4 v x J D h u 5 V p I E 5 1 b G w g d u G 7 g S A w L n t U a G F u a F R p Z W 5 I b 1 R y b 1 N Y S 0 R U c m 9 u Z 0 N H L D Q 3 f S Z x d W 9 0 O y w m c X V v d D t T Z W N 0 a W 9 u M S 9 U c m l j a E x 1 Y 1 9 O T i / E k O G 7 l W k g T n V s b C B 2 4 b u B I D A u e 0 R p Z W 5 U a W N o S G 9 U c m 9 O Z 2 9 h a U N o a U d p b 2 k s N D h 9 J n F 1 b 3 Q 7 L C Z x d W 9 0 O 1 N l Y 3 R p b 2 4 x L 1 R y a W N o T H V j X 0 5 O L 8 S Q 4 b u V a S B O d W x s I H b h u 4 E g M C 5 7 V G h h b m h U a W V u S G 9 U c m 9 T W E t E T m d v Y W l D R y w 0 O X 0 m c X V v d D s s J n F 1 b 3 Q 7 U 2 V j d G l v b j E v V H J p Y 2 h M d W N f T k 4 v x J D h u 5 V p I E 5 1 b G w g d u G 7 g S A w L n t U a G F u a F R p Z W 5 E Y W 9 U Y W 9 O Z 2 h l V H J v b m d D R y w 1 M H 0 m c X V v d D s s J n F 1 b 3 Q 7 U 2 V j d G l v b j E v V H J p Y 2 h M d W N f T k 4 v x J D h u 5 V p I E 5 1 b G w g d u G 7 g S A w L n t U a G F u a F R p Z W 5 E Y W 9 U Y W 9 O Z 2 h l T m d v Y W l D R y w 1 M X 0 m c X V v d D s s J n F 1 b 3 Q 7 U 2 V j d G l v b j E v V H J p Y 2 h M d W N f T k 4 v V G j D q m 0 g Y + G 7 m X Q g U 1 R U L n t H a G l D a H V U c m l j a E x 1 Y y w 1 M X 0 m c X V v d D s s J n F 1 b 3 Q 7 U 2 V j d G l v b j E v V H J p Y 2 h M d W N f T k 4 v V G j D q m 0 g Y + G 7 m X Q g U 1 R U L n t E b 3 R E d V R o Y W 8 s N T J 9 J n F 1 b 3 Q 7 L C Z x d W 9 0 O 1 N l Y 3 R p b 2 4 x L 1 R y a W N o T H V j X 0 5 O L 1 R o w 6 p t I G P h u 5 l 0 I F N U V C 5 7 R G 9 0 T G F w U E E s N T N 9 J n F 1 b 3 Q 7 L C Z x d W 9 0 O 1 N l Y 3 R p b 2 4 x L 1 R y a W N o T H V j X 0 5 O L 1 R o w 6 p t I G P h u 5 l 0 I F N U V C 5 7 S 2 l l b V R y Y V R v V G h 1 Y U t p Z W 1 L Z S w 1 N H 0 m c X V v d D s s J n F 1 b 3 Q 7 U 2 V j d G l v b j E v V H J p Y 2 h M d W N f T k 4 v V G j D q m 0 g Y + G 7 m X Q g U 1 R U L n t o b 1 R l b l 9 L d H J h L D U 1 f S Z x d W 9 0 O y w m c X V v d D t T Z W N 0 a W 9 u M S 9 U c m l j a E x 1 Y 1 9 O T i 9 U a M O q b S B j 4 b u Z d C B T V F Q u e 2 h v V G V u M l 9 L d H J h L D U 2 f S Z x d W 9 0 O y w m c X V v d D t T Z W N 0 a W 9 u M S 9 U c m l j a E x 1 Y 1 9 O T i 9 U a M O q b S B j 4 b u Z d C B T V F Q u e 1 N v U 2 F u a E t p Z W 1 U c m F I b 1 R l b i w 1 N 3 0 m c X V v d D s s J n F 1 b 3 Q 7 U 2 V j d G l v b j E v V H J p Y 2 h M d W N f T k 4 v V G j D q m 0 g Y + G 7 m X Q g U 1 R U L n t L a W V t V H J h V H J 1 b m d U a H V h L D U 4 f S Z x d W 9 0 O y w m c X V v d D t T Z W N 0 a W 9 u M S 9 U c m l j a E x 1 Y 1 9 O T i 9 U a M O q b S B j 4 b u Z d C B T V F Q u e 0 N o Z W 5 o T G V j a E R p Z W 5 U a W N o L D U 5 f S Z x d W 9 0 O y w m c X V v d D t T Z W N 0 a W 9 u M S 9 U c m l j a E x 1 Y 1 9 O T i 9 U a M O q b S B j 4 b u Z d C B T V F Q u e 0 R h b m h H a W F D a G V u a E x l Y 2 g s N j B 9 J n F 1 b 3 Q 7 X S w m c X V v d D t D b 2 x 1 b W 5 D b 3 V u d C Z x d W 9 0 O z o 2 M i w m c X V v d D t L Z X l D b 2 x 1 b W 5 O Y W 1 l c y Z x d W 9 0 O z p b X S w m c X V v d D t D b 2 x 1 b W 5 J Z G V u d G l 0 a W V z J n F 1 b 3 Q 7 O l s m c X V v d D t T Z W N 0 a W 9 u M S 9 U c m l j a E x 1 Y 1 9 O T i 9 U a M O q b S B j 4 b u Z d C B T V F Q u e 1 N 0 d C w 2 M X 0 m c X V v d D s s J n F 1 b 3 Q 7 U 2 V j d G l v b j E v V H J p Y 2 h M d W N f T k 4 v V G j D q m 0 g Y + G 7 m X Q g U 1 R U L n t U b 1 9 U a H V h L D B 9 J n F 1 b 3 Q 7 L C Z x d W 9 0 O 1 N l Y 3 R p b 2 4 x L 1 R y a W N o T H V j X 0 5 O L 1 R o w 6 p t I G P h u 5 l 0 I F N U V C 5 7 T W F D a H U s M X 0 m c X V v d D s s J n F 1 b 3 Q 7 U 2 V j d G l v b j E v V H J p Y 2 h M d W N f T k 4 v V G j D q m 0 g Y + G 7 m X Q g U 1 R U L n t T d H R U T F 9 O R y w y f S Z x d W 9 0 O y w m c X V v d D t T Z W N 0 a W 9 u M S 9 U c m l j a E x 1 Y 1 9 O T i 9 U a M O q b S B j 4 b u Z d C B T V F Q u e 0 h v V m F U Z W 4 s M 3 0 m c X V v d D s s J n F 1 b 3 Q 7 U 2 V j d G l v b j E v V H J p Y 2 h M d W N f T k 4 v V G j D q m 0 g Y + G 7 m X Q g U 1 R U L n t D Q 0 N E L D R 9 J n F 1 b 3 Q 7 L C Z x d W 9 0 O 1 N l Y 3 R p b 2 4 x L 1 R y a W N o T H V j X 0 5 O L 1 R o w 6 p t I G P h u 5 l 0 I F N U V C 5 7 T m d h e U N h c C w 1 f S Z x d W 9 0 O y w m c X V v d D t T Z W N 0 a W 9 u M S 9 U c m l j a E x 1 Y 1 9 O T i 9 U a M O q b S B j 4 b u Z d C B T V F Q u e 1 N v R G l l b l R o b 2 F p L D Z 9 J n F 1 b 3 Q 7 L C Z x d W 9 0 O 1 N l Y 3 R p b 2 4 x L 1 R y a W N o T H V j X 0 5 O L 1 R o w 6 p t I G P h u 5 l 0 I F N U V C 5 7 R G l h Q 2 h p Q 2 h 1 L D d 9 J n F 1 b 3 Q 7 L C Z x d W 9 0 O 1 N l Y 3 R p b 2 4 x L 1 R y a W N o T H V j X 0 5 O L 1 R o w 6 p t I G P h u 5 l 0 I F N U V C 5 7 R G l h Q 2 h p V G h 1 Y S w 4 f S Z x d W 9 0 O y w m c X V v d D t T Z W N 0 a W 9 u M S 9 U c m l j a E x 1 Y 1 9 O T i / E k O G 7 l W k g T n V s b C B 2 4 b u B I D A u e 0 R p Z W 5 U a W N o V G 9 u Z 0 d p Y W 9 R R D A z L D E w f S Z x d W 9 0 O y w m c X V v d D t T Z W N 0 a W 9 u M S 9 U c m l j a E x 1 Y 1 9 O T i / E k O G 7 l W k g T n V s b C B 2 4 b u B I D A u e 1 R M T W F 0 U n V v b m c s M T F 9 J n F 1 b 3 Q 7 L C Z x d W 9 0 O 1 N l Y 3 R p b 2 4 x L 1 R y a W N o T H V j X 0 5 O L 8 S Q 4 b u V a S B O d W x s I H b h u 4 E g M C 5 7 V G 9 u Z 1 N v T m h h b k t o Y X U s M T J 9 J n F 1 b 3 Q 7 L C Z x d W 9 0 O 1 N l Y 3 R p b 2 4 x L 1 R y a W N o T H V j X 0 5 O L 1 R o w 6 p t I G P h u 5 l 0 I F N U V C 5 7 c 2 9 U b 0 N 1 L D E y f S Z x d W 9 0 O y w m c X V v d D t T Z W N 0 a W 9 u M S 9 U c m l j a E x 1 Y 1 9 O T i 9 U a M O q b S B j 4 b u Z d C B T V F Q u e 3 N v V G h 1 Y U N 1 L D E z f S Z x d W 9 0 O y w m c X V v d D t T Z W N 0 a W 9 u M S 9 U c m l j a E x 1 Y 1 9 O T i 9 U a M O q b S B j 4 b u Z d C B T V F Q u e 2 R p Z W 5 U a W N o Q 3 U s M T R 9 J n F 1 b 3 Q 7 L C Z x d W 9 0 O 1 N l Y 3 R p b 2 4 x L 1 R y a W N o T H V j X 0 5 O L 1 R o w 6 p t I G P h u 5 l 0 I F N U V C 5 7 c 2 9 Q a G F 0 S G F u a E N 1 L D E 1 f S Z x d W 9 0 O y w m c X V v d D t T Z W N 0 a W 9 u M S 9 U c m l j a E x 1 Y 1 9 O T i 9 U a M O q b S B j 4 b u Z d C B T V F Q u e 2 5 n Y X l D Y X B H a W F 5 Q 3 U s M T Z 9 J n F 1 b 3 Q 7 L C Z x d W 9 0 O 1 N l Y 3 R p b 2 4 x L 1 R y a W N o T H V j X 0 5 O L 1 R o w 6 p t I G P h u 5 l 0 I F N U V C 5 7 c 2 9 I a W V 1 V G 9 C Y W 5 E b y w x N 3 0 m c X V v d D s s J n F 1 b 3 Q 7 U 2 V j d G l v b j E v V H J p Y 2 h M d W N f T k 4 v V G j D q m 0 g Y + G 7 m X Q g U 1 R U L n t z b 1 R o d V R 1 V G h 1 Y S w x O H 0 m c X V v d D s s J n F 1 b 3 Q 7 U 2 V j d G l v b j E v V H J p Y 2 h M d W N f T k 4 v x J D h u 5 V p I E 5 1 b G w g d u G 7 g S A w L n t k a W V u V G l j a C w y M H 0 m c X V v d D s s J n F 1 b 3 Q 7 U 2 V j d G l v b j E v V H J p Y 2 h M d W N f T k 4 v V G j D q m 0 g Y + G 7 m X Q g U 1 R U L n t M b 2 F p R G F 0 L D I w f S Z x d W 9 0 O y w m c X V v d D t T Z W N 0 a W 9 u M S 9 U c m l j a E x 1 Y 1 9 O T i / E k O G 7 l W k g T n V s b C B 2 4 b u B I D A u e 2 R p Z W 5 U a W N o V H J v b m d R S C w y M n 0 m c X V v d D s s J n F 1 b 3 Q 7 U 2 V j d G l v b j E v V H J p Y 2 h M d W N f T k 4 v x J D h u 5 V p I E 5 1 b G w g d u G 7 g S A w L n t k a W V u V G l j a E 5 n b 2 F p U U g s M j N 9 J n F 1 b 3 Q 7 L C Z x d W 9 0 O 1 N l Y 3 R p b 2 4 x L 1 R y a W N o T H V j X 0 5 O L 8 S Q 4 b u V a S B O d W x s I H b h u 4 E g M C 5 7 V G 9 u Z 0 R p Z W 5 U a W N o V G h 1 S G 9 p L D I 0 f S Z x d W 9 0 O y w m c X V v d D t T Z W N 0 a W 9 u M S 9 U c m l j a E x 1 Y 1 9 O T i / E k O G 7 l W k g T n V s b C B 2 4 b u B I D A u e 0 R p Z W 5 U a W N o V G h 1 S G 9 p V H J v b m d D a G l H a W 9 p L D I 1 f S Z x d W 9 0 O y w m c X V v d D t T Z W N 0 a W 9 u M S 9 U c m l j a E x 1 Y 1 9 O T i / E k O G 7 l W k g T n V s b C B 2 4 b u B I D A u e 0 R p Z W 5 U a W N o V G h 1 S G 9 p T m d v Y W l D a G l H a W 9 p L D I 2 f S Z x d W 9 0 O y w m c X V v d D t T Z W N 0 a W 9 u M S 9 U c m l j a E x 1 Y 1 9 O T i / E k O G 7 l W k g T n V s b C B 2 4 b u B I D A u e 0 R h d E 5 O V G h 1 S G 9 p V H J v b m d D a G l H a W 9 p R 2 l h b z A z L D I 3 f S Z x d W 9 0 O y w m c X V v d D t T Z W N 0 a W 9 u M S 9 U c m l j a E x 1 Y 1 9 O T i / E k O G 7 l W k g T n V s b C B 2 4 b u B I D A u e 0 R h d F R 1 U 3 V E d W 5 n V G h 1 S G 9 p V H J v b m d D a G l H a W 9 p L D I 4 f S Z x d W 9 0 O y w m c X V v d D t T Z W N 0 a W 9 u M S 9 U c m l j a E x 1 Y 1 9 O T i / E k O G 7 l W k g T n V s b C B 2 4 b u B I D A u e 0 R h d E N v b m d J Y 2 g 1 X 1 R o d U h v a V R y b 2 5 n Q 2 h p R 2 l v a S w y O X 0 m c X V v d D s s J n F 1 b 3 Q 7 U 2 V j d G l v b j E v V H J p Y 2 h M d W N f T k 4 v x J D h u 5 V p I E 5 1 b G w g d u G 7 g S A w L n t E Y X R H V F 9 U T F R o d U h v a V R y b 2 5 n Q 2 h p R 2 l v a S w z M H 0 m c X V v d D s s J n F 1 b 3 Q 7 U 2 V j d G l v b j E v V H J p Y 2 h M d W N f T k 4 v x J D h u 5 V p I E 5 1 b G w g d u G 7 g S A w L n t E Y X R O T l R o d U h v a U 5 n b 2 F p Q 2 h p R 2 l v a U d p Y W 8 w M y w z M X 0 m c X V v d D s s J n F 1 b 3 Q 7 U 2 V j d G l v b j E v V H J p Y 2 h M d W N f T k 4 v x J D h u 5 V p I E 5 1 b G w g d u G 7 g S A w L n t E Y X R U d V N 1 R H V u Z 1 R o d U h v a U 5 n b 2 F p Q 2 h p R 2 l v a S w z M n 0 m c X V v d D s s J n F 1 b 3 Q 7 U 2 V j d G l v b j E v V H J p Y 2 h M d W N f T k 4 v x J D h u 5 V p I E 5 1 b G w g d u G 7 g S A w L n t E Y X R D b 2 5 n S W N o N V 9 U a H V I b 2 l O Z 2 9 h a U N o a U d p b 2 k s M z N 9 J n F 1 b 3 Q 7 L C Z x d W 9 0 O 1 N l Y 3 R p b 2 4 x L 1 R y a W N o T H V j X 0 5 O L 8 S Q 4 b u V a S B O d W x s I H b h u 4 E g M C 5 7 R G F 0 R 1 R f V E x U a H V I b 2 l O Z 2 9 h a U N o a U d p b 2 k s M z R 9 J n F 1 b 3 Q 7 L C Z x d W 9 0 O 1 N l Y 3 R p b 2 4 x L 1 R y a W N o T H V j X 0 5 O L 8 S Q 4 b u V a S B O d W x s I H b h u 4 E g M C 5 7 Z G l l b l R p Y 2 h O Z 2 9 h a U N o b 2 l H a W 9 p V G h l b 1 R M L D M 1 f S Z x d W 9 0 O y w m c X V v d D t T Z W N 0 a W 9 u M S 9 U c m l j a E x 1 Y 1 9 O T i 9 U a M O q b S B j 4 b u Z d C B T V F Q u e 0 x v 4 b q h a S D E k e G 6 p X Q g d H L D r W N o I G z h u 6 V j L D M 1 f S Z x d W 9 0 O y w m c X V v d D t T Z W N 0 a W 9 u M S 9 U c m l j a E x 1 Y 1 9 O T i 9 U a M O q b S B j 4 b u Z d C B T V F Q u e 0 5 n d W 9 u R 2 9 j V H J p Y 2 h M d W M s M z Z 9 J n F 1 b 3 Q 7 L C Z x d W 9 0 O 1 N l Y 3 R p b 2 4 x L 1 R y a W N o T H V j X 0 5 O L 8 S Q 4 b u V a S B O d W x s I H b h u 4 E g M C 5 7 R G 9 u R 2 l h V G h 1 Y U R h d C w z O H 0 m c X V v d D s s J n F 1 b 3 Q 7 U 2 V j d G l v b j E v V H J p Y 2 h M d W N f T k 4 v x J D h u 5 V p I E 5 1 b G w g d u G 7 g S A w L n t U a G F u a F R p Z W 5 E Y X R U c m 9 u Z 0 N o a U d p b 2 k s M z l 9 J n F 1 b 3 Q 7 L C Z x d W 9 0 O 1 N l Y 3 R p b 2 4 x L 1 R y a W N o T H V j X 0 5 O L 8 S Q 4 b u V a S B O d W x s I H b h u 4 E g M C 5 7 V G h h b m h U a W V u R G F 0 T m d v Y W l D a G l H a W 9 p L D Q w f S Z x d W 9 0 O y w m c X V v d D t T Z W N 0 a W 9 u M S 9 U c m l j a E x 1 Y 1 9 O T i / E k O G 7 l W k g T n V s b C B 2 4 b u B I D A u e 1 R o Y W 5 o V G l l b k R h d E t o b 2 5 n R H V E S 1 R y b 2 5 n Q 2 h p R 2 l v a S w 0 M X 0 m c X V v d D s s J n F 1 b 3 Q 7 U 2 V j d G l v b j E v V H J p Y 2 h M d W N f T k 4 v x J D h u 5 V p I E 5 1 b G w g d u G 7 g S A w L n t U a G F u a F R p Z W 5 E Y X R L a G 9 u Z 0 R 1 R E t O Z 2 9 h a U N o a U d p b 2 k s N D J 9 J n F 1 b 3 Q 7 L C Z x d W 9 0 O 1 N l Y 3 R p b 2 4 x L 1 R y a W N o T H V j X 0 5 O L 8 S Q 4 b u V a S B O d W x s I H b h u 4 E g M C 5 7 R G 9 u R 2 l h V G l l b k h v V H J v R G 9 p U 2 9 u Z y w 0 M 3 0 m c X V v d D s s J n F 1 b 3 Q 7 U 2 V j d G l v b j E v V H J p Y 2 h M d W N f T k 4 v x J D h u 5 V p I E 5 1 b G w g d u G 7 g S A w L n t U a G F u a F R p Z W 5 I b 1 R y b 0 R v a V N v b m c s N D R 9 J n F 1 b 3 Q 7 L C Z x d W 9 0 O 1 N l Y 3 R p b 2 4 x L 1 R y a W N o T H V j X 0 5 O L 1 R o w 6 p t I G P h u 5 l 0 I F N U V C 5 7 T W 9 U Y U h v V H J v R G 9 p U 2 9 u Z y w 0 N H 0 m c X V v d D s s J n F 1 b 3 Q 7 U 2 V j d G l v b j E v V H J p Y 2 h M d W N f T k 4 v x J D h u 5 V p I E 5 1 b G w g d u G 7 g S A w L n t E a W V u V G l j a E h v V H J v V H J v b m d D a G l H a W 9 p L D Q 2 f S Z x d W 9 0 O y w m c X V v d D t T Z W N 0 a W 9 u M S 9 U c m l j a E x 1 Y 1 9 O T i / E k O G 7 l W k g T n V s b C B 2 4 b u B I D A u e 1 R o Y W 5 o V G l l b k h v V H J v U 1 h L R F R y b 2 5 n Q 0 c s N D d 9 J n F 1 b 3 Q 7 L C Z x d W 9 0 O 1 N l Y 3 R p b 2 4 x L 1 R y a W N o T H V j X 0 5 O L 8 S Q 4 b u V a S B O d W x s I H b h u 4 E g M C 5 7 R G l l b l R p Y 2 h I b 1 R y b 0 5 n b 2 F p Q 2 h p R 2 l v a S w 0 O H 0 m c X V v d D s s J n F 1 b 3 Q 7 U 2 V j d G l v b j E v V H J p Y 2 h M d W N f T k 4 v x J D h u 5 V p I E 5 1 b G w g d u G 7 g S A w L n t U a G F u a F R p Z W 5 I b 1 R y b 1 N Y S 0 R O Z 2 9 h a U N H L D Q 5 f S Z x d W 9 0 O y w m c X V v d D t T Z W N 0 a W 9 u M S 9 U c m l j a E x 1 Y 1 9 O T i / E k O G 7 l W k g T n V s b C B 2 4 b u B I D A u e 1 R o Y W 5 o V G l l b k R h b 1 R h b 0 5 n a G V U c m 9 u Z 0 N H L D U w f S Z x d W 9 0 O y w m c X V v d D t T Z W N 0 a W 9 u M S 9 U c m l j a E x 1 Y 1 9 O T i / E k O G 7 l W k g T n V s b C B 2 4 b u B I D A u e 1 R o Y W 5 o V G l l b k R h b 1 R h b 0 5 n a G V O Z 2 9 h a U N H L D U x f S Z x d W 9 0 O y w m c X V v d D t T Z W N 0 a W 9 u M S 9 U c m l j a E x 1 Y 1 9 O T i 9 U a M O q b S B j 4 b u Z d C B T V F Q u e 0 d o a U N o d V R y a W N o T H V j L D U x f S Z x d W 9 0 O y w m c X V v d D t T Z W N 0 a W 9 u M S 9 U c m l j a E x 1 Y 1 9 O T i 9 U a M O q b S B j 4 b u Z d C B T V F Q u e 0 R v d E R 1 V G h h b y w 1 M n 0 m c X V v d D s s J n F 1 b 3 Q 7 U 2 V j d G l v b j E v V H J p Y 2 h M d W N f T k 4 v V G j D q m 0 g Y + G 7 m X Q g U 1 R U L n t E b 3 R M Y X B Q Q S w 1 M 3 0 m c X V v d D s s J n F 1 b 3 Q 7 U 2 V j d G l v b j E v V H J p Y 2 h M d W N f T k 4 v V G j D q m 0 g Y + G 7 m X Q g U 1 R U L n t L a W V t V H J h V G 9 U a H V h S 2 l l b U t l L D U 0 f S Z x d W 9 0 O y w m c X V v d D t T Z W N 0 a W 9 u M S 9 U c m l j a E x 1 Y 1 9 O T i 9 U a M O q b S B j 4 b u Z d C B T V F Q u e 2 h v V G V u X 0 t 0 c m E s N T V 9 J n F 1 b 3 Q 7 L C Z x d W 9 0 O 1 N l Y 3 R p b 2 4 x L 1 R y a W N o T H V j X 0 5 O L 1 R o w 6 p t I G P h u 5 l 0 I F N U V C 5 7 a G 9 U Z W 4 y X 0 t 0 c m E s N T Z 9 J n F 1 b 3 Q 7 L C Z x d W 9 0 O 1 N l Y 3 R p b 2 4 x L 1 R y a W N o T H V j X 0 5 O L 1 R o w 6 p t I G P h u 5 l 0 I F N U V C 5 7 U 2 9 T Y W 5 o S 2 l l b V R y Y U h v V G V u L D U 3 f S Z x d W 9 0 O y w m c X V v d D t T Z W N 0 a W 9 u M S 9 U c m l j a E x 1 Y 1 9 O T i 9 U a M O q b S B j 4 b u Z d C B T V F Q u e 0 t p Z W 1 U c m F U c n V u Z 1 R o d W E s N T h 9 J n F 1 b 3 Q 7 L C Z x d W 9 0 O 1 N l Y 3 R p b 2 4 x L 1 R y a W N o T H V j X 0 5 O L 1 R o w 6 p t I G P h u 5 l 0 I F N U V C 5 7 Q 2 h l b m h M Z W N o R G l l b l R p Y 2 g s N T l 9 J n F 1 b 3 Q 7 L C Z x d W 9 0 O 1 N l Y 3 R p b 2 4 x L 1 R y a W N o T H V j X 0 5 O L 1 R o w 6 p t I G P h u 5 l 0 I F N U V C 5 7 R G F u a E d p Y U N o Z W 5 o T G V j a C w 2 M H 0 m c X V v d D t d L C Z x d W 9 0 O 1 J l b G F 0 a W 9 u c 2 h p c E l u Z m 8 m c X V v d D s 6 W 1 1 9 I i A v P j w v U 3 R h Y m x l R W 5 0 c m l l c z 4 8 L 0 l 0 Z W 0 + P E l 0 Z W 0 + P E l 0 Z W 1 M b 2 N h d G l v b j 4 8 S X R l b V R 5 c G U + R m 9 y b X V s Y T w v S X R l b V R 5 c G U + P E l 0 Z W 1 Q Y X R o P l N l Y 3 R p b 2 4 x L 1 Z L V C U y Q k M l Q z M l Q T J 5 Q y V F M S V C Q i U 5 M W k 8 L 0 l 0 Z W 1 Q Y X R o P j w v S X R l b U x v Y 2 F 0 a W 9 u P j x T d G F i b G V F b n R y a W V z P j x F b n R y e S B U e X B l P S J J c 1 B y a X Z h d G U i I F Z h b H V l P S J s M C I g L z 4 8 R W 5 0 c n k g V H l w Z T 0 i U X V l c n l J R C I g V m F s d W U 9 I n N m N T V j Z m N m M y 1 k M j k w L T R j N z A t O D Q 2 Y i 0 z M T N m N j M 0 N z M x N G M i I C 8 + P E V u d H J 5 I F R 5 c G U 9 I k Z p b G x F b m F i b G V k I i B W Y W x 1 Z T 0 i b D E i I C 8 + P E V u d H J 5 I F R 5 c G U 9 I k Z p b G x P Y m p l Y 3 R U e X B l I i B W Y W x 1 Z T 0 i c 1 R h Y m x l I i A v P j x F b n R y e S B U e X B l P S J G a W x s V G 9 E Y X R h T W 9 k Z W x F b m F i b G V k I i B W Y W x 1 Z T 0 i b D E i I C 8 + P E V u d H J 5 I F R 5 c G U 9 I k J 1 Z m Z l c k 5 l e H R S Z W Z y Z X N o I i B W Y W x 1 Z T 0 i b D E i I C 8 + P E V u d H J 5 I F R 5 c G U 9 I l J l c 3 V s d F R 5 c G U i I F Z h b H V l P S J z V G F i b G U i I C 8 + P E V u d H J 5 I F R 5 c G U 9 I k 5 h b W V V c G R h d G V k Q W Z 0 Z X J G a W x s I i B W Y W x 1 Z T 0 i b D A i I C 8 + P E V u d H J 5 I F R 5 c G U 9 I k 5 h d m l n Y X R p b 2 5 T d G V w T m F t Z S I g V m F s d W U 9 I n N O Y X Z p Z 2 F 0 a W 9 u I i A v P j x F b n R y e S B U e X B l P S J G a W x s V G F y Z 2 V 0 I i B W Y W x 1 Z T 0 i c 1 Z L V F 9 D w 6 J 5 Q + G 7 k W k i I C 8 + P E V u d H J 5 I F R 5 c G U 9 I k Z p b G x l Z E N v b X B s Z X R l U m V z d W x 0 V G 9 X b 3 J r c 2 h l Z X Q i I F Z h b H V l P S J s M S I g L z 4 8 R W 5 0 c n k g V H l w Z T 0 i R m l s b E x h c 3 R V c G R h d G V k I i B W Y W x 1 Z T 0 i Z D I w M j Y t M D g t M T l U M D k 6 N T Y 6 M T U u M z c x N z I 1 N l o i I C 8 + P E V u d H J 5 I F R 5 c G U 9 I k Z p b G x F c n J v c k N v d W 5 0 I i B W Y W x 1 Z T 0 i b D A i I C 8 + P E V u d H J 5 I F R 5 c G U 9 I k Z p b G x F c n J v c k N v Z G U i I F Z h b H V l P S J z V W 5 r b m 9 3 b i I g L z 4 8 R W 5 0 c n k g V H l w Z T 0 i R m l s b E N v b H V t b l R 5 c G V z I i B W Y W x 1 Z T 0 i c 0 F 3 W U d C Z 0 F H Q m d Z R 0 J n W U d C U V V G Q m d Z R k J R V U Z C U V l H Q m d Z R 0 F B W T 0 i I C 8 + P E V u d H J 5 I F R 5 c G U 9 I k Z p b G x D b 3 V u d C I g V m F s d W U 9 I m w 3 M y I g L z 4 8 R W 5 0 c n k g V H l w Z T 0 i R m l s b E N v b H V t b k 5 h b W V z I i B W Y W x 1 Z T 0 i c 1 s m c X V v d D t T V F Q m c X V v d D s s J n F 1 b 3 Q 7 T W F D b 2 5 n V m l l Y y Z x d W 9 0 O y w m c X V v d D t U b 1 9 U a H V h J n F 1 b 3 Q 7 L C Z x d W 9 0 O 3 N v S G l l d V R v Q m F u R G 8 m c X V v d D s s J n F 1 b 3 Q 7 c 2 9 U a H V U d V R o d W E m c X V v d D s s J n F 1 b 3 Q 7 T W F D a H U m c X V v d D s s J n F 1 b 3 Q 7 S G 9 W Y V R l b i Z x d W 9 0 O y w m c X V v d D t E a W F D a G l U a H V h J n F 1 b 3 Q 7 L C Z x d W 9 0 O 0 1 h S G l l d U R v b k d p Y S Z x d W 9 0 O y w m c X V v d D t I Y W 5 n T X V j Q m 9 p V G h 1 b 2 5 n X 0 h v V H J v J n F 1 b 3 Q 7 L C Z x d W 9 0 O 0 h h b m d N d W N C b 2 l U a H V v b m d H b 2 M m c X V v d D s s J n F 1 b 3 Q 7 R G 9 u V m l U a W 5 o J n F 1 b 3 Q 7 L C Z x d W 9 0 O 1 N v T H V v b m c m c X V v d D s s J n F 1 b 3 Q 7 R G 9 u R 2 l h J n F 1 b 3 Q 7 L C Z x d W 9 0 O 0 h l U 2 9 E a W V 1 Q 0 h p b m g m c X V v d D s s J n F 1 b 3 Q 7 T m F t W E Q m c X V v d D s s J n F 1 b 3 Q 7 T m l l b k h h b l N 1 R H V u Z y Z x d W 9 0 O y w m c X V v d D t U e U x l Q m 9 p V G h 1 b 2 5 n S G 9 U c m 9 D d C Z x d W 9 0 O y w m c X V v d D t U e U x l Q m 9 p V G h 1 b 2 5 n S G 9 U c m 8 m c X V v d D s s J n F 1 b 3 Q 7 V H l M Z V B o Y U R v T m h h V G h 1 Y 1 R l J n F 1 b 3 Q 7 L C Z x d W 9 0 O 1 R 5 T G V E Z W 5 C d V B o Y U R v T m h h V G h l b 1 F 1 e U R p b m g m c X V v d D s s J n F 1 b 3 Q 7 V G h h b m h U a W V u J n F 1 b 3 Q 7 L C Z x d W 9 0 O 0 5 o b 2 0 m c X V v d D s s J n F 1 b 3 Q 7 T m d 1 b 2 l O S G F w J n F 1 b 3 Q 7 L C Z x d W 9 0 O 0 d o a U N o d S Z x d W 9 0 O y w m c X V v d D t H a G l D a H V L a W V t V H J h J n F 1 b 3 Q 7 L C Z x d W 9 0 O 0 J h b 0 N h b 0 t 0 c m E m c X V v d D s s J n F 1 b 3 Q 7 R G 9 0 R H V U a G F v J n F 1 b 3 Q 7 L C Z x d W 9 0 O 0 R v d E x h c F B B J n F 1 b 3 Q 7 X S I g L z 4 8 R W 5 0 c n k g V H l w Z T 0 i Q W R k Z W R U b 0 R h d G F N b 2 R l b C I g V m F s d W U 9 I m w x I i A v P j x F b n R y e S B U e X B l P S J G a W x s U 3 R h d H V z I i B W Y W x 1 Z T 0 i c 0 N v b X B s Z X R l I i A v P j x F b n R y e S B U e X B l P S J S Z W x h d G l v b n N o a X B J b m Z v Q 2 9 u d G F p b m V y I i B W Y W x 1 Z T 0 i c 3 s m c X V v d D t j b 2 x 1 b W 5 D b 3 V u d C Z x d W 9 0 O z o y O S w m c X V v d D t r Z X l D b 2 x 1 b W 5 O Y W 1 l c y Z x d W 9 0 O z p b X S w m c X V v d D t x d W V y e V J l b G F 0 a W 9 u c 2 h p c H M m c X V v d D s 6 W 1 0 s J n F 1 b 3 Q 7 Y 2 9 s d W 1 u S W R l b n R p d G l l c y Z x d W 9 0 O z p b J n F 1 b 3 Q 7 U 2 V j d G l v b j E v V k t U K 0 P D o n l D 4 b u R a S 9 U a M O q b S B j 4 b u Z d C B T V F Q u e 1 N U V C w y O H 0 m c X V v d D s s J n F 1 b 3 Q 7 U 2 V j d G l v b j E v V k t U K 0 P D o n l D 4 b u R a S 9 U a M O q b S B j 4 b u Z d C B T V F Q u e 0 1 h Q 2 9 u Z 1 Z p Z W M s M H 0 m c X V v d D s s J n F 1 b 3 Q 7 U 2 V j d G l v b j E v V k t U K 0 P D o n l D 4 b u R a S 9 U a M O q b S B j 4 b u Z d C B T V F Q u e 1 R v X 1 R o d W E s M X 0 m c X V v d D s s J n F 1 b 3 Q 7 U 2 V j d G l v b j E v V k t U K 0 P D o n l D 4 b u R a S 9 U a M O q b S B j 4 b u Z d C B T V F Q u e 3 N v S G l l d V R v Q m F u R G 8 s M n 0 m c X V v d D s s J n F 1 b 3 Q 7 U 2 V j d G l v b j E v V k t U K 0 P D o n l D 4 b u R a S 9 U a M O q b S B j 4 b u Z d C B T V F Q u e 3 N v V G h 1 V H V U a H V h L D N 9 J n F 1 b 3 Q 7 L C Z x d W 9 0 O 1 N l Y 3 R p b 2 4 x L 1 Z L V C t D w 6 J 5 Q + G 7 k W k v V G j D q m 0 g Y + G 7 m X Q g U 1 R U L n t N Y U N o d S w 0 f S Z x d W 9 0 O y w m c X V v d D t T Z W N 0 a W 9 u M S 9 W S 1 Q r Q 8 O i e U P h u 5 F p L 1 R o w 6 p t I G P h u 5 l 0 I F N U V C 5 7 S G 9 W Y V R l b i w 1 f S Z x d W 9 0 O y w m c X V v d D t T Z W N 0 a W 9 u M S 9 W S 1 Q r Q 8 O i e U P h u 5 F p L 1 R o w 6 p t I G P h u 5 l 0 I F N U V C 5 7 R G l h Q 2 h p V G h 1 Y S w 2 f S Z x d W 9 0 O y w m c X V v d D t T Z W N 0 a W 9 u M S 9 W S 1 Q r Q 8 O i e U P h u 5 F p L 1 R o w 6 p t I G P h u 5 l 0 I F N U V C 5 7 T W F I a W V 1 R G 9 u R 2 l h L D d 9 J n F 1 b 3 Q 7 L C Z x d W 9 0 O 1 N l Y 3 R p b 2 4 x L 1 Z L V C t D w 6 J 5 Q + G 7 k W k v V G j D q m 0 g Y + G 7 m X Q g U 1 R U L n t I Y W 5 n T X V j Q m 9 p V G h 1 b 2 5 n X 0 h v V H J v L D h 9 J n F 1 b 3 Q 7 L C Z x d W 9 0 O 1 N l Y 3 R p b 2 4 x L 1 Z L V C t D w 6 J 5 Q + G 7 k W k v V G j D q m 0 g Y + G 7 m X Q g U 1 R U L n t I Y W 5 n T X V j Q m 9 p V G h 1 b 2 5 n R 2 9 j L D l 9 J n F 1 b 3 Q 7 L C Z x d W 9 0 O 1 N l Y 3 R p b 2 4 x L 1 Z L V C t D w 6 J 5 Q + G 7 k W k v V G j D q m 0 g Y + G 7 m X Q g U 1 R U L n t E b 2 5 W a V R p b m g s M T B 9 J n F 1 b 3 Q 7 L C Z x d W 9 0 O 1 N l Y 3 R p b 2 4 x L 1 Z L V C t D w 6 J 5 Q + G 7 k W k v x J D h u 5 V p I E 5 1 b G w g d u G 7 g S A w L n t T b 0 x 1 b 2 5 n L D E y f S Z x d W 9 0 O y w m c X V v d D t T Z W N 0 a W 9 u M S 9 W S 1 Q r Q 8 O i e U P h u 5 F p L 8 S Q 4 b u V a S B O d W x s I H b h u 4 E g M C 5 7 R G 9 u R 2 l h L D E z f S Z x d W 9 0 O y w m c X V v d D t T Z W N 0 a W 9 u M S 9 W S 1 Q r Q 8 O i e U P h u 5 F p L 8 S Q 4 b u V a S B O d W x s I H b h u 4 E g M C 5 7 S G V T b 0 R p Z X V D S G l u a C w x N H 0 m c X V v d D s s J n F 1 b 3 Q 7 U 2 V j d G l v b j E v V k t U K 0 P D o n l D 4 b u R a S 9 U a M O q b S B j 4 b u Z d C B T V F Q u e 0 5 h b V h E L D E 0 f S Z x d W 9 0 O y w m c X V v d D t T Z W N 0 a W 9 u M S 9 W S 1 Q r Q 8 O i e U P h u 5 F p L 1 R o w 6 p t I G P h u 5 l 0 I F N U V C 5 7 T m l l b k h h b l N 1 R H V u Z y w x N X 0 m c X V v d D s s J n F 1 b 3 Q 7 U 2 V j d G l v b j E v V k t U K 0 P D o n l D 4 b u R a S / E k O G 7 l W k g T n V s b C B 2 4 b u B I D A u e 1 R 5 T G V C b 2 l U a H V v b m d I b 1 R y b 0 N 0 L D E 3 f S Z x d W 9 0 O y w m c X V v d D t T Z W N 0 a W 9 u M S 9 W S 1 Q r Q 8 O i e U P h u 5 F p L 8 S Q 4 b u V a S B O d W x s I H b h u 4 E g M C 5 7 V H l M Z U J v a V R o d W 9 u Z 0 h v V H J v L D E 4 f S Z x d W 9 0 O y w m c X V v d D t T Z W N 0 a W 9 u M S 9 W S 1 Q r Q 8 O i e U P h u 5 F p L 8 S Q 4 b u V a S B O d W x s I H b h u 4 E g M C 5 7 V H l M Z V B o Y U R v T m h h V G h 1 Y 1 R l L D E 5 f S Z x d W 9 0 O y w m c X V v d D t T Z W N 0 a W 9 u M S 9 W S 1 Q r Q 8 O i e U P h u 5 F p L 8 S Q 4 b u V a S B O d W x s I H b h u 4 E g M C 5 7 V H l M Z U R l b k J 1 U G h h R G 9 O a G F U a G V v U X V 5 R G l u a C w y M H 0 m c X V v d D s s J n F 1 b 3 Q 7 U 2 V j d G l v b j E v V k t U K 0 P D o n l D 4 b u R a S / E k O G 7 l W k g T n V s b C B 2 4 b u B I D A u e 1 R o Y W 5 o V G l l b i w y M X 0 m c X V v d D s s J n F 1 b 3 Q 7 U 2 V j d G l v b j E v V k t U K 0 P D o n l D 4 b u R a S 9 U a M O q b S B j 4 b u Z d C B T V F Q u e 0 5 o b 2 0 s M j F 9 J n F 1 b 3 Q 7 L C Z x d W 9 0 O 1 N l Y 3 R p b 2 4 x L 1 Z L V C t D w 6 J 5 Q + G 7 k W k v V G j D q m 0 g Y + G 7 m X Q g U 1 R U L n t O Z 3 V v a U 5 I Y X A s M j J 9 J n F 1 b 3 Q 7 L C Z x d W 9 0 O 1 N l Y 3 R p b 2 4 x L 1 Z L V C t D w 6 J 5 Q + G 7 k W k v V G j D q m 0 g Y + G 7 m X Q g U 1 R U L n t H a G l D a H U s M j N 9 J n F 1 b 3 Q 7 L C Z x d W 9 0 O 1 N l Y 3 R p b 2 4 x L 1 Z L V C t D w 6 J 5 Q + G 7 k W k v V G j D q m 0 g Y + G 7 m X Q g U 1 R U L n t H a G l D a H V L a W V t V H J h L D I 0 f S Z x d W 9 0 O y w m c X V v d D t T Z W N 0 a W 9 u M S 9 W S 1 Q r Q 8 O i e U P h u 5 F p L 1 R o w 6 p t I G P h u 5 l 0 I F N U V C 5 7 Q m F v Q 2 F v S 3 R y Y S w y N X 0 m c X V v d D s s J n F 1 b 3 Q 7 U 2 V j d G l v b j E v V k t U K 0 P D o n l D 4 b u R a S 9 U a M O q b S B j 4 b u Z d C B T V F Q u e 0 R v d E R 1 V G h h b y w y N n 0 m c X V v d D s s J n F 1 b 3 Q 7 U 2 V j d G l v b j E v V k t U K 0 P D o n l D 4 b u R a S 9 U a M O q b S B j 4 b u Z d C B T V F Q u e 0 R v d E x h c F B B L D I 3 f S Z x d W 9 0 O 1 0 s J n F 1 b 3 Q 7 Q 2 9 s d W 1 u Q 2 9 1 b n Q m c X V v d D s 6 M j k s J n F 1 b 3 Q 7 S 2 V 5 Q 2 9 s d W 1 u T m F t Z X M m c X V v d D s 6 W 1 0 s J n F 1 b 3 Q 7 Q 2 9 s d W 1 u S W R l b n R p d G l l c y Z x d W 9 0 O z p b J n F 1 b 3 Q 7 U 2 V j d G l v b j E v V k t U K 0 P D o n l D 4 b u R a S 9 U a M O q b S B j 4 b u Z d C B T V F Q u e 1 N U V C w y O H 0 m c X V v d D s s J n F 1 b 3 Q 7 U 2 V j d G l v b j E v V k t U K 0 P D o n l D 4 b u R a S 9 U a M O q b S B j 4 b u Z d C B T V F Q u e 0 1 h Q 2 9 u Z 1 Z p Z W M s M H 0 m c X V v d D s s J n F 1 b 3 Q 7 U 2 V j d G l v b j E v V k t U K 0 P D o n l D 4 b u R a S 9 U a M O q b S B j 4 b u Z d C B T V F Q u e 1 R v X 1 R o d W E s M X 0 m c X V v d D s s J n F 1 b 3 Q 7 U 2 V j d G l v b j E v V k t U K 0 P D o n l D 4 b u R a S 9 U a M O q b S B j 4 b u Z d C B T V F Q u e 3 N v S G l l d V R v Q m F u R G 8 s M n 0 m c X V v d D s s J n F 1 b 3 Q 7 U 2 V j d G l v b j E v V k t U K 0 P D o n l D 4 b u R a S 9 U a M O q b S B j 4 b u Z d C B T V F Q u e 3 N v V G h 1 V H V U a H V h L D N 9 J n F 1 b 3 Q 7 L C Z x d W 9 0 O 1 N l Y 3 R p b 2 4 x L 1 Z L V C t D w 6 J 5 Q + G 7 k W k v V G j D q m 0 g Y + G 7 m X Q g U 1 R U L n t N Y U N o d S w 0 f S Z x d W 9 0 O y w m c X V v d D t T Z W N 0 a W 9 u M S 9 W S 1 Q r Q 8 O i e U P h u 5 F p L 1 R o w 6 p t I G P h u 5 l 0 I F N U V C 5 7 S G 9 W Y V R l b i w 1 f S Z x d W 9 0 O y w m c X V v d D t T Z W N 0 a W 9 u M S 9 W S 1 Q r Q 8 O i e U P h u 5 F p L 1 R o w 6 p t I G P h u 5 l 0 I F N U V C 5 7 R G l h Q 2 h p V G h 1 Y S w 2 f S Z x d W 9 0 O y w m c X V v d D t T Z W N 0 a W 9 u M S 9 W S 1 Q r Q 8 O i e U P h u 5 F p L 1 R o w 6 p t I G P h u 5 l 0 I F N U V C 5 7 T W F I a W V 1 R G 9 u R 2 l h L D d 9 J n F 1 b 3 Q 7 L C Z x d W 9 0 O 1 N l Y 3 R p b 2 4 x L 1 Z L V C t D w 6 J 5 Q + G 7 k W k v V G j D q m 0 g Y + G 7 m X Q g U 1 R U L n t I Y W 5 n T X V j Q m 9 p V G h 1 b 2 5 n X 0 h v V H J v L D h 9 J n F 1 b 3 Q 7 L C Z x d W 9 0 O 1 N l Y 3 R p b 2 4 x L 1 Z L V C t D w 6 J 5 Q + G 7 k W k v V G j D q m 0 g Y + G 7 m X Q g U 1 R U L n t I Y W 5 n T X V j Q m 9 p V G h 1 b 2 5 n R 2 9 j L D l 9 J n F 1 b 3 Q 7 L C Z x d W 9 0 O 1 N l Y 3 R p b 2 4 x L 1 Z L V C t D w 6 J 5 Q + G 7 k W k v V G j D q m 0 g Y + G 7 m X Q g U 1 R U L n t E b 2 5 W a V R p b m g s M T B 9 J n F 1 b 3 Q 7 L C Z x d W 9 0 O 1 N l Y 3 R p b 2 4 x L 1 Z L V C t D w 6 J 5 Q + G 7 k W k v x J D h u 5 V p I E 5 1 b G w g d u G 7 g S A w L n t T b 0 x 1 b 2 5 n L D E y f S Z x d W 9 0 O y w m c X V v d D t T Z W N 0 a W 9 u M S 9 W S 1 Q r Q 8 O i e U P h u 5 F p L 8 S Q 4 b u V a S B O d W x s I H b h u 4 E g M C 5 7 R G 9 u R 2 l h L D E z f S Z x d W 9 0 O y w m c X V v d D t T Z W N 0 a W 9 u M S 9 W S 1 Q r Q 8 O i e U P h u 5 F p L 8 S Q 4 b u V a S B O d W x s I H b h u 4 E g M C 5 7 S G V T b 0 R p Z X V D S G l u a C w x N H 0 m c X V v d D s s J n F 1 b 3 Q 7 U 2 V j d G l v b j E v V k t U K 0 P D o n l D 4 b u R a S 9 U a M O q b S B j 4 b u Z d C B T V F Q u e 0 5 h b V h E L D E 0 f S Z x d W 9 0 O y w m c X V v d D t T Z W N 0 a W 9 u M S 9 W S 1 Q r Q 8 O i e U P h u 5 F p L 1 R o w 6 p t I G P h u 5 l 0 I F N U V C 5 7 T m l l b k h h b l N 1 R H V u Z y w x N X 0 m c X V v d D s s J n F 1 b 3 Q 7 U 2 V j d G l v b j E v V k t U K 0 P D o n l D 4 b u R a S / E k O G 7 l W k g T n V s b C B 2 4 b u B I D A u e 1 R 5 T G V C b 2 l U a H V v b m d I b 1 R y b 0 N 0 L D E 3 f S Z x d W 9 0 O y w m c X V v d D t T Z W N 0 a W 9 u M S 9 W S 1 Q r Q 8 O i e U P h u 5 F p L 8 S Q 4 b u V a S B O d W x s I H b h u 4 E g M C 5 7 V H l M Z U J v a V R o d W 9 u Z 0 h v V H J v L D E 4 f S Z x d W 9 0 O y w m c X V v d D t T Z W N 0 a W 9 u M S 9 W S 1 Q r Q 8 O i e U P h u 5 F p L 8 S Q 4 b u V a S B O d W x s I H b h u 4 E g M C 5 7 V H l M Z V B o Y U R v T m h h V G h 1 Y 1 R l L D E 5 f S Z x d W 9 0 O y w m c X V v d D t T Z W N 0 a W 9 u M S 9 W S 1 Q r Q 8 O i e U P h u 5 F p L 8 S Q 4 b u V a S B O d W x s I H b h u 4 E g M C 5 7 V H l M Z U R l b k J 1 U G h h R G 9 O a G F U a G V v U X V 5 R G l u a C w y M H 0 m c X V v d D s s J n F 1 b 3 Q 7 U 2 V j d G l v b j E v V k t U K 0 P D o n l D 4 b u R a S / E k O G 7 l W k g T n V s b C B 2 4 b u B I D A u e 1 R o Y W 5 o V G l l b i w y M X 0 m c X V v d D s s J n F 1 b 3 Q 7 U 2 V j d G l v b j E v V k t U K 0 P D o n l D 4 b u R a S 9 U a M O q b S B j 4 b u Z d C B T V F Q u e 0 5 o b 2 0 s M j F 9 J n F 1 b 3 Q 7 L C Z x d W 9 0 O 1 N l Y 3 R p b 2 4 x L 1 Z L V C t D w 6 J 5 Q + G 7 k W k v V G j D q m 0 g Y + G 7 m X Q g U 1 R U L n t O Z 3 V v a U 5 I Y X A s M j J 9 J n F 1 b 3 Q 7 L C Z x d W 9 0 O 1 N l Y 3 R p b 2 4 x L 1 Z L V C t D w 6 J 5 Q + G 7 k W k v V G j D q m 0 g Y + G 7 m X Q g U 1 R U L n t H a G l D a H U s M j N 9 J n F 1 b 3 Q 7 L C Z x d W 9 0 O 1 N l Y 3 R p b 2 4 x L 1 Z L V C t D w 6 J 5 Q + G 7 k W k v V G j D q m 0 g Y + G 7 m X Q g U 1 R U L n t H a G l D a H V L a W V t V H J h L D I 0 f S Z x d W 9 0 O y w m c X V v d D t T Z W N 0 a W 9 u M S 9 W S 1 Q r Q 8 O i e U P h u 5 F p L 1 R o w 6 p t I G P h u 5 l 0 I F N U V C 5 7 Q m F v Q 2 F v S 3 R y Y S w y N X 0 m c X V v d D s s J n F 1 b 3 Q 7 U 2 V j d G l v b j E v V k t U K 0 P D o n l D 4 b u R a S 9 U a M O q b S B j 4 b u Z d C B T V F Q u e 0 R v d E R 1 V G h h b y w y N n 0 m c X V v d D s s J n F 1 b 3 Q 7 U 2 V j d G l v b j E v V k t U K 0 P D o n l D 4 b u R a S 9 U a M O q b S B j 4 b u Z d C B T V F Q u e 0 R v d E x h c F B B L D I 3 f S Z x d W 9 0 O 1 0 s J n F 1 b 3 Q 7 U m V s Y X R p b 2 5 z a G l w S W 5 m b y Z x d W 9 0 O z p b X X 0 i I C 8 + P C 9 T d G F i b G V F b n R y a W V z P j w v S X R l b T 4 8 S X R l b T 4 8 S X R l b U x v Y 2 F 0 a W 9 u P j x J d G V t V H l w Z T 5 G b 3 J t d W x h P C 9 J d G V t V H l w Z T 4 8 S X R l b V B h d G g + U 2 V j d G l v b j E v V k t U J T J C Q y V D M y V B M n l D J U U x J U J C J T k x a S 9 T b 3 V y Y 2 U 8 L 0 l 0 Z W 1 Q Y X R o P j w v S X R l b U x v Y 2 F 0 a W 9 u P j x T d G F i b G V F b n R y a W V z I C 8 + P C 9 J d G V t P j x J d G V t P j x J d G V t T G 9 j Y X R p b 2 4 + P E l 0 Z W 1 U e X B l P k Z v c m 1 1 b G E 8 L 0 l 0 Z W 1 U e X B l P j x J d G V t U G F 0 a D 5 T Z W N 0 a W 9 u M S 9 W S 1 Q l M k J D J U M z J U E y e U M l R T E l Q k I l O T F p L 1 Z L V C U y Q k M l Q z M l Q T J 5 Q y V F M S V C Q i U 5 M W l f U 2 h l Z X Q 8 L 0 l 0 Z W 1 Q Y X R o P j w v S X R l b U x v Y 2 F 0 a W 9 u P j x T d G F i b G V F b n R y a W V z I C 8 + P C 9 J d G V t P j x J d G V t P j x J d G V t T G 9 j Y X R p b 2 4 + P E l 0 Z W 1 U e X B l P k Z v c m 1 1 b G E 8 L 0 l 0 Z W 1 U e X B l P j x J d G V t U G F 0 a D 5 T Z W N 0 a W 9 u M S 9 W S 1 Q l M k J D J U M z J U E y e U M l R T E l Q k I l O T F p L 1 B y b 2 1 v d G V k J T I w S G V h Z G V y c z w v S X R l b V B h d G g + P C 9 J d G V t T G 9 j Y X R p b 2 4 + P F N 0 Y W J s Z U V u d H J p Z X M g L z 4 8 L 0 l 0 Z W 0 + P E l 0 Z W 0 + P E l 0 Z W 1 M b 2 N h d G l v b j 4 8 S X R l b V R 5 c G U + R m 9 y b X V s Y T w v S X R l b V R 5 c G U + P E l 0 Z W 1 Q Y X R o P l N l Y 3 R p b 2 4 x L 1 Z L V C U y Q k M l Q z M l Q T J 5 Q y V F M S V C Q i U 5 M W k v Q 2 h h b m d l Z C U y M F R 5 c G U 8 L 0 l 0 Z W 1 Q Y X R o P j w v S X R l b U x v Y 2 F 0 a W 9 u P j x T d G F i b G V F b n R y a W V z I C 8 + P C 9 J d G V t P j x J d G V t P j x J d G V t T G 9 j Y X R p b 2 4 + P E l 0 Z W 1 U e X B l P k Z v c m 1 1 b G E 8 L 0 l 0 Z W 1 U e X B l P j x J d G V t U G F 0 a D 5 T Z W N 0 a W 9 u M S 9 E R 1 9 L a W V t S 2 U v U H J v b W 9 0 Z W Q l M j B I Z W F k Z X J z P C 9 J d G V t U G F 0 a D 4 8 L 0 l 0 Z W 1 M b 2 N h d G l v b j 4 8 U 3 R h Y m x l R W 5 0 c m l l c y A v P j w v S X R l b T 4 8 S X R l b T 4 8 S X R l b U x v Y 2 F 0 a W 9 u P j x J d G V t V H l w Z T 5 G b 3 J t d W x h P C 9 J d G V t V H l w Z T 4 8 S X R l b V B h d G g + U 2 V j d G l v b j E v R E d f S 2 l l b U t l L 0 N o Y W 5 n Z W Q l M j B U e X B l P C 9 J d G V t U G F 0 a D 4 8 L 0 l 0 Z W 1 M b 2 N h d G l v b j 4 8 U 3 R h Y m x l R W 5 0 c m l l c y A v P j w v S X R l b T 4 8 S X R l b T 4 8 S X R l b U x v Y 2 F 0 a W 9 u P j x J d G V t V H l w Z T 5 G b 3 J t d W x h P C 9 J d G V t V H l w Z T 4 8 S X R l b V B h d G g + U 2 V j d G l v b j E v R E d f S 2 l l b U t l L 0 J v T W F I a W V 1 R G 9 u R 2 l h X 0 5 1 b G w 8 L 0 l 0 Z W 1 Q Y X R o P j w v S X R l b U x v Y 2 F 0 a W 9 u P j x T d G F i b G V F b n R y a W V z I C 8 + P C 9 J d G V t P j x J d G V t P j x J d G V t T G 9 j Y X R p b 2 4 + P E l 0 Z W 1 U e X B l P k Z v c m 1 1 b G E 8 L 0 l 0 Z W 1 U e X B l P j x J d G V t U G F 0 a D 5 T Z W N 0 a W 9 u M S 9 E R 1 9 L a W V t S 2 U v Q 2 h 1 e S V F M S V C Q i U 4 M 2 4 l M j B j J U U x J U J C J T k 5 d C U y M F N U V C U y M G w l Q z M l Q U F u J T I w J U M 0 J T k x J U U x J U J B J U E 3 d T w v S X R l b V B h d G g + P C 9 J d G V t T G 9 j Y X R p b 2 4 + P F N 0 Y W J s Z U V u d H J p Z X M g L z 4 8 L 0 l 0 Z W 0 + P E l 0 Z W 0 + P E l 0 Z W 1 M b 2 N h d G l v b j 4 8 S X R l b V R 5 c G U + R m 9 y b X V s Y T w v S X R l b V R 5 c G U + P E l 0 Z W 1 Q Y X R o P l N l Y 3 R p b 2 4 x L 0 R H X 0 t p Z W 1 L Z S 9 T J U U x J U J B J U F G c C U y M H g l R T E l Q k E l Q k Z w J T I w Y y V F M S V C Q i U 5 O X Q l M j B T V F Q 8 L 0 l 0 Z W 1 Q Y X R o P j w v S X R l b U x v Y 2 F 0 a W 9 u P j x T d G F i b G V F b n R y a W V z I C 8 + P C 9 J d G V t P j x J d G V t P j x J d G V t T G 9 j Y X R p b 2 4 + P E l 0 Z W 1 U e X B l P k Z v c m 1 1 b G E 8 L 0 l 0 Z W 1 U e X B l P j x J d G V t U G F 0 a D 5 T Z W N 0 a W 9 u M S 9 E R 1 9 L a W V t S 2 U v Q i V F M S V C Q i U 4 R i U y M G 5 1 b G w 8 L 0 l 0 Z W 1 Q Y X R o P j w v S X R l b U x v Y 2 F 0 a W 9 u P j x T d G F i b G V F b n R y a W V z I C 8 + P C 9 J d G V t P j x J d G V t P j x J d G V t T G 9 j Y X R p b 2 4 + P E l 0 Z W 1 U e X B l P k Z v c m 1 1 b G E 8 L 0 l 0 Z W 1 U e X B l P j x J d G V t U G F 0 a D 5 T Z W N 0 a W 9 u M S 9 E R 1 9 L a W V t S 2 U v J U M 0 J T k w J U U x J U J C J T k 1 a S U y M G Z v c m 1 h d C U y M G M l R T E l Q k I l O T l 0 J T I w c y V F M S V C Q i U 5 M T w v S X R l b V B h d G g + P C 9 J d G V t T G 9 j Y X R p b 2 4 + P F N 0 Y W J s Z U V u d H J p Z X M g L z 4 8 L 0 l 0 Z W 0 + P E l 0 Z W 0 + P E l 0 Z W 1 M b 2 N h d G l v b j 4 8 S X R l b V R 5 c G U + R m 9 y b X V s Y T w v S X R l b V R 5 c G U + P E l 0 Z W 1 Q Y X R o P l N l Y 3 R p b 2 4 x L 0 R H X 0 t p Z W 1 L Z S 8 l Q z Q l O T A l R T E l Q k I l O T V p J T I w Y y V F M S V C Q i U 5 O X Q l M j B z J U U x J U J C J T k x J T I w b n V s b C U y M C U z R C U y M D A 8 L 0 l 0 Z W 1 Q Y X R o P j w v S X R l b U x v Y 2 F 0 a W 9 u P j x T d G F i b G V F b n R y a W V z I C 8 + P C 9 J d G V t P j x J d G V t P j x J d G V t T G 9 j Y X R p b 2 4 + P E l 0 Z W 1 U e X B l P k Z v c m 1 1 b G E 8 L 0 l 0 Z W 1 U e X B l P j x J d G V t U G F 0 a D 5 T Z W N 0 a W 9 u M S 9 E R 1 9 L a W V t S 2 U v V C V F M S V C Q S V B M W 8 l M j B j J U U x J U J C J T k 5 d C U y M F N U V D w v S X R l b V B h d G g + P C 9 J d G V t T G 9 j Y X R p b 2 4 + P F N 0 Y W J s Z U V u d H J p Z X M g L z 4 8 L 0 l 0 Z W 0 + P E l 0 Z W 0 + P E l 0 Z W 1 M b 2 N h d G l v b j 4 8 S X R l b V R 5 c G U + R m 9 y b X V s Y T w v S X R l b V R 5 c G U + P E l 0 Z W 1 Q Y X R o P l N l Y 3 R p b 2 4 x L 0 R H X 0 t p Z W 1 L Z S 9 M J U U x J U J B J U E 1 e S U y M G M l R T E l Q k I l O T l 0 P C 9 J d G V t U G F 0 a D 4 8 L 0 l 0 Z W 1 M b 2 N h d G l v b j 4 8 U 3 R h Y m x l R W 5 0 c m l l c y A v P j w v S X R l b T 4 8 S X R l b T 4 8 S X R l b U x v Y 2 F 0 a W 9 u P j x J d G V t V H l w Z T 5 G b 3 J t d W x h P C 9 J d G V t V H l w Z T 4 8 S X R l b V B h d G g + U 2 V j d G l v b j E v V k t U J T J C Q y V D M y V B M n l D J U U x J U J C J T k x a S 9 M J U U x J U J B J U E 1 e S U y M G M l R T E l Q k I l O T l 0 P C 9 J d G V t U G F 0 a D 4 8 L 0 l 0 Z W 1 M b 2 N h d G l v b j 4 8 U 3 R h Y m x l R W 5 0 c m l l c y A v P j w v S X R l b T 4 8 S X R l b T 4 8 S X R l b U x v Y 2 F 0 a W 9 u P j x J d G V t V H l w Z T 5 G b 3 J t d W x h P C 9 J d G V t V H l w Z T 4 8 S X R l b V B h d G g + U 2 V j d G l v b j E v V k t U J T J C Q y V D M y V B M n l D J U U x J U J C J T k x a S 9 C J U U x J U J C J T h G J T I w d C V F M S V C Q i U 5 R C U y M C 0 l M j B 0 a C V F M S V C Q i V B R G E l M j B y J U U x J U J C J T k 3 b m c 8 L 0 l 0 Z W 1 Q Y X R o P j w v S X R l b U x v Y 2 F 0 a W 9 u P j x T d G F i b G V F b n R y a W V z I C 8 + P C 9 J d G V t P j x J d G V t P j x J d G V t T G 9 j Y X R p b 2 4 + P E l 0 Z W 1 U e X B l P k Z v c m 1 1 b G E 8 L 0 l 0 Z W 1 U e X B l P j x J d G V t U G F 0 a D 5 T Z W N 0 a W 9 u M S 9 W S 1 Q l M k J D J U M z J U E y e U M l R T E l Q k I l O T F p L 0 I l R T E l Q k I l O E Y l M j B u d W x s P C 9 J d G V t U G F 0 a D 4 8 L 0 l 0 Z W 1 M b 2 N h d G l v b j 4 8 U 3 R h Y m x l R W 5 0 c m l l c y A v P j w v S X R l b T 4 8 S X R l b T 4 8 S X R l b U x v Y 2 F 0 a W 9 u P j x J d G V t V H l w Z T 5 G b 3 J t d W x h P C 9 J d G V t V H l w Z T 4 8 S X R l b V B h d G g + U 2 V j d G l v b j E v V k t U J T J C Q y V D M y V B M n l D J U U x J U J C J T k x a S 9 U a C V D M y V B Q W 0 l M j B j J U U x J U J C J T k 5 d C U y M F N U V D w v S X R l b V B h d G g + P C 9 J d G V t T G 9 j Y X R p b 2 4 + P F N 0 Y W J s Z U V u d H J p Z X M g L z 4 8 L 0 l 0 Z W 0 + P E l 0 Z W 0 + P E l 0 Z W 1 M b 2 N h d G l v b j 4 8 S X R l b V R 5 c G U + R m 9 y b X V s Y T w v S X R l b V R 5 c G U + P E l 0 Z W 1 Q Y X R o P l N l Y 3 R p b 2 4 x L 1 Z L V C U y Q k M l Q z M l Q T J 5 Q y V F M S V C Q i U 5 M W k v J U M 0 J T k w J U U x J U J C J T k 1 a S U y M G M l R T E l Q k I l O T l 0 J T I w U 1 R U P C 9 J d G V t U G F 0 a D 4 8 L 0 l 0 Z W 1 M b 2 N h d G l v b j 4 8 U 3 R h Y m x l R W 5 0 c m l l c y A v P j w v S X R l b T 4 8 S X R l b T 4 8 S X R l b U x v Y 2 F 0 a W 9 u P j x J d G V t V H l w Z T 5 G b 3 J t d W x h P C 9 J d G V t V H l w Z T 4 8 S X R l b V B h d G g + U 2 V j d G l v b j E v V k t U J T J C Q y V D M y V B M n l D J U U x J U J C J T k x a S 8 l Q z Q l O T A l R T E l Q k I l O T V p J T I w R m 9 y b W F 0 J T I w Y y V F M S V C Q i U 5 O X Q l M j B z J U U x J U J C J T k x P C 9 J d G V t U G F 0 a D 4 8 L 0 l 0 Z W 1 M b 2 N h d G l v b j 4 8 U 3 R h Y m x l R W 5 0 c m l l c y A v P j w v S X R l b T 4 8 S X R l b T 4 8 S X R l b U x v Y 2 F 0 a W 9 u P j x J d G V t V H l w Z T 5 G b 3 J t d W x h P C 9 J d G V t V H l w Z T 4 8 S X R l b V B h d G g + U 2 V j d G l v b j E v V k t U J T J C Q y V D M y V B M n l D J U U x J U J C J T k x a S 8 l Q z Q l O T A l R T E l Q k I l O T V p J T I w T n V s b C U y M H Y l R T E l Q k I l O D E l M j A w P C 9 J d G V t U G F 0 a D 4 8 L 0 l 0 Z W 1 M b 2 N h d G l v b j 4 8 U 3 R h Y m x l R W 5 0 c m l l c y A v P j w v S X R l b T 4 8 S X R l b T 4 8 S X R l b U x v Y 2 F 0 a W 9 u P j x J d G V t V H l w Z T 5 G b 3 J t d W x h P C 9 J d G V t V H l w Z T 4 8 S X R l b V B h d G g + U 2 V j d G l v b j E v V k t U J T J C Q y V D M y V B M n l D J U U x J U J C J T k x a S 9 T J U U x J U J B J U F G c C U y M H g l R T E l Q k E l Q k Z w J T I w d G h l b y U y M G M l R T E l Q k I l O T l 0 J T I w U 1 R U P C 9 J d G V t U G F 0 a D 4 8 L 0 l 0 Z W 1 M b 2 N h d G l v b j 4 8 U 3 R h Y m x l R W 5 0 c m l l c y A v P j w v S X R l b T 4 8 S X R l b T 4 8 S X R l b U x v Y 2 F 0 a W 9 u P j x J d G V t V H l w Z T 5 G b 3 J t d W x h P C 9 J d G V t V H l w Z T 4 8 S X R l b V B h d G g + U 2 V j d G l v b j E v R E d f S 2 l l b U t l L 0 N o Y W 5 n Z W Q l M j B U e X B l M T w v S X R l b V B h d G g + P C 9 J d G V t T G 9 j Y X R p b 2 4 + P F N 0 Y W J s Z U V u d H J p Z X M g L z 4 8 L 0 l 0 Z W 0 + P E l 0 Z W 0 + P E l 0 Z W 1 M b 2 N h d G l v b j 4 8 S X R l b V R 5 c G U + R m 9 y b X V s Y T w v S X R l b V R 5 c G U + P E l 0 Z W 1 Q Y X R o P l N l Y 3 R p b 2 4 x L 1 R y a W N o T H V j X 0 5 O L 1 N v d X J j Z T w v S X R l b V B h d G g + P C 9 J d G V t T G 9 j Y X R p b 2 4 + P F N 0 Y W J s Z U V u d H J p Z X M g L z 4 8 L 0 l 0 Z W 0 + P E l 0 Z W 0 + P E l 0 Z W 1 M b 2 N h d G l v b j 4 8 S X R l b V R 5 c G U + R m 9 y b X V s Y T w v S X R l b V R 5 c G U + P E l 0 Z W 1 Q Y X R o P l N l Y 3 R p b 2 4 x L 1 R y a W N o T H V j X 0 5 O L 1 R y a W N o T H V j X 0 5 O X 1 N o Z W V 0 P C 9 J d G V t U G F 0 a D 4 8 L 0 l 0 Z W 1 M b 2 N h d G l v b j 4 8 U 3 R h Y m x l R W 5 0 c m l l c y A v P j w v S X R l b T 4 8 S X R l b T 4 8 S X R l b U x v Y 2 F 0 a W 9 u P j x J d G V t V H l w Z T 5 G b 3 J t d W x h P C 9 J d G V t V H l w Z T 4 8 S X R l b V B h d G g + U 2 V j d G l v b j E v V H J p Y 2 h M d W N f T k 4 v U H J v b W 9 0 Z W Q l M j B I Z W F k Z X J z P C 9 J d G V t U G F 0 a D 4 8 L 0 l 0 Z W 1 M b 2 N h d G l v b j 4 8 U 3 R h Y m x l R W 5 0 c m l l c y A v P j w v S X R l b T 4 8 S X R l b T 4 8 S X R l b U x v Y 2 F 0 a W 9 u P j x J d G V t V H l w Z T 5 G b 3 J t d W x h P C 9 J d G V t V H l w Z T 4 8 S X R l b V B h d G g + U 2 V j d G l v b j E v V H J p Y 2 h M d W N f T k 4 v T C V F M S V C Q S V B N X k l M j B 0 a S V D M y V B Q X U l M j A l Q z Q l O T E l R T E l Q k I l O D E 8 L 0 l 0 Z W 1 Q Y X R o P j w v S X R l b U x v Y 2 F 0 a W 9 u P j x T d G F i b G V F b n R y a W V z I C 8 + P C 9 J d G V t P j x J d G V t P j x J d G V t T G 9 j Y X R p b 2 4 + P E l 0 Z W 1 U e X B l P k Z v c m 1 1 b G E 8 L 0 l 0 Z W 1 U e X B l P j x J d G V t U G F 0 a D 5 T Z W N 0 a W 9 u M S 9 U c m l j a E x 1 Y 1 9 O T i 9 M J U U x J U J B J U E 1 e S U y M G M l R T E l Q k I l O T l 0 P C 9 J d G V t U G F 0 a D 4 8 L 0 l 0 Z W 1 M b 2 N h d G l v b j 4 8 U 3 R h Y m x l R W 5 0 c m l l c y A v P j w v S X R l b T 4 8 S X R l b T 4 8 S X R l b U x v Y 2 F 0 a W 9 u P j x J d G V t V H l w Z T 5 G b 3 J t d W x h P C 9 J d G V t V H l w Z T 4 8 S X R l b V B h d G g + U 2 V j d G l v b j E v V H J p Y 2 h M d W N f T k 4 v Q i V F M S V C Q i U 4 R i U y M H Q l R T E l Q k I l O U Q l M j B 0 a C V F M S V C Q i V B R G E l M j B y J U U x J U J C J T k 3 b m c 8 L 0 l 0 Z W 1 Q Y X R o P j w v S X R l b U x v Y 2 F 0 a W 9 u P j x T d G F i b G V F b n R y a W V z I C 8 + P C 9 J d G V t P j x J d G V t P j x J d G V t T G 9 j Y X R p b 2 4 + P E l 0 Z W 1 U e X B l P k Z v c m 1 1 b G E 8 L 0 l 0 Z W 1 U e X B l P j x J d G V t U G F 0 a D 5 T Z W N 0 a W 9 u M S 9 U c m l j a E x 1 Y 1 9 O T i 9 C J U U x J U J C J T h G J T I w T n V s b D w v S X R l b V B h d G g + P C 9 J d G V t T G 9 j Y X R p b 2 4 + P F N 0 Y W J s Z U V u d H J p Z X M g L z 4 8 L 0 l 0 Z W 0 + P E l 0 Z W 0 + P E l 0 Z W 1 M b 2 N h d G l v b j 4 8 S X R l b V R 5 c G U + R m 9 y b X V s Y T w v S X R l b V R 5 c G U + P E l 0 Z W 1 Q Y X R o P l N l Y 3 R p b 2 4 x L 1 R y a W N o T H V j X 0 5 O L 1 R o J U M z J U F B b S U y M G M l R T E l Q k I l O T l 0 J T I w U 1 R U P C 9 J d G V t U G F 0 a D 4 8 L 0 l 0 Z W 1 M b 2 N h d G l v b j 4 8 U 3 R h Y m x l R W 5 0 c m l l c y A v P j w v S X R l b T 4 8 S X R l b T 4 8 S X R l b U x v Y 2 F 0 a W 9 u P j x J d G V t V H l w Z T 5 G b 3 J t d W x h P C 9 J d G V t V H l w Z T 4 8 S X R l b V B h d G g + U 2 V j d G l v b j E v V H J p Y 2 h M d W N f T k 4 v J U M 0 J T k w J U U x J U J C J T k 1 a S U y M G M l R T E l Q k I l O T l 0 J T I w U 1 R U P C 9 J d G V t U G F 0 a D 4 8 L 0 l 0 Z W 1 M b 2 N h d G l v b j 4 8 U 3 R h Y m x l R W 5 0 c m l l c y A v P j w v S X R l b T 4 8 S X R l b T 4 8 S X R l b U x v Y 2 F 0 a W 9 u P j x J d G V t V H l w Z T 5 G b 3 J t d W x h P C 9 J d G V t V H l w Z T 4 8 S X R l b V B h d G g + U 2 V j d G l v b j E v V H J p Y 2 h M d W N f T k 4 v J U M 0 J T k w J U U x J U J C J T k 1 a S U y M G Z v c m 1 h d C U y M G M l R T E l Q k I l O T l 0 J T I w c y V F M S V C Q i U 5 M T w v S X R l b V B h d G g + P C 9 J d G V t T G 9 j Y X R p b 2 4 + P F N 0 Y W J s Z U V u d H J p Z X M g L z 4 8 L 0 l 0 Z W 0 + P E l 0 Z W 0 + P E l 0 Z W 1 M b 2 N h d G l v b j 4 8 S X R l b V R 5 c G U + R m 9 y b X V s Y T w v S X R l b V R 5 c G U + P E l 0 Z W 1 Q Y X R o P l N l Y 3 R p b 2 4 x L 1 R y a W N o T H V j X 0 5 O L y V D N C U 5 M C V F M S V C Q i U 5 N W k l M j B O d W x s J T I w d i V F M S V C Q i U 4 M S U y M D A 8 L 0 l 0 Z W 1 Q Y X R o P j w v S X R l b U x v Y 2 F 0 a W 9 u P j x T d G F i b G V F b n R y a W V z I C 8 + P C 9 J d G V t P j x J d G V t P j x J d G V t T G 9 j Y X R p b 2 4 + P E l 0 Z W 1 U e X B l P k Z v c m 1 1 b G E 8 L 0 l 0 Z W 1 U e X B l P j x J d G V t U G F 0 a D 5 T Z W N 0 a W 9 u M S 9 U c m l j a E x 1 Y 1 9 O T i 9 T J U U x J U J B J U F G c C U y M H g l R T E l Q k E l Q k Z w J T I w d G h l b y U y M G M l R T E l Q k I l O T l 0 J T I w U 1 R U P C 9 J d G V t U G F 0 a D 4 8 L 0 l 0 Z W 1 M b 2 N h d G l v b j 4 8 U 3 R h Y m x l R W 5 0 c m l l c y A v P j w v S X R l b T 4 8 S X R l b T 4 8 S X R l b U x v Y 2 F 0 a W 9 u P j x J d G V t V H l w Z T 5 G b 3 J t d W x h P C 9 J d G V t V H l w Z T 4 8 S X R l b V B h d G g + U 2 V j d G l v b j E v V H J p Y 2 h M d W N f T k 4 v T C V F M S V C Q i U 4 R G M l M j A l Q z Q l O T E l R T E l Q k I l Q T N 0 J T I w Z C V F M S V C Q i V C M S U y M H R o J U U x J U J B J U E z b z w v S X R l b V B h d G g + P C 9 J d G V t T G 9 j Y X R p b 2 4 + P F N 0 Y W J s Z U V u d H J p Z X M g L z 4 8 L 0 l 0 Z W 0 + P E l 0 Z W 0 + P E l 0 Z W 1 M b 2 N h d G l v b j 4 8 S X R l b V R 5 c G U + R m 9 y b X V s Y T w v S X R l b V R 5 c G U + P E l 0 Z W 1 Q Y X R o P l N l Y 3 R p b 2 4 x L 1 R y a W N o T H V j X 0 5 O L 0 R v d E R 1 V G h h b z w v S X R l b V B h d G g + P C 9 J d G V t T G 9 j Y X R p b 2 4 + P F N 0 Y W J s Z U V u d H J p Z X M g L z 4 8 L 0 l 0 Z W 0 + P E l 0 Z W 0 + P E l 0 Z W 1 M b 2 N h d G l v b j 4 8 S X R l b V R 5 c G U + R m 9 y b X V s Y T w v S X R l b V R 5 c G U + P E l 0 Z W 1 Q Y X R o P l N l Y 3 R p b 2 4 x L 1 Z L V C U y Q k M l Q z M l Q T J 5 Q y V F M S V C Q i U 5 M W k v T C V F M S V C Q i U 4 R G M l M j A l Q z Q l O T E l R T E l Q k I l Q T N 0 J T I w Z C V F M S V C Q i V C M S U y M H R o J U U x J U J B J U E z b z w v S X R l b V B h d G g + P C 9 J d G V t T G 9 j Y X R p b 2 4 + P F N 0 Y W J s Z U V u d H J p Z X M g L z 4 8 L 0 l 0 Z W 0 + P E l 0 Z W 0 + P E l 0 Z W 1 M b 2 N h d G l v b j 4 8 S X R l b V R 5 c G U + R m 9 y b X V s Y T w v S X R l b V R 5 c G U + P E l 0 Z W 1 Q Y X R o P l N l Y 3 R p b 2 4 x L 1 Z L V C U y Q k M l Q z M l Q T J 5 Q y V F M S V C Q i U 5 M W k v R G 9 0 R H V U a G F v P C 9 J d G V t U G F 0 a D 4 8 L 0 l 0 Z W 1 M b 2 N h d G l v b j 4 8 U 3 R h Y m x l R W 5 0 c m l l c y A v P j w v S X R l b T 4 8 L 0 l 0 Z W 1 z P j w v T G 9 j Y W x Q Y W N r Y W d l T W V 0 Y W R h d G F G a W x l P h Y A A A B Q S w U G A A A A A A A A A A A A A A A A A A A A A A A A J g E A A A E A A A D Q j J 3 f A R X R E Y x 6 A M B P w p f r A Q A A A P T D i P A P P G 9 F h 3 g p Z L 2 n C 0 Y A A A A A A g A A A A A A E G Y A A A A B A A A g A A A A P E 4 f K z o z G b C A 3 d V h H L G 4 P J p / Y y z c w b D M q d W j Q / w / s Q U A A A A A D o A A A A A C A A A g A A A A b g m x n E V f R q z J 4 V 2 k y K V 0 g J V T E Y Q i w O Y S u 6 m x b i 5 6 v H p Q A A A A Q j n W R 6 V e 3 + x V Z f 4 g J B H C P r y D i 6 H x N s 4 U H n 9 H l 3 o Y U m 2 5 + y n X Z H D 9 p O c 6 H 6 A Z U Q 7 l l v R X E a n B 9 t e H M a I g T M v 6 l C K Q P I q l Z 6 H Q l g I L R h t y I e d A A A A A m w S 5 k K u H G j 7 y y 6 F w 9 G U J K P 3 B W w d 5 G S n J + R 0 c 6 + s q p a e V B 7 + J S y G 4 t N K + f s Z b P 9 / x a 4 C Q y R t A J e J A q E 7 A v s R t 9 g = = < / D a t a M a s h u p > 
</file>

<file path=customXml/itemProps1.xml><?xml version="1.0" encoding="utf-8"?>
<ds:datastoreItem xmlns:ds="http://schemas.openxmlformats.org/officeDocument/2006/customXml" ds:itemID="{595782C9-31CD-4854-8058-3A729B94918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45</vt:i4>
      </vt:variant>
      <vt:variant>
        <vt:lpstr>Named Ranges</vt:lpstr>
      </vt:variant>
      <vt:variant>
        <vt:i4>187</vt:i4>
      </vt:variant>
    </vt:vector>
  </HeadingPairs>
  <TitlesOfParts>
    <vt:vector size="232" baseType="lpstr">
      <vt:lpstr>TH_Csd</vt:lpstr>
      <vt:lpstr>TrichLuc_TH</vt:lpstr>
      <vt:lpstr>KiemKe_TH</vt:lpstr>
      <vt:lpstr>Mau</vt:lpstr>
      <vt:lpstr>DG_KiemKe</vt:lpstr>
      <vt:lpstr>pa phat cac dot</vt:lpstr>
      <vt:lpstr>TH</vt:lpstr>
      <vt:lpstr>Ban</vt:lpstr>
      <vt:lpstr>Bích</vt:lpstr>
      <vt:lpstr>Bàng</vt:lpstr>
      <vt:lpstr>Hòa</vt:lpstr>
      <vt:lpstr>Nhân</vt:lpstr>
      <vt:lpstr>Hồng</vt:lpstr>
      <vt:lpstr>Lan</vt:lpstr>
      <vt:lpstr>Lý</vt:lpstr>
      <vt:lpstr>Tạo</vt:lpstr>
      <vt:lpstr>Mạnh</vt:lpstr>
      <vt:lpstr>Mây</vt:lpstr>
      <vt:lpstr>Minh</vt:lpstr>
      <vt:lpstr>Mơ</vt:lpstr>
      <vt:lpstr>Thiệu</vt:lpstr>
      <vt:lpstr>Vân</vt:lpstr>
      <vt:lpstr>Tích</vt:lpstr>
      <vt:lpstr>Trai</vt:lpstr>
      <vt:lpstr>Thanh</vt:lpstr>
      <vt:lpstr>Thanh(1)</vt:lpstr>
      <vt:lpstr>Thắng</vt:lpstr>
      <vt:lpstr>Sàng</vt:lpstr>
      <vt:lpstr>Thơ</vt:lpstr>
      <vt:lpstr>Đăng</vt:lpstr>
      <vt:lpstr>Thứ</vt:lpstr>
      <vt:lpstr>Tuấn</vt:lpstr>
      <vt:lpstr>Thùy</vt:lpstr>
      <vt:lpstr>Kiều</vt:lpstr>
      <vt:lpstr>Tính</vt:lpstr>
      <vt:lpstr>Trung</vt:lpstr>
      <vt:lpstr>Toán</vt:lpstr>
      <vt:lpstr>Tới</vt:lpstr>
      <vt:lpstr>Trúc</vt:lpstr>
      <vt:lpstr>Ngọ</vt:lpstr>
      <vt:lpstr>Tư</vt:lpstr>
      <vt:lpstr>Vình</vt:lpstr>
      <vt:lpstr>phường</vt:lpstr>
      <vt:lpstr>Bùi Đức Hoằng</vt:lpstr>
      <vt:lpstr>số liên hệ các hộ</vt:lpstr>
      <vt:lpstr>DotDuThao</vt:lpstr>
      <vt:lpstr>Ban!Print_Area</vt:lpstr>
      <vt:lpstr>Bàng!Print_Area</vt:lpstr>
      <vt:lpstr>Bích!Print_Area</vt:lpstr>
      <vt:lpstr>'Bùi Đức Hoằng'!Print_Area</vt:lpstr>
      <vt:lpstr>Đăng!Print_Area</vt:lpstr>
      <vt:lpstr>Hòa!Print_Area</vt:lpstr>
      <vt:lpstr>Hồng!Print_Area</vt:lpstr>
      <vt:lpstr>Kiều!Print_Area</vt:lpstr>
      <vt:lpstr>Lan!Print_Area</vt:lpstr>
      <vt:lpstr>Lý!Print_Area</vt:lpstr>
      <vt:lpstr>Mạnh!Print_Area</vt:lpstr>
      <vt:lpstr>Mau!Print_Area</vt:lpstr>
      <vt:lpstr>Mây!Print_Area</vt:lpstr>
      <vt:lpstr>Minh!Print_Area</vt:lpstr>
      <vt:lpstr>Mơ!Print_Area</vt:lpstr>
      <vt:lpstr>Ngọ!Print_Area</vt:lpstr>
      <vt:lpstr>Nhân!Print_Area</vt:lpstr>
      <vt:lpstr>'pa phat cac dot'!Print_Area</vt:lpstr>
      <vt:lpstr>phường!Print_Area</vt:lpstr>
      <vt:lpstr>Sàng!Print_Area</vt:lpstr>
      <vt:lpstr>Tạo!Print_Area</vt:lpstr>
      <vt:lpstr>Tích!Print_Area</vt:lpstr>
      <vt:lpstr>Tính!Print_Area</vt:lpstr>
      <vt:lpstr>Toán!Print_Area</vt:lpstr>
      <vt:lpstr>Tới!Print_Area</vt:lpstr>
      <vt:lpstr>Tuấn!Print_Area</vt:lpstr>
      <vt:lpstr>Tư!Print_Area</vt:lpstr>
      <vt:lpstr>TH!Print_Area</vt:lpstr>
      <vt:lpstr>Thanh!Print_Area</vt:lpstr>
      <vt:lpstr>'Thanh(1)'!Print_Area</vt:lpstr>
      <vt:lpstr>Thắng!Print_Area</vt:lpstr>
      <vt:lpstr>Thiệu!Print_Area</vt:lpstr>
      <vt:lpstr>Thơ!Print_Area</vt:lpstr>
      <vt:lpstr>Thùy!Print_Area</vt:lpstr>
      <vt:lpstr>Thứ!Print_Area</vt:lpstr>
      <vt:lpstr>Trai!Print_Area</vt:lpstr>
      <vt:lpstr>Trúc!Print_Area</vt:lpstr>
      <vt:lpstr>Trung!Print_Area</vt:lpstr>
      <vt:lpstr>Vân!Print_Area</vt:lpstr>
      <vt:lpstr>Vình!Print_Area</vt:lpstr>
      <vt:lpstr>Ban!Print_Titles</vt:lpstr>
      <vt:lpstr>Bàng!Print_Titles</vt:lpstr>
      <vt:lpstr>Bích!Print_Titles</vt:lpstr>
      <vt:lpstr>'Bùi Đức Hoằng'!Print_Titles</vt:lpstr>
      <vt:lpstr>Đăng!Print_Titles</vt:lpstr>
      <vt:lpstr>Hòa!Print_Titles</vt:lpstr>
      <vt:lpstr>Hồng!Print_Titles</vt:lpstr>
      <vt:lpstr>Kiều!Print_Titles</vt:lpstr>
      <vt:lpstr>Lan!Print_Titles</vt:lpstr>
      <vt:lpstr>Lý!Print_Titles</vt:lpstr>
      <vt:lpstr>Mạnh!Print_Titles</vt:lpstr>
      <vt:lpstr>Mau!Print_Titles</vt:lpstr>
      <vt:lpstr>Mây!Print_Titles</vt:lpstr>
      <vt:lpstr>Minh!Print_Titles</vt:lpstr>
      <vt:lpstr>Mơ!Print_Titles</vt:lpstr>
      <vt:lpstr>Ngọ!Print_Titles</vt:lpstr>
      <vt:lpstr>Nhân!Print_Titles</vt:lpstr>
      <vt:lpstr>phường!Print_Titles</vt:lpstr>
      <vt:lpstr>Sàng!Print_Titles</vt:lpstr>
      <vt:lpstr>Tạo!Print_Titles</vt:lpstr>
      <vt:lpstr>Tích!Print_Titles</vt:lpstr>
      <vt:lpstr>Tính!Print_Titles</vt:lpstr>
      <vt:lpstr>Toán!Print_Titles</vt:lpstr>
      <vt:lpstr>Tới!Print_Titles</vt:lpstr>
      <vt:lpstr>Tuấn!Print_Titles</vt:lpstr>
      <vt:lpstr>Tư!Print_Titles</vt:lpstr>
      <vt:lpstr>Thanh!Print_Titles</vt:lpstr>
      <vt:lpstr>'Thanh(1)'!Print_Titles</vt:lpstr>
      <vt:lpstr>Thắng!Print_Titles</vt:lpstr>
      <vt:lpstr>Thiệu!Print_Titles</vt:lpstr>
      <vt:lpstr>Thơ!Print_Titles</vt:lpstr>
      <vt:lpstr>Thùy!Print_Titles</vt:lpstr>
      <vt:lpstr>Thứ!Print_Titles</vt:lpstr>
      <vt:lpstr>Trai!Print_Titles</vt:lpstr>
      <vt:lpstr>Trúc!Print_Titles</vt:lpstr>
      <vt:lpstr>Trung!Print_Titles</vt:lpstr>
      <vt:lpstr>Vân!Print_Titles</vt:lpstr>
      <vt:lpstr>Vình!Print_Titles</vt:lpstr>
      <vt:lpstr>Ban!TongTienBtHoTro</vt:lpstr>
      <vt:lpstr>Bàng!TongTienBtHoTro</vt:lpstr>
      <vt:lpstr>Bích!TongTienBtHoTro</vt:lpstr>
      <vt:lpstr>Đăng!TongTienBtHoTro</vt:lpstr>
      <vt:lpstr>Hòa!TongTienBtHoTro</vt:lpstr>
      <vt:lpstr>Hồng!TongTienBtHoTro</vt:lpstr>
      <vt:lpstr>Kiều!TongTienBtHoTro</vt:lpstr>
      <vt:lpstr>Lan!TongTienBtHoTro</vt:lpstr>
      <vt:lpstr>Lý!TongTienBtHoTro</vt:lpstr>
      <vt:lpstr>Mạnh!TongTienBtHoTro</vt:lpstr>
      <vt:lpstr>Mây!TongTienBtHoTro</vt:lpstr>
      <vt:lpstr>Minh!TongTienBtHoTro</vt:lpstr>
      <vt:lpstr>Mơ!TongTienBtHoTro</vt:lpstr>
      <vt:lpstr>Ngọ!TongTienBtHoTro</vt:lpstr>
      <vt:lpstr>Nhân!TongTienBtHoTro</vt:lpstr>
      <vt:lpstr>phường!TongTienBtHoTro</vt:lpstr>
      <vt:lpstr>Sàng!TongTienBtHoTro</vt:lpstr>
      <vt:lpstr>Tạo!TongTienBtHoTro</vt:lpstr>
      <vt:lpstr>Tích!TongTienBtHoTro</vt:lpstr>
      <vt:lpstr>Tính!TongTienBtHoTro</vt:lpstr>
      <vt:lpstr>Toán!TongTienBtHoTro</vt:lpstr>
      <vt:lpstr>Tới!TongTienBtHoTro</vt:lpstr>
      <vt:lpstr>Tuấn!TongTienBtHoTro</vt:lpstr>
      <vt:lpstr>Tư!TongTienBtHoTro</vt:lpstr>
      <vt:lpstr>Thanh!TongTienBtHoTro</vt:lpstr>
      <vt:lpstr>'Thanh(1)'!TongTienBtHoTro</vt:lpstr>
      <vt:lpstr>Thắng!TongTienBtHoTro</vt:lpstr>
      <vt:lpstr>Thiệu!TongTienBtHoTro</vt:lpstr>
      <vt:lpstr>Thơ!TongTienBtHoTro</vt:lpstr>
      <vt:lpstr>Thùy!TongTienBtHoTro</vt:lpstr>
      <vt:lpstr>Thứ!TongTienBtHoTro</vt:lpstr>
      <vt:lpstr>Trai!TongTienBtHoTro</vt:lpstr>
      <vt:lpstr>Trúc!TongTienBtHoTro</vt:lpstr>
      <vt:lpstr>Trung!TongTienBtHoTro</vt:lpstr>
      <vt:lpstr>Vân!TongTienBtHoTro</vt:lpstr>
      <vt:lpstr>Vình!TongTienBtHoTro</vt:lpstr>
      <vt:lpstr>Ban!TongTienVktNgoaiCg</vt:lpstr>
      <vt:lpstr>Bàng!TongTienVktNgoaiCg</vt:lpstr>
      <vt:lpstr>Bích!TongTienVktNgoaiCg</vt:lpstr>
      <vt:lpstr>Đăng!TongTienVktNgoaiCg</vt:lpstr>
      <vt:lpstr>Hòa!TongTienVktNgoaiCg</vt:lpstr>
      <vt:lpstr>Hồng!TongTienVktNgoaiCg</vt:lpstr>
      <vt:lpstr>Kiều!TongTienVktNgoaiCg</vt:lpstr>
      <vt:lpstr>Lan!TongTienVktNgoaiCg</vt:lpstr>
      <vt:lpstr>Lý!TongTienVktNgoaiCg</vt:lpstr>
      <vt:lpstr>Mạnh!TongTienVktNgoaiCg</vt:lpstr>
      <vt:lpstr>Mây!TongTienVktNgoaiCg</vt:lpstr>
      <vt:lpstr>Minh!TongTienVktNgoaiCg</vt:lpstr>
      <vt:lpstr>Mơ!TongTienVktNgoaiCg</vt:lpstr>
      <vt:lpstr>Ngọ!TongTienVktNgoaiCg</vt:lpstr>
      <vt:lpstr>Nhân!TongTienVktNgoaiCg</vt:lpstr>
      <vt:lpstr>phường!TongTienVktNgoaiCg</vt:lpstr>
      <vt:lpstr>Sàng!TongTienVktNgoaiCg</vt:lpstr>
      <vt:lpstr>Tạo!TongTienVktNgoaiCg</vt:lpstr>
      <vt:lpstr>Tích!TongTienVktNgoaiCg</vt:lpstr>
      <vt:lpstr>Tính!TongTienVktNgoaiCg</vt:lpstr>
      <vt:lpstr>Toán!TongTienVktNgoaiCg</vt:lpstr>
      <vt:lpstr>Tới!TongTienVktNgoaiCg</vt:lpstr>
      <vt:lpstr>Tuấn!TongTienVktNgoaiCg</vt:lpstr>
      <vt:lpstr>Tư!TongTienVktNgoaiCg</vt:lpstr>
      <vt:lpstr>Thanh!TongTienVktNgoaiCg</vt:lpstr>
      <vt:lpstr>'Thanh(1)'!TongTienVktNgoaiCg</vt:lpstr>
      <vt:lpstr>Thắng!TongTienVktNgoaiCg</vt:lpstr>
      <vt:lpstr>Thiệu!TongTienVktNgoaiCg</vt:lpstr>
      <vt:lpstr>Thơ!TongTienVktNgoaiCg</vt:lpstr>
      <vt:lpstr>Thùy!TongTienVktNgoaiCg</vt:lpstr>
      <vt:lpstr>Thứ!TongTienVktNgoaiCg</vt:lpstr>
      <vt:lpstr>Trai!TongTienVktNgoaiCg</vt:lpstr>
      <vt:lpstr>Trúc!TongTienVktNgoaiCg</vt:lpstr>
      <vt:lpstr>Trung!TongTienVktNgoaiCg</vt:lpstr>
      <vt:lpstr>Vân!TongTienVktNgoaiCg</vt:lpstr>
      <vt:lpstr>Vình!TongTienVktNgoaiCg</vt:lpstr>
      <vt:lpstr>Ban!TongTienVktTrongCg</vt:lpstr>
      <vt:lpstr>Bàng!TongTienVktTrongCg</vt:lpstr>
      <vt:lpstr>Bích!TongTienVktTrongCg</vt:lpstr>
      <vt:lpstr>Đăng!TongTienVktTrongCg</vt:lpstr>
      <vt:lpstr>Hòa!TongTienVktTrongCg</vt:lpstr>
      <vt:lpstr>Hồng!TongTienVktTrongCg</vt:lpstr>
      <vt:lpstr>Kiều!TongTienVktTrongCg</vt:lpstr>
      <vt:lpstr>Lan!TongTienVktTrongCg</vt:lpstr>
      <vt:lpstr>Lý!TongTienVktTrongCg</vt:lpstr>
      <vt:lpstr>Mạnh!TongTienVktTrongCg</vt:lpstr>
      <vt:lpstr>Mây!TongTienVktTrongCg</vt:lpstr>
      <vt:lpstr>Minh!TongTienVktTrongCg</vt:lpstr>
      <vt:lpstr>Mơ!TongTienVktTrongCg</vt:lpstr>
      <vt:lpstr>Ngọ!TongTienVktTrongCg</vt:lpstr>
      <vt:lpstr>Nhân!TongTienVktTrongCg</vt:lpstr>
      <vt:lpstr>phường!TongTienVktTrongCg</vt:lpstr>
      <vt:lpstr>Sàng!TongTienVktTrongCg</vt:lpstr>
      <vt:lpstr>Tạo!TongTienVktTrongCg</vt:lpstr>
      <vt:lpstr>Tích!TongTienVktTrongCg</vt:lpstr>
      <vt:lpstr>Tính!TongTienVktTrongCg</vt:lpstr>
      <vt:lpstr>Toán!TongTienVktTrongCg</vt:lpstr>
      <vt:lpstr>Tới!TongTienVktTrongCg</vt:lpstr>
      <vt:lpstr>Tuấn!TongTienVktTrongCg</vt:lpstr>
      <vt:lpstr>Tư!TongTienVktTrongCg</vt:lpstr>
      <vt:lpstr>Thanh!TongTienVktTrongCg</vt:lpstr>
      <vt:lpstr>'Thanh(1)'!TongTienVktTrongCg</vt:lpstr>
      <vt:lpstr>Thắng!TongTienVktTrongCg</vt:lpstr>
      <vt:lpstr>Thiệu!TongTienVktTrongCg</vt:lpstr>
      <vt:lpstr>Thơ!TongTienVktTrongCg</vt:lpstr>
      <vt:lpstr>Thùy!TongTienVktTrongCg</vt:lpstr>
      <vt:lpstr>Thứ!TongTienVktTrongCg</vt:lpstr>
      <vt:lpstr>Trai!TongTienVktTrongCg</vt:lpstr>
      <vt:lpstr>Trúc!TongTienVktTrongCg</vt:lpstr>
      <vt:lpstr>Trung!TongTienVktTrongCg</vt:lpstr>
      <vt:lpstr>Vân!TongTienVktTrongCg</vt:lpstr>
      <vt:lpstr>Vình!TongTienVktTrongCg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Tran Giang Sơn</cp:lastModifiedBy>
  <cp:lastPrinted>2026-09-02T17:16:05Z</cp:lastPrinted>
  <dcterms:created xsi:type="dcterms:W3CDTF">2015-06-05T18:17:20Z</dcterms:created>
  <dcterms:modified xsi:type="dcterms:W3CDTF">2026-09-03T04:16:17Z</dcterms:modified>
</cp:coreProperties>
</file>