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Tuyết 2026\Ngân sách\Công khai ngân sách 2026\Công khai Quyết toán năm 2025\"/>
    </mc:Choice>
  </mc:AlternateContent>
  <xr:revisionPtr revIDLastSave="0" documentId="13_ncr:1_{FE7CFCF3-7A34-4477-8F31-4013735FB9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iểu 48" sheetId="4" r:id="rId1"/>
    <sheet name="Biểu 50" sheetId="5" r:id="rId2"/>
  </sheets>
  <externalReferences>
    <externalReference r:id="rId3"/>
    <externalReference r:id="rId4"/>
  </externalReferences>
  <definedNames>
    <definedName name="ADP">#REF!</definedName>
    <definedName name="AKHAC">#REF!</definedName>
    <definedName name="ALTINH">#REF!</definedName>
    <definedName name="Anguon">'[1]Dt 2001'!#REF!</definedName>
    <definedName name="ANN">#REF!</definedName>
    <definedName name="ANQD">#REF!</definedName>
    <definedName name="ANQQH">'[1]Dt 2001'!#REF!</definedName>
    <definedName name="ANSNN">'[1]Dt 2001'!#REF!</definedName>
    <definedName name="ANSNNxnk">'[1]Dt 2001'!#REF!</definedName>
    <definedName name="APC">'[1]Dt 2001'!#REF!</definedName>
    <definedName name="ATW">#REF!</definedName>
    <definedName name="Can_doi">#REF!</definedName>
    <definedName name="DNNN">#REF!</definedName>
    <definedName name="Khac">#REF!</definedName>
    <definedName name="Khong_can_doi">#REF!</definedName>
    <definedName name="NQD">#REF!</definedName>
    <definedName name="NQQH">'[1]Dt 2001'!#REF!</definedName>
    <definedName name="NSNN">'[1]Dt 2001'!#REF!</definedName>
    <definedName name="PC">'[1]Dt 2001'!#REF!</definedName>
    <definedName name="Phan_cap">#REF!</definedName>
    <definedName name="Phi_le_phi">#REF!</definedName>
    <definedName name="_xlnm.Print_Area">#REF!</definedName>
    <definedName name="PRINT_AREA_MI">#REF!</definedName>
    <definedName name="TW">#REF!</definedName>
  </definedNames>
  <calcPr calcId="191029"/>
</workbook>
</file>

<file path=xl/calcChain.xml><?xml version="1.0" encoding="utf-8"?>
<calcChain xmlns="http://schemas.openxmlformats.org/spreadsheetml/2006/main">
  <c r="A5" i="5" l="1"/>
  <c r="A4" i="5"/>
  <c r="C12" i="5"/>
  <c r="C11" i="5" s="1"/>
  <c r="C10" i="5" s="1"/>
  <c r="D13" i="5"/>
  <c r="E13" i="5"/>
  <c r="E12" i="5" s="1"/>
  <c r="F13" i="5"/>
  <c r="F12" i="5" s="1"/>
  <c r="D16" i="5"/>
  <c r="D12" i="5" s="1"/>
  <c r="D11" i="5" s="1"/>
  <c r="D10" i="5" s="1"/>
  <c r="E16" i="5"/>
  <c r="F16" i="5"/>
  <c r="J17" i="5"/>
  <c r="D19" i="5"/>
  <c r="E19" i="5"/>
  <c r="F19" i="5"/>
  <c r="E22" i="5"/>
  <c r="G22" i="5" s="1"/>
  <c r="F22" i="5"/>
  <c r="H22" i="5" s="1"/>
  <c r="G27" i="5"/>
  <c r="D31" i="5"/>
  <c r="H31" i="5" s="1"/>
  <c r="G31" i="5"/>
  <c r="G32" i="5"/>
  <c r="H32" i="5"/>
  <c r="D37" i="5"/>
  <c r="G37" i="5"/>
  <c r="H37" i="5"/>
  <c r="D38" i="5"/>
  <c r="D44" i="5"/>
  <c r="F44" i="5"/>
  <c r="G44" i="5"/>
  <c r="H44" i="5"/>
  <c r="F58" i="5"/>
  <c r="F59" i="5"/>
  <c r="E32" i="4"/>
  <c r="D30" i="4"/>
  <c r="E30" i="4" s="1"/>
  <c r="E29" i="4"/>
  <c r="E28" i="4"/>
  <c r="E27" i="4"/>
  <c r="E26" i="4"/>
  <c r="F25" i="4"/>
  <c r="E25" i="4"/>
  <c r="E24" i="4"/>
  <c r="E23" i="4"/>
  <c r="D22" i="4"/>
  <c r="E22" i="4" s="1"/>
  <c r="C22" i="4"/>
  <c r="F22" i="4" s="1"/>
  <c r="E21" i="4"/>
  <c r="D20" i="4"/>
  <c r="E18" i="4"/>
  <c r="E17" i="4"/>
  <c r="C15" i="4"/>
  <c r="D15" i="4" s="1"/>
  <c r="F14" i="4"/>
  <c r="E14" i="4"/>
  <c r="D14" i="4"/>
  <c r="C13" i="4"/>
  <c r="F12" i="4"/>
  <c r="E12" i="4"/>
  <c r="E10" i="4" s="1"/>
  <c r="F11" i="4"/>
  <c r="E11" i="4"/>
  <c r="C11" i="4"/>
  <c r="F10" i="4"/>
  <c r="D10" i="4"/>
  <c r="C10" i="4"/>
  <c r="C9" i="4"/>
  <c r="F11" i="5" l="1"/>
  <c r="H12" i="5"/>
  <c r="E11" i="5"/>
  <c r="G12" i="5"/>
  <c r="E15" i="4"/>
  <c r="E13" i="4" s="1"/>
  <c r="E9" i="4" s="1"/>
  <c r="D13" i="4"/>
  <c r="F15" i="4"/>
  <c r="E20" i="4"/>
  <c r="E19" i="4" s="1"/>
  <c r="D19" i="4"/>
  <c r="C20" i="4"/>
  <c r="C19" i="4" s="1"/>
  <c r="E10" i="5" l="1"/>
  <c r="G10" i="5" s="1"/>
  <c r="G11" i="5"/>
  <c r="F10" i="5"/>
  <c r="H10" i="5" s="1"/>
  <c r="H11" i="5"/>
  <c r="D9" i="4"/>
  <c r="F13" i="4"/>
  <c r="F20" i="4"/>
  <c r="F19" i="4"/>
  <c r="D33" i="4" l="1"/>
  <c r="F9" i="4"/>
</calcChain>
</file>

<file path=xl/sharedStrings.xml><?xml version="1.0" encoding="utf-8"?>
<sst xmlns="http://schemas.openxmlformats.org/spreadsheetml/2006/main" count="146" uniqueCount="112">
  <si>
    <t>Biểu mẫu số 48</t>
  </si>
  <si>
    <t>STT</t>
  </si>
  <si>
    <t>Nội dung (1)</t>
  </si>
  <si>
    <t>Dự toán</t>
  </si>
  <si>
    <t>Quyết toán</t>
  </si>
  <si>
    <t>So sánh</t>
  </si>
  <si>
    <t>Tuyệt đối</t>
  </si>
  <si>
    <t>Tương đối (%)</t>
  </si>
  <si>
    <t>A</t>
  </si>
  <si>
    <t>B</t>
  </si>
  <si>
    <t>3=2-1</t>
  </si>
  <si>
    <t>4=2/1</t>
  </si>
  <si>
    <t>TỔNG NGUỒN THU NSĐP</t>
  </si>
  <si>
    <t>I</t>
  </si>
  <si>
    <t>Thu NSĐP được hưởng theo phân cấp</t>
  </si>
  <si>
    <t>-</t>
  </si>
  <si>
    <t>Thu NSĐP hưởng 100%</t>
  </si>
  <si>
    <t>Thu NSĐP hưởng từ các khoản thu phân chia</t>
  </si>
  <si>
    <t>II</t>
  </si>
  <si>
    <t xml:space="preserve">Thu bổ sung từ ngân sách cấp trên </t>
  </si>
  <si>
    <t>Thu bổ sung cân đối ngân sách</t>
  </si>
  <si>
    <t>Thu bổ sung có mục tiêu</t>
  </si>
  <si>
    <t>III</t>
  </si>
  <si>
    <t>IV</t>
  </si>
  <si>
    <t>Thu kết dư</t>
  </si>
  <si>
    <t>V</t>
  </si>
  <si>
    <t>Thu chuyển nguồn từ năm trước chuyển sang</t>
  </si>
  <si>
    <t>TỔNG CHI NSĐP</t>
  </si>
  <si>
    <t xml:space="preserve">Tổng chi cân đối NSĐP </t>
  </si>
  <si>
    <t>Chi đầu tư phát triển</t>
  </si>
  <si>
    <t>Chi thường xuyên</t>
  </si>
  <si>
    <t>Chi trả nợ lãi các khoản do chính quyền địa phương vay</t>
  </si>
  <si>
    <t>Chi bổ sung quỹ dự trữ tài chính</t>
  </si>
  <si>
    <t>Dự phòng ngân sách</t>
  </si>
  <si>
    <t>Chi các chương trình mục tiêu</t>
  </si>
  <si>
    <t>Chi các chương trình mục tiêu quốc gia</t>
  </si>
  <si>
    <t>Chi các chương trình mục tiêu, nhiệm vụ</t>
  </si>
  <si>
    <t>Chi chuyển nguồn sang năm sau</t>
  </si>
  <si>
    <t>C</t>
  </si>
  <si>
    <t>BỘI CHI NSĐP/BỘI THU NSĐP/KẾT DƯ NSĐP</t>
  </si>
  <si>
    <t>D</t>
  </si>
  <si>
    <t>CHI TRẢ NỢ GỐC CỦA NSĐP</t>
  </si>
  <si>
    <t>Từ nguồn vay để trả nợ gốc</t>
  </si>
  <si>
    <t>Từ nguồn bội thu, tăng thu, tiết kiệm chi, kết dư ngân sách cấp tỉnh</t>
  </si>
  <si>
    <t>E</t>
  </si>
  <si>
    <t>TỔNG MỨC VAY CỦA NSĐP</t>
  </si>
  <si>
    <t>Vay để bù đắp bội chi</t>
  </si>
  <si>
    <t>Vay để trả nợ gốc</t>
  </si>
  <si>
    <t>G</t>
  </si>
  <si>
    <t>TỔNG MỨC DƯ NỢ VAY CUỐI NĂM CỦA NSĐP</t>
  </si>
  <si>
    <t>Nội dung</t>
  </si>
  <si>
    <t>So sánh (%)</t>
  </si>
  <si>
    <t>Tổng thu NSNN</t>
  </si>
  <si>
    <t>Thu NSĐP</t>
  </si>
  <si>
    <t>Thuế thu nhập cá nhân</t>
  </si>
  <si>
    <t>Thuế bảo vệ môi trường</t>
  </si>
  <si>
    <t>Lệ phí trước bạ</t>
  </si>
  <si>
    <t>Thuế sử dụng đất nông nghiệp</t>
  </si>
  <si>
    <t>Thuế sử dụng đất phi nông nghiệp</t>
  </si>
  <si>
    <t>Thu tiền cấp quyền khai thác khoáng sản</t>
  </si>
  <si>
    <t>Thu khác ngân sách</t>
  </si>
  <si>
    <t>Thuế xuất khẩu</t>
  </si>
  <si>
    <t>Thuế nhập khẩu</t>
  </si>
  <si>
    <t>Thu khác</t>
  </si>
  <si>
    <t>Đơn vị: đồng</t>
  </si>
  <si>
    <t>Chi quản lý qua ngân sách</t>
  </si>
  <si>
    <t>Tiền sử dụng đất</t>
  </si>
  <si>
    <t>H</t>
  </si>
  <si>
    <t>Chi tạo nguồn cải cách tiền lương</t>
  </si>
  <si>
    <t>CHI NỘP NGÂN SÁCH CẤP TRÊN</t>
  </si>
  <si>
    <t>Thu từ khu vực doanh nghiệp nhà nước do Trung ương quản lý</t>
  </si>
  <si>
    <t>- Thuế giá trị gia tăng</t>
  </si>
  <si>
    <t>- Thuế thu nhập doanh nghiệp</t>
  </si>
  <si>
    <t>- Thuế tiêu thụ đặc biệt</t>
  </si>
  <si>
    <t>Thu từ khu vực doanh nghiệp nhà nước do địa phương quản lý</t>
  </si>
  <si>
    <t>Thu từ khu vực doanh nghiệp có vốn đầu tư nước ngoài</t>
  </si>
  <si>
    <t>Thu từ khu vực kinh tế ngoài quốc doanh</t>
  </si>
  <si>
    <t>Trong đó: - Thu từ hàng hóa nhập khẩu</t>
  </si>
  <si>
    <t>- Thu từ hàng hóa sản xuất trong nước</t>
  </si>
  <si>
    <t>Phí, lệ phí</t>
  </si>
  <si>
    <t>Bao gồm: - Phí, lệ phí do cơ quan nhà nước trung ương thu</t>
  </si>
  <si>
    <t>- Phí, lệ phí do cơ quan nhà nước địa phương thu</t>
  </si>
  <si>
    <t>Trong đó: phí bảo vệ môi trường đối với khai thác khoáng sản</t>
  </si>
  <si>
    <t>Thu tiền thuê đất, mặt nước</t>
  </si>
  <si>
    <t>Thu tiền cho thuê và bán nhà ở thuộc sở hữu nhà nước</t>
  </si>
  <si>
    <t>Thu từ quỹ đất công ích và thu hoa lợi công sản khác</t>
  </si>
  <si>
    <t>Thu về dầu thô</t>
  </si>
  <si>
    <t>Thuế tiêu thụ đặc biệt hàng nhập khẩu</t>
  </si>
  <si>
    <t>Thuế giá trị gia tăng hàng nhập khẩu</t>
  </si>
  <si>
    <t>Thu Viện trợ</t>
  </si>
  <si>
    <t>THU CHUYỂN NGUỒN</t>
  </si>
  <si>
    <t>THU KẾT DƯ NGÂN SÁCH</t>
  </si>
  <si>
    <t xml:space="preserve">Quyết toán </t>
  </si>
  <si>
    <t>Biểu mẫu số 50</t>
  </si>
  <si>
    <t>TỔNG THU NSNN (A+B+C+D)</t>
  </si>
  <si>
    <t>TỔNG THU CÂN ĐỐI NSNN</t>
  </si>
  <si>
    <t>Thu nội địa</t>
  </si>
  <si>
    <t>Thu hồi vốn, thu cổ tức</t>
  </si>
  <si>
    <t>Các quỹ của doanh nghiệp nhà nước</t>
  </si>
  <si>
    <t xml:space="preserve">Thu từ hoạt động xổ số kiến thiết </t>
  </si>
  <si>
    <t>Chênh lệch thu chi ngân sách nhà nước</t>
  </si>
  <si>
    <t>Thu từ hoạt động xuất nhập khẩu</t>
  </si>
  <si>
    <t>Thuế bảo vệ môi trường thu từ hàng hóa nhập khẩu</t>
  </si>
  <si>
    <t>THU TỪ QUỸ DỰ TRỮ TÀI CHÍNH</t>
  </si>
  <si>
    <t>Thu từ ngân sách cấp dưới nộp lên</t>
  </si>
  <si>
    <t>5=3/1</t>
  </si>
  <si>
    <t>6=4/2</t>
  </si>
  <si>
    <t xml:space="preserve"> - Thu thuế tài nguyên</t>
  </si>
  <si>
    <t>PHƯỜNG DƯƠNG KINH</t>
  </si>
  <si>
    <t>QUYẾT TOÁN CÂN ĐỐI NGÂN SÁCH ĐỊA PHƯƠNG NĂM 2025</t>
  </si>
  <si>
    <t>QUYẾT TOÁN NGUỒN THU NSNN TRÊN ĐỊA BÀN THEO LĨNH VỰC NĂM 2025</t>
  </si>
  <si>
    <t>(Kèm theo Quyết định số 468/QĐ-UBND ngày 28 tháng 4 năm 2026 của UBND phường)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</si>
</sst>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&quot;$&quot;#,##0;\-&quot;$&quot;#,##0"/>
    <numFmt numFmtId="167" formatCode="#,###;\-#,###;&quot;&quot;;_(@_)"/>
    <numFmt numFmtId="168" formatCode="_-* #,##0.00\ _€_-;\-* #,##0.00\ _€_-;_-* &quot;-&quot;??\ _€_-;_-@_-"/>
    <numFmt numFmtId="169" formatCode="#\ ###\ ###\ ###"/>
    <numFmt numFmtId="170" formatCode="_-* #,##0.0\ _€_-;\-* #,##0.0\ _€_-;_-* &quot;-&quot;??\ _€_-;_-@_-"/>
    <numFmt numFmtId="171" formatCode="_-* #,##0\ _€_-;\-* #,##0\ _€_-;_-* &quot;-&quot;??\ _€_-;_-@_-"/>
    <numFmt numFmtId="172" formatCode="_(* #,##0.000_);_(* \(#,##0.000\);_(* &quot;-&quot;??_);_(@_)"/>
    <numFmt numFmtId="173" formatCode="_-* #,##0.0000\ _€_-;\-* #,##0.0000\ _€_-;_-* &quot;-&quot;??\ _€_-;_-@_-"/>
  </numFmts>
  <fonts count="37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1"/>
      <color theme="1"/>
      <name val="Times New Roman"/>
      <family val="1"/>
    </font>
    <font>
      <i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i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b/>
      <sz val="13"/>
      <color rgb="FF000000"/>
      <name val="Times New Roman"/>
      <family val="1"/>
    </font>
    <font>
      <b/>
      <sz val="14"/>
      <color rgb="FF000000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.VnTime"/>
      <family val="2"/>
    </font>
    <font>
      <sz val="14"/>
      <name val=".VnTime"/>
      <family val="2"/>
    </font>
    <font>
      <sz val="9"/>
      <name val="Arial"/>
      <family val="2"/>
    </font>
    <font>
      <sz val="13"/>
      <name val=".VnTime"/>
      <family val="2"/>
    </font>
    <font>
      <sz val="11"/>
      <color theme="1"/>
      <name val="times new roman"/>
      <family val="2"/>
      <charset val="163"/>
    </font>
    <font>
      <sz val="14"/>
      <color theme="1"/>
      <name val="Times New Roman"/>
      <family val="2"/>
    </font>
    <font>
      <sz val="14"/>
      <color indexed="8"/>
      <name val="Times New Roman"/>
      <family val="2"/>
    </font>
    <font>
      <sz val="10"/>
      <name val="Arial"/>
      <family val="2"/>
      <charset val="163"/>
    </font>
    <font>
      <sz val="13"/>
      <name val="Times New Roman"/>
      <family val="1"/>
    </font>
    <font>
      <b/>
      <sz val="13"/>
      <name val="Times New Roman"/>
      <family val="1"/>
    </font>
    <font>
      <u/>
      <sz val="11"/>
      <color theme="10"/>
      <name val="times new roman"/>
      <family val="2"/>
      <charset val="163"/>
    </font>
    <font>
      <sz val="12"/>
      <color theme="1"/>
      <name val="Times New Roman"/>
      <family val="2"/>
    </font>
    <font>
      <sz val="11"/>
      <color rgb="FF000000"/>
      <name val="Calibri"/>
      <family val="2"/>
      <scheme val="minor"/>
    </font>
    <font>
      <i/>
      <sz val="14"/>
      <color rgb="FF000000"/>
      <name val="Times New Roman"/>
      <family val="1"/>
    </font>
    <font>
      <i/>
      <sz val="13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43" fontId="15" fillId="0" borderId="0" applyFont="0" applyFill="0" applyBorder="0" applyAlignment="0" applyProtection="0"/>
    <xf numFmtId="0" fontId="18" fillId="0" borderId="0"/>
    <xf numFmtId="0" fontId="20" fillId="0" borderId="0"/>
    <xf numFmtId="0" fontId="21" fillId="0" borderId="0"/>
    <xf numFmtId="43" fontId="20" fillId="0" borderId="0" applyFont="0" applyFill="0" applyBorder="0" applyAlignment="0" applyProtection="0"/>
    <xf numFmtId="0" fontId="22" fillId="0" borderId="0"/>
    <xf numFmtId="0" fontId="23" fillId="0" borderId="0" applyProtection="0"/>
    <xf numFmtId="0" fontId="20" fillId="0" borderId="0"/>
    <xf numFmtId="166" fontId="24" fillId="0" borderId="0" applyProtection="0"/>
    <xf numFmtId="167" fontId="25" fillId="0" borderId="0" applyFont="0" applyFill="0" applyBorder="0" applyAlignment="0" applyProtection="0"/>
    <xf numFmtId="0" fontId="24" fillId="0" borderId="0"/>
    <xf numFmtId="0" fontId="15" fillId="0" borderId="0"/>
    <xf numFmtId="0" fontId="26" fillId="0" borderId="0"/>
    <xf numFmtId="43" fontId="15" fillId="0" borderId="0" applyFont="0" applyFill="0" applyBorder="0" applyAlignment="0" applyProtection="0"/>
    <xf numFmtId="0" fontId="27" fillId="0" borderId="0"/>
    <xf numFmtId="168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1" fillId="0" borderId="0"/>
    <xf numFmtId="0" fontId="33" fillId="0" borderId="0"/>
    <xf numFmtId="0" fontId="24" fillId="0" borderId="0"/>
    <xf numFmtId="0" fontId="29" fillId="0" borderId="0"/>
    <xf numFmtId="0" fontId="21" fillId="0" borderId="0"/>
    <xf numFmtId="0" fontId="18" fillId="0" borderId="0"/>
    <xf numFmtId="0" fontId="1" fillId="0" borderId="0"/>
    <xf numFmtId="0" fontId="22" fillId="0" borderId="0"/>
    <xf numFmtId="0" fontId="21" fillId="0" borderId="0"/>
    <xf numFmtId="0" fontId="22" fillId="0" borderId="0"/>
    <xf numFmtId="0" fontId="26" fillId="0" borderId="0"/>
    <xf numFmtId="0" fontId="21" fillId="0" borderId="0"/>
    <xf numFmtId="0" fontId="15" fillId="0" borderId="0"/>
    <xf numFmtId="0" fontId="22" fillId="0" borderId="0"/>
    <xf numFmtId="0" fontId="26" fillId="0" borderId="0"/>
    <xf numFmtId="0" fontId="15" fillId="0" borderId="0"/>
    <xf numFmtId="0" fontId="34" fillId="0" borderId="0"/>
    <xf numFmtId="9" fontId="27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88">
    <xf numFmtId="0" fontId="0" fillId="0" borderId="0" xfId="0"/>
    <xf numFmtId="0" fontId="4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4" fillId="0" borderId="0" xfId="0" applyFont="1"/>
    <xf numFmtId="0" fontId="3" fillId="0" borderId="0" xfId="0" applyFont="1" applyAlignment="1">
      <alignment vertical="center"/>
    </xf>
    <xf numFmtId="3" fontId="6" fillId="0" borderId="2" xfId="0" applyNumberFormat="1" applyFont="1" applyBorder="1" applyAlignment="1">
      <alignment horizontal="right" vertical="center" wrapText="1"/>
    </xf>
    <xf numFmtId="3" fontId="6" fillId="0" borderId="3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0" fontId="10" fillId="0" borderId="0" xfId="0" applyFont="1" applyAlignment="1">
      <alignment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3" fontId="3" fillId="0" borderId="5" xfId="0" applyNumberFormat="1" applyFont="1" applyBorder="1" applyAlignment="1">
      <alignment horizontal="right" vertical="center" wrapText="1"/>
    </xf>
    <xf numFmtId="0" fontId="16" fillId="0" borderId="4" xfId="0" applyFont="1" applyBorder="1" applyAlignment="1">
      <alignment horizontal="center" vertical="center" wrapText="1"/>
    </xf>
    <xf numFmtId="165" fontId="3" fillId="0" borderId="5" xfId="14" applyNumberFormat="1" applyFont="1" applyBorder="1" applyAlignment="1">
      <alignment horizontal="right" vertical="center" wrapText="1"/>
    </xf>
    <xf numFmtId="165" fontId="3" fillId="0" borderId="2" xfId="14" applyNumberFormat="1" applyFont="1" applyBorder="1" applyAlignment="1">
      <alignment horizontal="right" vertical="center" wrapText="1"/>
    </xf>
    <xf numFmtId="165" fontId="6" fillId="0" borderId="2" xfId="14" applyNumberFormat="1" applyFont="1" applyBorder="1" applyAlignment="1">
      <alignment horizontal="right" vertical="center" wrapText="1"/>
    </xf>
    <xf numFmtId="165" fontId="6" fillId="0" borderId="3" xfId="14" applyNumberFormat="1" applyFont="1" applyBorder="1" applyAlignment="1">
      <alignment horizontal="right" vertical="center" wrapText="1"/>
    </xf>
    <xf numFmtId="0" fontId="17" fillId="0" borderId="7" xfId="42" applyFont="1" applyBorder="1" applyAlignment="1">
      <alignment horizontal="center" vertical="center" wrapText="1"/>
    </xf>
    <xf numFmtId="0" fontId="17" fillId="0" borderId="4" xfId="42" applyFont="1" applyBorder="1" applyAlignment="1">
      <alignment horizontal="center" vertical="center" wrapText="1"/>
    </xf>
    <xf numFmtId="0" fontId="27" fillId="0" borderId="0" xfId="15"/>
    <xf numFmtId="0" fontId="31" fillId="0" borderId="0" xfId="4" applyFont="1" applyAlignment="1">
      <alignment horizontal="center"/>
    </xf>
    <xf numFmtId="0" fontId="30" fillId="0" borderId="0" xfId="4" applyFont="1"/>
    <xf numFmtId="0" fontId="19" fillId="0" borderId="0" xfId="4" applyFont="1" applyAlignment="1">
      <alignment horizontal="center"/>
    </xf>
    <xf numFmtId="0" fontId="26" fillId="0" borderId="0" xfId="42"/>
    <xf numFmtId="0" fontId="11" fillId="0" borderId="0" xfId="42" applyFont="1" applyAlignment="1">
      <alignment horizontal="center" vertical="center" wrapText="1"/>
    </xf>
    <xf numFmtId="0" fontId="35" fillId="0" borderId="0" xfId="42" applyFont="1" applyAlignment="1">
      <alignment horizontal="center" vertical="center" wrapText="1"/>
    </xf>
    <xf numFmtId="0" fontId="12" fillId="0" borderId="0" xfId="42" applyFont="1" applyAlignment="1">
      <alignment horizontal="center" vertical="center" wrapText="1"/>
    </xf>
    <xf numFmtId="0" fontId="3" fillId="0" borderId="1" xfId="42" applyFont="1" applyBorder="1" applyAlignment="1">
      <alignment horizontal="center" vertical="center" wrapText="1"/>
    </xf>
    <xf numFmtId="171" fontId="3" fillId="0" borderId="1" xfId="16" applyNumberFormat="1" applyFont="1" applyBorder="1" applyAlignment="1">
      <alignment horizontal="center" vertical="center" wrapText="1"/>
    </xf>
    <xf numFmtId="170" fontId="3" fillId="0" borderId="1" xfId="16" applyNumberFormat="1" applyFont="1" applyBorder="1" applyAlignment="1">
      <alignment horizontal="center" vertical="center" wrapText="1"/>
    </xf>
    <xf numFmtId="171" fontId="3" fillId="0" borderId="2" xfId="16" applyNumberFormat="1" applyFont="1" applyBorder="1" applyAlignment="1">
      <alignment horizontal="center" vertical="center" wrapText="1"/>
    </xf>
    <xf numFmtId="170" fontId="3" fillId="0" borderId="2" xfId="16" applyNumberFormat="1" applyFont="1" applyBorder="1" applyAlignment="1">
      <alignment horizontal="center" vertical="center" wrapText="1"/>
    </xf>
    <xf numFmtId="171" fontId="6" fillId="0" borderId="2" xfId="16" applyNumberFormat="1" applyFont="1" applyBorder="1" applyAlignment="1">
      <alignment horizontal="center" vertical="center" wrapText="1"/>
    </xf>
    <xf numFmtId="170" fontId="6" fillId="0" borderId="2" xfId="16" applyNumberFormat="1" applyFont="1" applyBorder="1" applyAlignment="1">
      <alignment horizontal="center" vertical="center" wrapText="1"/>
    </xf>
    <xf numFmtId="0" fontId="8" fillId="0" borderId="0" xfId="0" applyFont="1"/>
    <xf numFmtId="0" fontId="3" fillId="0" borderId="2" xfId="42" applyFont="1" applyBorder="1" applyAlignment="1">
      <alignment horizontal="center" vertical="center" wrapText="1"/>
    </xf>
    <xf numFmtId="0" fontId="3" fillId="0" borderId="2" xfId="42" applyFont="1" applyBorder="1" applyAlignment="1">
      <alignment vertical="center" wrapText="1"/>
    </xf>
    <xf numFmtId="0" fontId="6" fillId="0" borderId="2" xfId="42" applyFont="1" applyBorder="1" applyAlignment="1">
      <alignment horizontal="center" vertical="center" wrapText="1"/>
    </xf>
    <xf numFmtId="0" fontId="6" fillId="0" borderId="2" xfId="42" applyFont="1" applyBorder="1" applyAlignment="1">
      <alignment vertical="center" wrapText="1"/>
    </xf>
    <xf numFmtId="0" fontId="2" fillId="0" borderId="0" xfId="0" applyFont="1"/>
    <xf numFmtId="0" fontId="5" fillId="0" borderId="2" xfId="42" applyFont="1" applyBorder="1" applyAlignment="1">
      <alignment vertical="center" wrapText="1"/>
    </xf>
    <xf numFmtId="0" fontId="3" fillId="0" borderId="3" xfId="42" applyFont="1" applyBorder="1" applyAlignment="1">
      <alignment horizontal="center" vertical="center" wrapText="1"/>
    </xf>
    <xf numFmtId="0" fontId="3" fillId="0" borderId="3" xfId="42" applyFont="1" applyBorder="1" applyAlignment="1">
      <alignment vertical="center" wrapText="1"/>
    </xf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171" fontId="2" fillId="0" borderId="2" xfId="15" applyNumberFormat="1" applyFont="1" applyBorder="1"/>
    <xf numFmtId="171" fontId="3" fillId="0" borderId="3" xfId="16" applyNumberFormat="1" applyFont="1" applyBorder="1" applyAlignment="1">
      <alignment horizontal="center" vertical="center" wrapText="1"/>
    </xf>
    <xf numFmtId="170" fontId="3" fillId="0" borderId="3" xfId="16" applyNumberFormat="1" applyFont="1" applyBorder="1" applyAlignment="1">
      <alignment horizontal="center" vertical="center" wrapText="1"/>
    </xf>
    <xf numFmtId="171" fontId="8" fillId="0" borderId="0" xfId="0" applyNumberFormat="1" applyFont="1"/>
    <xf numFmtId="164" fontId="8" fillId="0" borderId="0" xfId="14" applyNumberFormat="1" applyFont="1"/>
    <xf numFmtId="3" fontId="10" fillId="0" borderId="0" xfId="0" applyNumberFormat="1" applyFont="1" applyAlignment="1">
      <alignment wrapText="1"/>
    </xf>
    <xf numFmtId="0" fontId="13" fillId="0" borderId="0" xfId="0" applyFont="1" applyAlignment="1">
      <alignment vertical="center"/>
    </xf>
    <xf numFmtId="3" fontId="4" fillId="0" borderId="0" xfId="0" applyNumberFormat="1" applyFont="1" applyAlignment="1">
      <alignment wrapText="1"/>
    </xf>
    <xf numFmtId="171" fontId="2" fillId="0" borderId="0" xfId="0" applyNumberFormat="1" applyFont="1"/>
    <xf numFmtId="3" fontId="2" fillId="0" borderId="2" xfId="0" applyNumberFormat="1" applyFont="1" applyBorder="1" applyAlignment="1">
      <alignment horizontal="right" vertical="center" wrapText="1"/>
    </xf>
    <xf numFmtId="173" fontId="6" fillId="0" borderId="2" xfId="16" applyNumberFormat="1" applyFont="1" applyBorder="1" applyAlignment="1">
      <alignment horizontal="center" vertical="center" wrapText="1"/>
    </xf>
    <xf numFmtId="164" fontId="2" fillId="0" borderId="0" xfId="14" applyNumberFormat="1" applyFont="1"/>
    <xf numFmtId="171" fontId="8" fillId="0" borderId="2" xfId="16" applyNumberFormat="1" applyFont="1" applyBorder="1" applyAlignment="1">
      <alignment horizontal="center" vertical="center" wrapText="1"/>
    </xf>
    <xf numFmtId="171" fontId="4" fillId="0" borderId="0" xfId="0" applyNumberFormat="1" applyFont="1"/>
    <xf numFmtId="172" fontId="8" fillId="0" borderId="0" xfId="14" applyNumberFormat="1" applyFont="1"/>
    <xf numFmtId="43" fontId="8" fillId="0" borderId="0" xfId="14" applyFont="1"/>
    <xf numFmtId="0" fontId="36" fillId="0" borderId="0" xfId="4" applyFont="1"/>
    <xf numFmtId="0" fontId="3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2" fillId="0" borderId="6" xfId="0" applyFont="1" applyBorder="1" applyAlignment="1">
      <alignment horizontal="right" vertical="center" wrapText="1"/>
    </xf>
    <xf numFmtId="0" fontId="36" fillId="0" borderId="0" xfId="4" applyFont="1" applyAlignment="1">
      <alignment horizontal="center"/>
    </xf>
    <xf numFmtId="0" fontId="19" fillId="0" borderId="0" xfId="4" applyFont="1" applyAlignment="1">
      <alignment horizontal="center"/>
    </xf>
    <xf numFmtId="0" fontId="11" fillId="0" borderId="0" xfId="42" applyFont="1" applyAlignment="1">
      <alignment horizontal="center" vertical="center"/>
    </xf>
    <xf numFmtId="0" fontId="16" fillId="0" borderId="9" xfId="42" applyFont="1" applyBorder="1" applyAlignment="1">
      <alignment horizontal="center" vertical="center" wrapText="1"/>
    </xf>
    <xf numFmtId="0" fontId="16" fillId="0" borderId="4" xfId="42" applyFont="1" applyBorder="1" applyAlignment="1">
      <alignment horizontal="center" vertical="center" wrapText="1"/>
    </xf>
    <xf numFmtId="0" fontId="13" fillId="0" borderId="0" xfId="42" applyFont="1" applyAlignment="1">
      <alignment horizontal="center" vertical="center"/>
    </xf>
    <xf numFmtId="0" fontId="16" fillId="0" borderId="8" xfId="42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1" fillId="0" borderId="0" xfId="42" applyFont="1" applyAlignment="1">
      <alignment horizontal="center" vertical="center" wrapText="1"/>
    </xf>
    <xf numFmtId="0" fontId="9" fillId="0" borderId="6" xfId="42" applyFont="1" applyBorder="1" applyAlignment="1">
      <alignment horizontal="center"/>
    </xf>
    <xf numFmtId="0" fontId="35" fillId="0" borderId="0" xfId="42" applyFont="1" applyAlignment="1">
      <alignment horizontal="center" vertical="center" wrapText="1"/>
    </xf>
    <xf numFmtId="3" fontId="11" fillId="0" borderId="0" xfId="42" applyNumberFormat="1" applyFont="1" applyAlignment="1">
      <alignment horizontal="center" vertical="center" wrapText="1"/>
    </xf>
  </cellXfs>
  <cellStyles count="47">
    <cellStyle name="Comma" xfId="14" builtinId="3"/>
    <cellStyle name="Comma 11" xfId="17" xr:uid="{00000000-0005-0000-0000-000001000000}"/>
    <cellStyle name="Comma 2" xfId="1" xr:uid="{00000000-0005-0000-0000-000002000000}"/>
    <cellStyle name="Comma 2 2" xfId="19" xr:uid="{00000000-0005-0000-0000-000003000000}"/>
    <cellStyle name="Comma 2 3" xfId="20" xr:uid="{00000000-0005-0000-0000-000004000000}"/>
    <cellStyle name="Comma 2 4" xfId="21" xr:uid="{00000000-0005-0000-0000-000005000000}"/>
    <cellStyle name="Comma 2 5" xfId="18" xr:uid="{00000000-0005-0000-0000-000006000000}"/>
    <cellStyle name="Comma 28" xfId="9" xr:uid="{00000000-0005-0000-0000-000007000000}"/>
    <cellStyle name="Comma 3" xfId="5" xr:uid="{00000000-0005-0000-0000-000008000000}"/>
    <cellStyle name="Comma 3 2" xfId="23" xr:uid="{00000000-0005-0000-0000-000009000000}"/>
    <cellStyle name="Comma 3 3" xfId="22" xr:uid="{00000000-0005-0000-0000-00000A000000}"/>
    <cellStyle name="Comma 4" xfId="24" xr:uid="{00000000-0005-0000-0000-00000B000000}"/>
    <cellStyle name="Comma 4 2" xfId="25" xr:uid="{00000000-0005-0000-0000-00000C000000}"/>
    <cellStyle name="Comma 5" xfId="26" xr:uid="{00000000-0005-0000-0000-00000D000000}"/>
    <cellStyle name="Comma 6" xfId="16" xr:uid="{00000000-0005-0000-0000-00000E000000}"/>
    <cellStyle name="HAI" xfId="10" xr:uid="{00000000-0005-0000-0000-00000F000000}"/>
    <cellStyle name="Hyperlink 2" xfId="27" xr:uid="{00000000-0005-0000-0000-000010000000}"/>
    <cellStyle name="Normal" xfId="0" builtinId="0"/>
    <cellStyle name="Normal 10" xfId="15" xr:uid="{00000000-0005-0000-0000-000012000000}"/>
    <cellStyle name="Normal 11 3" xfId="8" xr:uid="{00000000-0005-0000-0000-000013000000}"/>
    <cellStyle name="Normal 11 3 2" xfId="28" xr:uid="{00000000-0005-0000-0000-000014000000}"/>
    <cellStyle name="Normal 16" xfId="11" xr:uid="{00000000-0005-0000-0000-000015000000}"/>
    <cellStyle name="Normal 16 2" xfId="30" xr:uid="{00000000-0005-0000-0000-000016000000}"/>
    <cellStyle name="Normal 16 3" xfId="29" xr:uid="{00000000-0005-0000-0000-000017000000}"/>
    <cellStyle name="Normal 2" xfId="2" xr:uid="{00000000-0005-0000-0000-000018000000}"/>
    <cellStyle name="Normal 2 2" xfId="4" xr:uid="{00000000-0005-0000-0000-000019000000}"/>
    <cellStyle name="Normal 2 2 2" xfId="32" xr:uid="{00000000-0005-0000-0000-00001A000000}"/>
    <cellStyle name="Normal 2 2 3" xfId="31" xr:uid="{00000000-0005-0000-0000-00001B000000}"/>
    <cellStyle name="Normal 2 3" xfId="33" xr:uid="{00000000-0005-0000-0000-00001C000000}"/>
    <cellStyle name="Normal 3" xfId="3" xr:uid="{00000000-0005-0000-0000-00001D000000}"/>
    <cellStyle name="Normal 3 2" xfId="35" xr:uid="{00000000-0005-0000-0000-00001E000000}"/>
    <cellStyle name="Normal 3 3" xfId="34" xr:uid="{00000000-0005-0000-0000-00001F000000}"/>
    <cellStyle name="Normal 3 4" xfId="7" xr:uid="{00000000-0005-0000-0000-000020000000}"/>
    <cellStyle name="Normal 4" xfId="6" xr:uid="{00000000-0005-0000-0000-000021000000}"/>
    <cellStyle name="Normal 4 2" xfId="37" xr:uid="{00000000-0005-0000-0000-000022000000}"/>
    <cellStyle name="Normal 4 3" xfId="38" xr:uid="{00000000-0005-0000-0000-000023000000}"/>
    <cellStyle name="Normal 4 4" xfId="36" xr:uid="{00000000-0005-0000-0000-000024000000}"/>
    <cellStyle name="Normal 5" xfId="12" xr:uid="{00000000-0005-0000-0000-000025000000}"/>
    <cellStyle name="Normal 5 2" xfId="40" xr:uid="{00000000-0005-0000-0000-000026000000}"/>
    <cellStyle name="Normal 5 3" xfId="39" xr:uid="{00000000-0005-0000-0000-000027000000}"/>
    <cellStyle name="Normal 6" xfId="13" xr:uid="{00000000-0005-0000-0000-000028000000}"/>
    <cellStyle name="Normal 6 2" xfId="41" xr:uid="{00000000-0005-0000-0000-000029000000}"/>
    <cellStyle name="Normal 7" xfId="42" xr:uid="{00000000-0005-0000-0000-00002A000000}"/>
    <cellStyle name="Normal 8" xfId="43" xr:uid="{00000000-0005-0000-0000-00002B000000}"/>
    <cellStyle name="Normal 9" xfId="44" xr:uid="{00000000-0005-0000-0000-00002C000000}"/>
    <cellStyle name="Percent 2" xfId="46" xr:uid="{00000000-0005-0000-0000-00002F000000}"/>
    <cellStyle name="Percent 3" xfId="4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TC15\SHARE_QLNSDPNSNN$\Hang\Bieu%20mau%20thu%202003%20vong%201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y%20Drive\Tuy&#7871;t%202026\Tham%20m&#432;u%20cho%20U&#7927;%20ban\Tr&#236;nh%20H&#272;ND\Ph&#234;%20chu&#7849;n%20Quy&#7871;t%20to&#225;n%20n&#259;m%202025\Tr&#236;nh%20k&#7923;%20h&#7885;p%20chuy&#234;n%20&#273;&#7873;%20&#273;i&#7873;u%20ch&#7881;nh%20quy&#7871;t%20to&#225;n%202025\Tr&#236;nh%20t&#7841;i%20k&#7923;%20h&#7885;p\Bi&#7875;u%20k&#232;m%20theo%20d&#7921;%20th&#7843;o%20Ngh&#7883;%20quy&#7871;t%20&#273;i&#7873;u%20ch&#7881;nh%20quy&#7871;t%20QT%202025.xlsx" TargetMode="External"/><Relationship Id="rId1" Type="http://schemas.openxmlformats.org/officeDocument/2006/relationships/externalLinkPath" Target="/My%20Drive/Tuy&#7871;t%202026/Tham%20m&#432;u%20cho%20U&#7927;%20ban/Tr&#236;nh%20H&#272;ND/Ph&#234;%20chu&#7849;n%20Quy&#7871;t%20to&#225;n%20n&#259;m%202025/Tr&#236;nh%20k&#7923;%20h&#7885;p%20chuy&#234;n%20&#273;&#7873;%20&#273;i&#7873;u%20ch&#7881;nh%20quy&#7871;t%20to&#225;n%202025/Tr&#236;nh%20t&#7841;i%20k&#7923;%20h&#7885;p/Bi&#7875;u%20k&#232;m%20theo%20d&#7921;%20th&#7843;o%20Ngh&#7883;%20quy&#7871;t%20&#273;i&#7873;u%20ch&#7881;nh%20quy&#7871;t%20Q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u NSNN(V2)"/>
      <sheetName val="Dt 2001"/>
      <sheetName val="tinh CD DT"/>
      <sheetName val="Thu NSNN (V1)"/>
      <sheetName val="mau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48"/>
      <sheetName val="50"/>
    </sheetNames>
    <sheetDataSet>
      <sheetData sheetId="0">
        <row r="3">
          <cell r="A3" t="str">
            <v>PHƯỜNG DƯƠNG KINH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8A853-CAAB-4A9A-BEDC-18F25CFD9B43}">
  <dimension ref="A1:AD43"/>
  <sheetViews>
    <sheetView tabSelected="1" workbookViewId="0">
      <selection activeCell="D13" sqref="D13"/>
    </sheetView>
  </sheetViews>
  <sheetFormatPr defaultColWidth="9.140625" defaultRowHeight="15" x14ac:dyDescent="0.25"/>
  <cols>
    <col min="1" max="1" width="5.28515625" style="1" customWidth="1"/>
    <col min="2" max="2" width="35.5703125" style="1" customWidth="1"/>
    <col min="3" max="3" width="15.140625" style="1" customWidth="1"/>
    <col min="4" max="4" width="16.42578125" style="1" customWidth="1"/>
    <col min="5" max="5" width="14.7109375" style="1" customWidth="1"/>
    <col min="6" max="6" width="9.7109375" style="1" customWidth="1"/>
    <col min="7" max="7" width="9.140625" style="1"/>
    <col min="8" max="8" width="37.5703125" style="1" customWidth="1"/>
    <col min="9" max="16384" width="9.140625" style="1"/>
  </cols>
  <sheetData>
    <row r="1" spans="1:30" ht="27.75" customHeight="1" x14ac:dyDescent="0.25">
      <c r="A1" s="72"/>
      <c r="B1" s="72"/>
      <c r="C1" s="72"/>
      <c r="D1" s="72"/>
      <c r="E1" s="73" t="s">
        <v>0</v>
      </c>
      <c r="F1" s="73"/>
    </row>
    <row r="2" spans="1:30" ht="26.25" customHeight="1" x14ac:dyDescent="0.25">
      <c r="A2" s="74" t="s">
        <v>109</v>
      </c>
      <c r="B2" s="74"/>
      <c r="C2" s="74"/>
      <c r="D2" s="74"/>
      <c r="E2" s="74"/>
      <c r="F2" s="74"/>
    </row>
    <row r="3" spans="1:30" ht="26.25" customHeight="1" x14ac:dyDescent="0.25">
      <c r="A3" s="74" t="s">
        <v>108</v>
      </c>
      <c r="B3" s="74"/>
      <c r="C3" s="74"/>
      <c r="D3" s="74"/>
      <c r="E3" s="74"/>
      <c r="F3" s="74"/>
    </row>
    <row r="4" spans="1:30" ht="22.5" customHeight="1" x14ac:dyDescent="0.25">
      <c r="A4" s="76" t="s">
        <v>111</v>
      </c>
      <c r="B4" s="76"/>
      <c r="C4" s="76"/>
      <c r="D4" s="76"/>
      <c r="E4" s="76"/>
      <c r="F4" s="76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</row>
    <row r="5" spans="1:30" ht="24.75" customHeight="1" x14ac:dyDescent="0.25">
      <c r="A5" s="75" t="s">
        <v>64</v>
      </c>
      <c r="B5" s="75"/>
      <c r="C5" s="75"/>
      <c r="D5" s="75"/>
      <c r="E5" s="75"/>
      <c r="F5" s="75"/>
    </row>
    <row r="6" spans="1:30" ht="19.5" customHeight="1" x14ac:dyDescent="0.25">
      <c r="A6" s="71" t="s">
        <v>1</v>
      </c>
      <c r="B6" s="71" t="s">
        <v>2</v>
      </c>
      <c r="C6" s="71" t="s">
        <v>3</v>
      </c>
      <c r="D6" s="71" t="s">
        <v>4</v>
      </c>
      <c r="E6" s="71" t="s">
        <v>5</v>
      </c>
      <c r="F6" s="71"/>
    </row>
    <row r="7" spans="1:30" ht="40.5" customHeight="1" x14ac:dyDescent="0.25">
      <c r="A7" s="71"/>
      <c r="B7" s="71"/>
      <c r="C7" s="71"/>
      <c r="D7" s="71"/>
      <c r="E7" s="18" t="s">
        <v>6</v>
      </c>
      <c r="F7" s="18" t="s">
        <v>7</v>
      </c>
    </row>
    <row r="8" spans="1:30" ht="19.5" customHeight="1" x14ac:dyDescent="0.25">
      <c r="A8" s="18" t="s">
        <v>8</v>
      </c>
      <c r="B8" s="18" t="s">
        <v>9</v>
      </c>
      <c r="C8" s="18">
        <v>1</v>
      </c>
      <c r="D8" s="18">
        <v>2</v>
      </c>
      <c r="E8" s="18" t="s">
        <v>10</v>
      </c>
      <c r="F8" s="18" t="s">
        <v>11</v>
      </c>
    </row>
    <row r="9" spans="1:30" s="16" customFormat="1" ht="28.5" customHeight="1" x14ac:dyDescent="0.2">
      <c r="A9" s="17" t="s">
        <v>8</v>
      </c>
      <c r="B9" s="19" t="s">
        <v>12</v>
      </c>
      <c r="C9" s="20">
        <f>C10+C13+C16+C17+C18</f>
        <v>200074511600</v>
      </c>
      <c r="D9" s="20">
        <f>D10+D13+D16+D17+D18</f>
        <v>219467374094</v>
      </c>
      <c r="E9" s="20">
        <f>E10+E13+E17+E18</f>
        <v>19392862494</v>
      </c>
      <c r="F9" s="22">
        <f>D9/C9*100</f>
        <v>109.69282010932571</v>
      </c>
      <c r="H9" s="59"/>
    </row>
    <row r="10" spans="1:30" s="16" customFormat="1" ht="28.5" customHeight="1" x14ac:dyDescent="0.2">
      <c r="A10" s="5" t="s">
        <v>13</v>
      </c>
      <c r="B10" s="6" t="s">
        <v>14</v>
      </c>
      <c r="C10" s="15">
        <f>C11+C12</f>
        <v>5690000000</v>
      </c>
      <c r="D10" s="15">
        <f t="shared" ref="D10:E10" si="0">D11+D12</f>
        <v>11061352028</v>
      </c>
      <c r="E10" s="15">
        <f t="shared" si="0"/>
        <v>5371352028</v>
      </c>
      <c r="F10" s="23">
        <f t="shared" ref="F10:F22" si="1">D10/C10*100</f>
        <v>194.39985989455184</v>
      </c>
      <c r="H10" s="59"/>
    </row>
    <row r="11" spans="1:30" ht="28.5" customHeight="1" x14ac:dyDescent="0.25">
      <c r="A11" s="7" t="s">
        <v>15</v>
      </c>
      <c r="B11" s="8" t="s">
        <v>16</v>
      </c>
      <c r="C11" s="13">
        <f>1770000000+2800000000+215000000+675000000</f>
        <v>5460000000</v>
      </c>
      <c r="D11" s="13">
        <v>10612552878</v>
      </c>
      <c r="E11" s="13">
        <f t="shared" ref="E11:E30" si="2">D11-C11</f>
        <v>5152552878</v>
      </c>
      <c r="F11" s="24">
        <f t="shared" si="1"/>
        <v>194.36910032967032</v>
      </c>
    </row>
    <row r="12" spans="1:30" ht="28.5" customHeight="1" x14ac:dyDescent="0.25">
      <c r="A12" s="7" t="s">
        <v>15</v>
      </c>
      <c r="B12" s="8" t="s">
        <v>17</v>
      </c>
      <c r="C12" s="13">
        <v>230000000</v>
      </c>
      <c r="D12" s="13">
        <v>448799150</v>
      </c>
      <c r="E12" s="13">
        <f t="shared" si="2"/>
        <v>218799150</v>
      </c>
      <c r="F12" s="24">
        <f t="shared" si="1"/>
        <v>195.13006521739132</v>
      </c>
      <c r="H12" s="61"/>
    </row>
    <row r="13" spans="1:30" s="16" customFormat="1" ht="28.5" customHeight="1" x14ac:dyDescent="0.2">
      <c r="A13" s="5" t="s">
        <v>18</v>
      </c>
      <c r="B13" s="6" t="s">
        <v>19</v>
      </c>
      <c r="C13" s="15">
        <f>C14+C15</f>
        <v>194384511600</v>
      </c>
      <c r="D13" s="15">
        <f t="shared" ref="D13:E13" si="3">D14+D15</f>
        <v>194384511600</v>
      </c>
      <c r="E13" s="15">
        <f t="shared" si="3"/>
        <v>0</v>
      </c>
      <c r="F13" s="23">
        <f t="shared" si="1"/>
        <v>100</v>
      </c>
      <c r="H13" s="59"/>
    </row>
    <row r="14" spans="1:30" ht="28.5" customHeight="1" x14ac:dyDescent="0.25">
      <c r="A14" s="7">
        <v>1</v>
      </c>
      <c r="B14" s="8" t="s">
        <v>20</v>
      </c>
      <c r="C14" s="13">
        <v>146081000000</v>
      </c>
      <c r="D14" s="13">
        <f>C14</f>
        <v>146081000000</v>
      </c>
      <c r="E14" s="13">
        <f t="shared" si="2"/>
        <v>0</v>
      </c>
      <c r="F14" s="24">
        <f t="shared" si="1"/>
        <v>100</v>
      </c>
    </row>
    <row r="15" spans="1:30" ht="28.5" customHeight="1" x14ac:dyDescent="0.25">
      <c r="A15" s="7">
        <v>2</v>
      </c>
      <c r="B15" s="8" t="s">
        <v>21</v>
      </c>
      <c r="C15" s="13">
        <f>48313552800-10041200</f>
        <v>48303511600</v>
      </c>
      <c r="D15" s="13">
        <f>C15</f>
        <v>48303511600</v>
      </c>
      <c r="E15" s="13">
        <f t="shared" si="2"/>
        <v>0</v>
      </c>
      <c r="F15" s="24">
        <f t="shared" si="1"/>
        <v>100</v>
      </c>
    </row>
    <row r="16" spans="1:30" s="16" customFormat="1" ht="28.5" customHeight="1" x14ac:dyDescent="0.2">
      <c r="A16" s="5" t="s">
        <v>22</v>
      </c>
      <c r="B16" s="6" t="s">
        <v>104</v>
      </c>
      <c r="C16" s="15"/>
      <c r="D16" s="15"/>
      <c r="E16" s="15"/>
      <c r="F16" s="23"/>
    </row>
    <row r="17" spans="1:6" s="16" customFormat="1" ht="28.5" customHeight="1" x14ac:dyDescent="0.2">
      <c r="A17" s="5" t="s">
        <v>23</v>
      </c>
      <c r="B17" s="6" t="s">
        <v>24</v>
      </c>
      <c r="C17" s="15"/>
      <c r="D17" s="15">
        <v>788569113</v>
      </c>
      <c r="E17" s="15">
        <f t="shared" si="2"/>
        <v>788569113</v>
      </c>
      <c r="F17" s="23"/>
    </row>
    <row r="18" spans="1:6" s="16" customFormat="1" ht="28.5" customHeight="1" x14ac:dyDescent="0.2">
      <c r="A18" s="5" t="s">
        <v>25</v>
      </c>
      <c r="B18" s="6" t="s">
        <v>26</v>
      </c>
      <c r="C18" s="15"/>
      <c r="D18" s="15">
        <v>13232941353</v>
      </c>
      <c r="E18" s="15">
        <f t="shared" si="2"/>
        <v>13232941353</v>
      </c>
      <c r="F18" s="23"/>
    </row>
    <row r="19" spans="1:6" s="16" customFormat="1" ht="28.5" customHeight="1" x14ac:dyDescent="0.2">
      <c r="A19" s="5" t="s">
        <v>9</v>
      </c>
      <c r="B19" s="6" t="s">
        <v>27</v>
      </c>
      <c r="C19" s="15">
        <f>C20+C27+C30+C31+C32</f>
        <v>216482685600</v>
      </c>
      <c r="D19" s="15">
        <f>D20+D27+D30+D31+D32</f>
        <v>213563395658</v>
      </c>
      <c r="E19" s="15">
        <f>E20+E27+E30+E31+E32</f>
        <v>-2919289942</v>
      </c>
      <c r="F19" s="23">
        <f t="shared" si="1"/>
        <v>98.651490333322073</v>
      </c>
    </row>
    <row r="20" spans="1:6" s="16" customFormat="1" ht="28.5" customHeight="1" x14ac:dyDescent="0.2">
      <c r="A20" s="5" t="s">
        <v>13</v>
      </c>
      <c r="B20" s="6" t="s">
        <v>28</v>
      </c>
      <c r="C20" s="15">
        <f>C21+C22+C23+C24+C25+C26</f>
        <v>216482685600</v>
      </c>
      <c r="D20" s="15">
        <f>D21+D22+D23+D24+D25+D26</f>
        <v>198030429392</v>
      </c>
      <c r="E20" s="15">
        <f t="shared" ref="E20" si="4">E21+E22+E23+E24+E25+E26</f>
        <v>-18452256208</v>
      </c>
      <c r="F20" s="23">
        <f t="shared" si="1"/>
        <v>91.476336245156048</v>
      </c>
    </row>
    <row r="21" spans="1:6" ht="28.5" customHeight="1" x14ac:dyDescent="0.25">
      <c r="A21" s="7">
        <v>1</v>
      </c>
      <c r="B21" s="8" t="s">
        <v>29</v>
      </c>
      <c r="C21" s="63"/>
      <c r="D21" s="13"/>
      <c r="E21" s="13">
        <f t="shared" si="2"/>
        <v>0</v>
      </c>
      <c r="F21" s="24"/>
    </row>
    <row r="22" spans="1:6" ht="28.5" customHeight="1" x14ac:dyDescent="0.25">
      <c r="A22" s="7">
        <v>2</v>
      </c>
      <c r="B22" s="8" t="s">
        <v>30</v>
      </c>
      <c r="C22" s="63">
        <f>216482685600-2955000000</f>
        <v>213527685600</v>
      </c>
      <c r="D22" s="13">
        <f>198030576380-2955000000-146988</f>
        <v>195075429392</v>
      </c>
      <c r="E22" s="13">
        <f t="shared" si="2"/>
        <v>-18452256208</v>
      </c>
      <c r="F22" s="24">
        <f t="shared" si="1"/>
        <v>91.358377647305886</v>
      </c>
    </row>
    <row r="23" spans="1:6" ht="28.5" customHeight="1" x14ac:dyDescent="0.25">
      <c r="A23" s="7">
        <v>3</v>
      </c>
      <c r="B23" s="8" t="s">
        <v>31</v>
      </c>
      <c r="C23" s="13"/>
      <c r="D23" s="13"/>
      <c r="E23" s="13">
        <f t="shared" si="2"/>
        <v>0</v>
      </c>
      <c r="F23" s="24"/>
    </row>
    <row r="24" spans="1:6" ht="28.5" customHeight="1" x14ac:dyDescent="0.25">
      <c r="A24" s="7">
        <v>4</v>
      </c>
      <c r="B24" s="8" t="s">
        <v>32</v>
      </c>
      <c r="C24" s="13"/>
      <c r="D24" s="13"/>
      <c r="E24" s="13">
        <f t="shared" si="2"/>
        <v>0</v>
      </c>
      <c r="F24" s="24"/>
    </row>
    <row r="25" spans="1:6" ht="28.5" customHeight="1" x14ac:dyDescent="0.25">
      <c r="A25" s="7">
        <v>5</v>
      </c>
      <c r="B25" s="8" t="s">
        <v>33</v>
      </c>
      <c r="C25" s="13">
        <v>2955000000</v>
      </c>
      <c r="D25" s="13">
        <v>2955000000</v>
      </c>
      <c r="E25" s="13">
        <f t="shared" si="2"/>
        <v>0</v>
      </c>
      <c r="F25" s="24">
        <f t="shared" ref="F25" si="5">D25/C25*100</f>
        <v>100</v>
      </c>
    </row>
    <row r="26" spans="1:6" ht="28.5" customHeight="1" x14ac:dyDescent="0.25">
      <c r="A26" s="7">
        <v>6</v>
      </c>
      <c r="B26" s="8" t="s">
        <v>68</v>
      </c>
      <c r="C26" s="13"/>
      <c r="D26" s="13"/>
      <c r="E26" s="13">
        <f t="shared" si="2"/>
        <v>0</v>
      </c>
      <c r="F26" s="24"/>
    </row>
    <row r="27" spans="1:6" ht="28.5" customHeight="1" x14ac:dyDescent="0.25">
      <c r="A27" s="5" t="s">
        <v>18</v>
      </c>
      <c r="B27" s="6" t="s">
        <v>34</v>
      </c>
      <c r="C27" s="13"/>
      <c r="D27" s="13"/>
      <c r="E27" s="13">
        <f t="shared" si="2"/>
        <v>0</v>
      </c>
      <c r="F27" s="24"/>
    </row>
    <row r="28" spans="1:6" ht="28.5" customHeight="1" x14ac:dyDescent="0.25">
      <c r="A28" s="7">
        <v>1</v>
      </c>
      <c r="B28" s="8" t="s">
        <v>35</v>
      </c>
      <c r="C28" s="13"/>
      <c r="D28" s="13"/>
      <c r="E28" s="13">
        <f t="shared" si="2"/>
        <v>0</v>
      </c>
      <c r="F28" s="24"/>
    </row>
    <row r="29" spans="1:6" ht="28.5" customHeight="1" x14ac:dyDescent="0.25">
      <c r="A29" s="7">
        <v>2</v>
      </c>
      <c r="B29" s="8" t="s">
        <v>36</v>
      </c>
      <c r="C29" s="13"/>
      <c r="D29" s="13"/>
      <c r="E29" s="13">
        <f t="shared" si="2"/>
        <v>0</v>
      </c>
      <c r="F29" s="24"/>
    </row>
    <row r="30" spans="1:6" s="16" customFormat="1" ht="28.5" customHeight="1" x14ac:dyDescent="0.2">
      <c r="A30" s="5" t="s">
        <v>22</v>
      </c>
      <c r="B30" s="6" t="s">
        <v>37</v>
      </c>
      <c r="C30" s="15"/>
      <c r="D30" s="15">
        <f>7614834466+6795131800</f>
        <v>14409966266</v>
      </c>
      <c r="E30" s="15">
        <f t="shared" si="2"/>
        <v>14409966266</v>
      </c>
      <c r="F30" s="23"/>
    </row>
    <row r="31" spans="1:6" s="16" customFormat="1" ht="28.5" customHeight="1" x14ac:dyDescent="0.2">
      <c r="A31" s="5" t="s">
        <v>23</v>
      </c>
      <c r="B31" s="6" t="s">
        <v>65</v>
      </c>
      <c r="C31" s="15"/>
      <c r="D31" s="15"/>
      <c r="E31" s="15"/>
      <c r="F31" s="23"/>
    </row>
    <row r="32" spans="1:6" s="16" customFormat="1" ht="28.5" customHeight="1" x14ac:dyDescent="0.2">
      <c r="A32" s="5" t="s">
        <v>38</v>
      </c>
      <c r="B32" s="6" t="s">
        <v>69</v>
      </c>
      <c r="C32" s="15"/>
      <c r="D32" s="15">
        <v>1123000000</v>
      </c>
      <c r="E32" s="15">
        <f>D32-C32</f>
        <v>1123000000</v>
      </c>
      <c r="F32" s="23"/>
    </row>
    <row r="33" spans="1:6" s="16" customFormat="1" ht="28.5" customHeight="1" x14ac:dyDescent="0.2">
      <c r="A33" s="5" t="s">
        <v>40</v>
      </c>
      <c r="B33" s="6" t="s">
        <v>39</v>
      </c>
      <c r="C33" s="15"/>
      <c r="D33" s="15">
        <f>D9-D19</f>
        <v>5903978436</v>
      </c>
      <c r="E33" s="15"/>
      <c r="F33" s="23"/>
    </row>
    <row r="34" spans="1:6" ht="28.5" customHeight="1" x14ac:dyDescent="0.25">
      <c r="A34" s="5" t="s">
        <v>44</v>
      </c>
      <c r="B34" s="6" t="s">
        <v>41</v>
      </c>
      <c r="C34" s="13"/>
      <c r="D34" s="13"/>
      <c r="E34" s="13"/>
      <c r="F34" s="24"/>
    </row>
    <row r="35" spans="1:6" ht="28.5" customHeight="1" x14ac:dyDescent="0.25">
      <c r="A35" s="5" t="s">
        <v>13</v>
      </c>
      <c r="B35" s="6" t="s">
        <v>42</v>
      </c>
      <c r="C35" s="13"/>
      <c r="D35" s="13"/>
      <c r="E35" s="13"/>
      <c r="F35" s="24"/>
    </row>
    <row r="36" spans="1:6" ht="28.5" customHeight="1" x14ac:dyDescent="0.25">
      <c r="A36" s="5" t="s">
        <v>18</v>
      </c>
      <c r="B36" s="6" t="s">
        <v>43</v>
      </c>
      <c r="C36" s="13"/>
      <c r="D36" s="13"/>
      <c r="E36" s="13"/>
      <c r="F36" s="24"/>
    </row>
    <row r="37" spans="1:6" ht="28.5" customHeight="1" x14ac:dyDescent="0.25">
      <c r="A37" s="5" t="s">
        <v>48</v>
      </c>
      <c r="B37" s="6" t="s">
        <v>45</v>
      </c>
      <c r="C37" s="13"/>
      <c r="D37" s="13"/>
      <c r="E37" s="13"/>
      <c r="F37" s="24"/>
    </row>
    <row r="38" spans="1:6" ht="28.5" customHeight="1" x14ac:dyDescent="0.25">
      <c r="A38" s="5" t="s">
        <v>13</v>
      </c>
      <c r="B38" s="6" t="s">
        <v>46</v>
      </c>
      <c r="C38" s="13"/>
      <c r="D38" s="13"/>
      <c r="E38" s="13"/>
      <c r="F38" s="24"/>
    </row>
    <row r="39" spans="1:6" ht="28.5" customHeight="1" x14ac:dyDescent="0.25">
      <c r="A39" s="5" t="s">
        <v>18</v>
      </c>
      <c r="B39" s="6" t="s">
        <v>47</v>
      </c>
      <c r="C39" s="13"/>
      <c r="D39" s="13"/>
      <c r="E39" s="13"/>
      <c r="F39" s="24"/>
    </row>
    <row r="40" spans="1:6" ht="28.5" customHeight="1" x14ac:dyDescent="0.25">
      <c r="A40" s="9" t="s">
        <v>67</v>
      </c>
      <c r="B40" s="10" t="s">
        <v>49</v>
      </c>
      <c r="C40" s="14"/>
      <c r="D40" s="14"/>
      <c r="E40" s="14"/>
      <c r="F40" s="25"/>
    </row>
    <row r="41" spans="1:6" x14ac:dyDescent="0.25">
      <c r="A41" s="2"/>
    </row>
    <row r="42" spans="1:6" x14ac:dyDescent="0.25">
      <c r="A42" s="3"/>
    </row>
    <row r="43" spans="1:6" x14ac:dyDescent="0.25">
      <c r="A43" s="4"/>
    </row>
  </sheetData>
  <mergeCells count="12">
    <mergeCell ref="D6:D7"/>
    <mergeCell ref="E6:F6"/>
    <mergeCell ref="C1:D1"/>
    <mergeCell ref="E1:F1"/>
    <mergeCell ref="A2:F2"/>
    <mergeCell ref="A3:F3"/>
    <mergeCell ref="A4:F4"/>
    <mergeCell ref="A1:B1"/>
    <mergeCell ref="A5:F5"/>
    <mergeCell ref="A6:A7"/>
    <mergeCell ref="B6:B7"/>
    <mergeCell ref="C6:C7"/>
  </mergeCells>
  <pageMargins left="0.45" right="0.2" top="0.5" bottom="0.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D151C-BF7D-4400-9DA2-B775D9F457D6}">
  <dimension ref="A1:L68"/>
  <sheetViews>
    <sheetView workbookViewId="0">
      <selection activeCell="E19" sqref="E19"/>
    </sheetView>
  </sheetViews>
  <sheetFormatPr defaultColWidth="9.140625" defaultRowHeight="15" x14ac:dyDescent="0.25"/>
  <cols>
    <col min="1" max="1" width="7.140625" style="11" customWidth="1"/>
    <col min="2" max="2" width="47.140625" style="11" customWidth="1"/>
    <col min="3" max="3" width="15.85546875" style="11" customWidth="1"/>
    <col min="4" max="4" width="15.42578125" style="11" customWidth="1"/>
    <col min="5" max="5" width="16.85546875" style="11" customWidth="1"/>
    <col min="6" max="6" width="16.5703125" style="11" customWidth="1"/>
    <col min="7" max="7" width="10.5703125" style="11" customWidth="1"/>
    <col min="8" max="8" width="10.140625" style="11" customWidth="1"/>
    <col min="9" max="9" width="9.140625" style="11"/>
    <col min="10" max="10" width="31.140625" style="11" customWidth="1"/>
    <col min="11" max="11" width="18" style="11" customWidth="1"/>
    <col min="12" max="16384" width="9.140625" style="11"/>
  </cols>
  <sheetData>
    <row r="1" spans="1:12" ht="23.25" customHeight="1" x14ac:dyDescent="0.25">
      <c r="A1" s="78"/>
      <c r="B1" s="78"/>
      <c r="C1" s="32"/>
      <c r="D1" s="32"/>
      <c r="E1" s="32"/>
      <c r="F1" s="72" t="s">
        <v>93</v>
      </c>
      <c r="G1" s="72"/>
      <c r="H1" s="60"/>
      <c r="I1" s="12"/>
    </row>
    <row r="2" spans="1:12" ht="15.75" x14ac:dyDescent="0.25">
      <c r="A2" s="78"/>
      <c r="B2" s="78"/>
      <c r="C2" s="32"/>
      <c r="D2" s="32"/>
      <c r="E2" s="32"/>
      <c r="F2" s="32"/>
      <c r="G2" s="32"/>
      <c r="H2" s="32"/>
    </row>
    <row r="3" spans="1:12" ht="20.25" customHeight="1" x14ac:dyDescent="0.25">
      <c r="A3" s="81" t="s">
        <v>110</v>
      </c>
      <c r="B3" s="81"/>
      <c r="C3" s="81"/>
      <c r="D3" s="81"/>
      <c r="E3" s="81"/>
      <c r="F3" s="81"/>
      <c r="G3" s="81"/>
      <c r="H3" s="81"/>
    </row>
    <row r="4" spans="1:12" ht="20.25" customHeight="1" x14ac:dyDescent="0.25">
      <c r="A4" s="72" t="str">
        <f>'[2]48'!A3:F3</f>
        <v>PHƯỜNG DƯƠNG KINH</v>
      </c>
      <c r="B4" s="72"/>
      <c r="C4" s="72"/>
      <c r="D4" s="72"/>
      <c r="E4" s="72"/>
      <c r="F4" s="72"/>
      <c r="G4" s="72"/>
      <c r="H4" s="72"/>
    </row>
    <row r="5" spans="1:12" ht="21.75" customHeight="1" x14ac:dyDescent="0.25">
      <c r="A5" s="76" t="str">
        <f>'Biểu 48'!A4:F4</f>
        <v>(Kèm theo Quyết định số 468/QĐ-UBND ngày 28 tháng 4 năm 2026 của UBND phường)</v>
      </c>
      <c r="B5" s="76"/>
      <c r="C5" s="76"/>
      <c r="D5" s="76"/>
      <c r="E5" s="76"/>
      <c r="F5" s="76"/>
      <c r="G5" s="76"/>
      <c r="H5" s="76"/>
    </row>
    <row r="6" spans="1:12" ht="15.75" customHeight="1" x14ac:dyDescent="0.25">
      <c r="A6" s="32"/>
      <c r="B6" s="32"/>
      <c r="C6" s="32"/>
      <c r="D6" s="32"/>
      <c r="E6" s="32"/>
      <c r="F6" s="85" t="s">
        <v>64</v>
      </c>
      <c r="G6" s="85"/>
      <c r="H6" s="85"/>
    </row>
    <row r="7" spans="1:12" ht="22.5" customHeight="1" x14ac:dyDescent="0.25">
      <c r="A7" s="80" t="s">
        <v>1</v>
      </c>
      <c r="B7" s="82" t="s">
        <v>50</v>
      </c>
      <c r="C7" s="83" t="s">
        <v>3</v>
      </c>
      <c r="D7" s="83"/>
      <c r="E7" s="83" t="s">
        <v>92</v>
      </c>
      <c r="F7" s="83"/>
      <c r="G7" s="79" t="s">
        <v>51</v>
      </c>
      <c r="H7" s="80"/>
    </row>
    <row r="8" spans="1:12" ht="33.75" customHeight="1" x14ac:dyDescent="0.25">
      <c r="A8" s="80"/>
      <c r="B8" s="82"/>
      <c r="C8" s="21" t="s">
        <v>52</v>
      </c>
      <c r="D8" s="21" t="s">
        <v>53</v>
      </c>
      <c r="E8" s="21" t="s">
        <v>52</v>
      </c>
      <c r="F8" s="21" t="s">
        <v>53</v>
      </c>
      <c r="G8" s="21" t="s">
        <v>52</v>
      </c>
      <c r="H8" s="21" t="s">
        <v>53</v>
      </c>
      <c r="J8" s="67"/>
    </row>
    <row r="9" spans="1:12" ht="22.5" customHeight="1" x14ac:dyDescent="0.25">
      <c r="A9" s="27" t="s">
        <v>8</v>
      </c>
      <c r="B9" s="27" t="s">
        <v>9</v>
      </c>
      <c r="C9" s="26">
        <v>1</v>
      </c>
      <c r="D9" s="26">
        <v>2</v>
      </c>
      <c r="E9" s="26">
        <v>3</v>
      </c>
      <c r="F9" s="26">
        <v>4</v>
      </c>
      <c r="G9" s="27" t="s">
        <v>105</v>
      </c>
      <c r="H9" s="27" t="s">
        <v>106</v>
      </c>
    </row>
    <row r="10" spans="1:12" s="43" customFormat="1" ht="19.5" customHeight="1" x14ac:dyDescent="0.2">
      <c r="A10" s="36"/>
      <c r="B10" s="36" t="s">
        <v>94</v>
      </c>
      <c r="C10" s="37">
        <f>C11+C57+C58+C59</f>
        <v>8952000000</v>
      </c>
      <c r="D10" s="37">
        <f t="shared" ref="D10:E10" si="0">D11+D57+D58+D59</f>
        <v>5690000000</v>
      </c>
      <c r="E10" s="37">
        <f t="shared" si="0"/>
        <v>380495284074</v>
      </c>
      <c r="F10" s="37">
        <f>F11+F57+F58+F59</f>
        <v>25082862494</v>
      </c>
      <c r="G10" s="38">
        <f>(E10/C10)*100</f>
        <v>4250.3941473860596</v>
      </c>
      <c r="H10" s="38">
        <f>(F10/D10)*100</f>
        <v>440.82359391915639</v>
      </c>
      <c r="J10" s="57"/>
    </row>
    <row r="11" spans="1:12" s="43" customFormat="1" ht="19.5" customHeight="1" x14ac:dyDescent="0.2">
      <c r="A11" s="44" t="s">
        <v>8</v>
      </c>
      <c r="B11" s="45" t="s">
        <v>95</v>
      </c>
      <c r="C11" s="39">
        <f>C12+C48+C49+C56</f>
        <v>8952000000</v>
      </c>
      <c r="D11" s="39">
        <f t="shared" ref="D11:F11" si="1">D12+D48+D49+D56</f>
        <v>5690000000</v>
      </c>
      <c r="E11" s="39">
        <f t="shared" si="1"/>
        <v>366473773608</v>
      </c>
      <c r="F11" s="39">
        <f t="shared" si="1"/>
        <v>11061352028</v>
      </c>
      <c r="G11" s="40">
        <f t="shared" ref="G11:H37" si="2">(E11/C11)*100</f>
        <v>4093.7642270777483</v>
      </c>
      <c r="H11" s="40">
        <f t="shared" si="2"/>
        <v>194.39985989455184</v>
      </c>
      <c r="J11" s="57"/>
      <c r="L11" s="57"/>
    </row>
    <row r="12" spans="1:12" s="43" customFormat="1" ht="19.5" customHeight="1" x14ac:dyDescent="0.2">
      <c r="A12" s="44" t="s">
        <v>13</v>
      </c>
      <c r="B12" s="45" t="s">
        <v>96</v>
      </c>
      <c r="C12" s="39">
        <f>C13+C16+C19+C22+C27+C28+C31+C32+C36+C37+C38+C39+C40+C42+C43+C44+C45+C46+C47</f>
        <v>8952000000</v>
      </c>
      <c r="D12" s="39">
        <f t="shared" ref="D12" si="3">D13+D16+D19+D22+D27+D28+D31+D32+D36+D37+D38+D39+D41+D40+D42+D43+D44+D45+D46+D47</f>
        <v>5690000000</v>
      </c>
      <c r="E12" s="39">
        <f>E13+E16+E19+E22+E27+E28+E31+E32+E36+E37+E38+E39+E41+E40+E42+E43+E44+E45+E46+E47</f>
        <v>366473773608</v>
      </c>
      <c r="F12" s="39">
        <f>F13+F16+F19+F22+F27+F28+F31+F32+F36+F37+F38+F39+F41+F40+F42+F43+F44+F45+F46+F47</f>
        <v>11061352028</v>
      </c>
      <c r="G12" s="40">
        <f>(E12/C12)*100</f>
        <v>4093.7642270777483</v>
      </c>
      <c r="H12" s="40">
        <f t="shared" si="2"/>
        <v>194.39985989455184</v>
      </c>
      <c r="J12" s="57"/>
      <c r="L12" s="57"/>
    </row>
    <row r="13" spans="1:12" s="43" customFormat="1" ht="30.75" customHeight="1" x14ac:dyDescent="0.2">
      <c r="A13" s="44">
        <v>1</v>
      </c>
      <c r="B13" s="45" t="s">
        <v>70</v>
      </c>
      <c r="C13" s="39"/>
      <c r="D13" s="39">
        <f t="shared" ref="D13:F13" si="4">D14+D15</f>
        <v>0</v>
      </c>
      <c r="E13" s="39">
        <f>E14+E15</f>
        <v>185801323</v>
      </c>
      <c r="F13" s="39">
        <f t="shared" si="4"/>
        <v>0</v>
      </c>
      <c r="G13" s="40"/>
      <c r="H13" s="40"/>
      <c r="J13" s="57"/>
      <c r="L13" s="58"/>
    </row>
    <row r="14" spans="1:12" s="48" customFormat="1" ht="19.5" customHeight="1" x14ac:dyDescent="0.2">
      <c r="A14" s="46"/>
      <c r="B14" s="47" t="s">
        <v>71</v>
      </c>
      <c r="C14" s="41"/>
      <c r="D14" s="41"/>
      <c r="E14" s="41">
        <v>185801323</v>
      </c>
      <c r="F14" s="54"/>
      <c r="G14" s="42"/>
      <c r="H14" s="42"/>
      <c r="J14" s="62"/>
      <c r="L14" s="62"/>
    </row>
    <row r="15" spans="1:12" s="48" customFormat="1" ht="19.5" customHeight="1" x14ac:dyDescent="0.2">
      <c r="A15" s="46"/>
      <c r="B15" s="47" t="s">
        <v>72</v>
      </c>
      <c r="C15" s="41"/>
      <c r="D15" s="41"/>
      <c r="E15" s="41"/>
      <c r="F15" s="54"/>
      <c r="G15" s="42"/>
      <c r="H15" s="42"/>
      <c r="J15" s="62"/>
    </row>
    <row r="16" spans="1:12" s="43" customFormat="1" ht="26.25" customHeight="1" x14ac:dyDescent="0.2">
      <c r="A16" s="44">
        <v>2</v>
      </c>
      <c r="B16" s="45" t="s">
        <v>74</v>
      </c>
      <c r="C16" s="39"/>
      <c r="D16" s="39">
        <f t="shared" ref="D16:F16" si="5">D17+D18</f>
        <v>0</v>
      </c>
      <c r="E16" s="39">
        <f t="shared" si="5"/>
        <v>190382277</v>
      </c>
      <c r="F16" s="39">
        <f t="shared" si="5"/>
        <v>0</v>
      </c>
      <c r="G16" s="40"/>
      <c r="H16" s="40"/>
      <c r="J16" s="57"/>
    </row>
    <row r="17" spans="1:12" s="48" customFormat="1" ht="19.5" customHeight="1" x14ac:dyDescent="0.2">
      <c r="A17" s="46"/>
      <c r="B17" s="47" t="s">
        <v>71</v>
      </c>
      <c r="C17" s="41"/>
      <c r="D17" s="41"/>
      <c r="E17" s="41">
        <v>12207273</v>
      </c>
      <c r="F17" s="54"/>
      <c r="G17" s="42"/>
      <c r="H17" s="42"/>
      <c r="J17" s="62">
        <f>J16-J15</f>
        <v>0</v>
      </c>
    </row>
    <row r="18" spans="1:12" s="48" customFormat="1" ht="19.5" customHeight="1" x14ac:dyDescent="0.2">
      <c r="A18" s="46"/>
      <c r="B18" s="47" t="s">
        <v>72</v>
      </c>
      <c r="C18" s="41"/>
      <c r="D18" s="41"/>
      <c r="E18" s="41">
        <v>178175004</v>
      </c>
      <c r="F18" s="54"/>
      <c r="G18" s="42"/>
      <c r="H18" s="42"/>
    </row>
    <row r="19" spans="1:12" s="43" customFormat="1" ht="19.5" customHeight="1" x14ac:dyDescent="0.2">
      <c r="A19" s="44">
        <v>3</v>
      </c>
      <c r="B19" s="45" t="s">
        <v>75</v>
      </c>
      <c r="C19" s="39"/>
      <c r="D19" s="39">
        <f t="shared" ref="D19:F19" si="6">D20+D21</f>
        <v>0</v>
      </c>
      <c r="E19" s="39">
        <f>E20+E21</f>
        <v>9102054474</v>
      </c>
      <c r="F19" s="39">
        <f t="shared" si="6"/>
        <v>0</v>
      </c>
      <c r="G19" s="40"/>
      <c r="H19" s="40"/>
      <c r="L19" s="57"/>
    </row>
    <row r="20" spans="1:12" s="48" customFormat="1" ht="19.5" customHeight="1" x14ac:dyDescent="0.2">
      <c r="A20" s="46"/>
      <c r="B20" s="47" t="s">
        <v>71</v>
      </c>
      <c r="C20" s="41"/>
      <c r="D20" s="41"/>
      <c r="E20" s="41">
        <v>5103506562</v>
      </c>
      <c r="F20" s="54"/>
      <c r="G20" s="42"/>
      <c r="H20" s="42"/>
      <c r="J20" s="65"/>
    </row>
    <row r="21" spans="1:12" s="48" customFormat="1" ht="19.5" customHeight="1" x14ac:dyDescent="0.2">
      <c r="A21" s="46"/>
      <c r="B21" s="47" t="s">
        <v>72</v>
      </c>
      <c r="C21" s="41"/>
      <c r="D21" s="41"/>
      <c r="E21" s="41">
        <v>3998547912</v>
      </c>
      <c r="F21" s="54"/>
      <c r="G21" s="42"/>
      <c r="H21" s="42"/>
    </row>
    <row r="22" spans="1:12" s="43" customFormat="1" ht="19.5" customHeight="1" x14ac:dyDescent="0.2">
      <c r="A22" s="44">
        <v>4</v>
      </c>
      <c r="B22" s="45" t="s">
        <v>76</v>
      </c>
      <c r="C22" s="39">
        <v>2300000000</v>
      </c>
      <c r="D22" s="39">
        <v>230000000</v>
      </c>
      <c r="E22" s="39">
        <f>E23+E24+E25+E26</f>
        <v>31572371469</v>
      </c>
      <c r="F22" s="39">
        <f>F23+F24+F25+F26</f>
        <v>448799150</v>
      </c>
      <c r="G22" s="40">
        <f t="shared" si="2"/>
        <v>1372.7118029999999</v>
      </c>
      <c r="H22" s="40">
        <f t="shared" si="2"/>
        <v>195.13006521739132</v>
      </c>
      <c r="J22" s="57"/>
    </row>
    <row r="23" spans="1:12" s="48" customFormat="1" ht="19.5" customHeight="1" x14ac:dyDescent="0.2">
      <c r="A23" s="46"/>
      <c r="B23" s="47" t="s">
        <v>71</v>
      </c>
      <c r="C23" s="41"/>
      <c r="D23" s="41"/>
      <c r="E23" s="41">
        <v>27286691845</v>
      </c>
      <c r="F23" s="41">
        <v>448799150</v>
      </c>
      <c r="G23" s="42"/>
      <c r="H23" s="42"/>
      <c r="J23" s="62"/>
    </row>
    <row r="24" spans="1:12" s="48" customFormat="1" ht="19.5" customHeight="1" x14ac:dyDescent="0.2">
      <c r="A24" s="46"/>
      <c r="B24" s="47" t="s">
        <v>72</v>
      </c>
      <c r="C24" s="41"/>
      <c r="D24" s="41"/>
      <c r="E24" s="41">
        <v>4285679624</v>
      </c>
      <c r="F24" s="41"/>
      <c r="G24" s="42"/>
      <c r="H24" s="42"/>
    </row>
    <row r="25" spans="1:12" s="48" customFormat="1" ht="19.5" customHeight="1" x14ac:dyDescent="0.2">
      <c r="A25" s="46"/>
      <c r="B25" s="47" t="s">
        <v>73</v>
      </c>
      <c r="C25" s="41"/>
      <c r="D25" s="41"/>
      <c r="E25" s="41"/>
      <c r="F25" s="41"/>
      <c r="G25" s="42"/>
      <c r="H25" s="42"/>
    </row>
    <row r="26" spans="1:12" s="48" customFormat="1" ht="19.5" customHeight="1" x14ac:dyDescent="0.2">
      <c r="A26" s="46"/>
      <c r="B26" s="47" t="s">
        <v>107</v>
      </c>
      <c r="C26" s="41"/>
      <c r="D26" s="41"/>
      <c r="E26" s="41"/>
      <c r="F26" s="41"/>
      <c r="G26" s="42"/>
      <c r="H26" s="42"/>
    </row>
    <row r="27" spans="1:12" s="43" customFormat="1" ht="19.5" customHeight="1" x14ac:dyDescent="0.2">
      <c r="A27" s="44">
        <v>5</v>
      </c>
      <c r="B27" s="45" t="s">
        <v>54</v>
      </c>
      <c r="C27" s="39">
        <v>1192000000</v>
      </c>
      <c r="D27" s="39"/>
      <c r="E27" s="39">
        <v>15076508254</v>
      </c>
      <c r="F27" s="39"/>
      <c r="G27" s="40">
        <f t="shared" si="2"/>
        <v>1264.8077394295303</v>
      </c>
      <c r="H27" s="40"/>
    </row>
    <row r="28" spans="1:12" s="43" customFormat="1" ht="19.5" customHeight="1" x14ac:dyDescent="0.2">
      <c r="A28" s="44">
        <v>6</v>
      </c>
      <c r="B28" s="45" t="s">
        <v>55</v>
      </c>
      <c r="C28" s="39"/>
      <c r="D28" s="39"/>
      <c r="E28" s="39">
        <v>231150000</v>
      </c>
      <c r="F28" s="39"/>
      <c r="G28" s="40"/>
      <c r="H28" s="40"/>
    </row>
    <row r="29" spans="1:12" s="43" customFormat="1" ht="19.5" customHeight="1" x14ac:dyDescent="0.2">
      <c r="A29" s="46"/>
      <c r="B29" s="49" t="s">
        <v>77</v>
      </c>
      <c r="C29" s="41"/>
      <c r="D29" s="41"/>
      <c r="E29" s="41"/>
      <c r="F29" s="41"/>
      <c r="G29" s="42"/>
      <c r="H29" s="42"/>
    </row>
    <row r="30" spans="1:12" s="43" customFormat="1" ht="19.5" customHeight="1" x14ac:dyDescent="0.2">
      <c r="A30" s="46"/>
      <c r="B30" s="49" t="s">
        <v>78</v>
      </c>
      <c r="C30" s="41"/>
      <c r="D30" s="41"/>
      <c r="E30" s="41"/>
      <c r="F30" s="41"/>
      <c r="G30" s="42"/>
      <c r="H30" s="42"/>
    </row>
    <row r="31" spans="1:12" s="43" customFormat="1" ht="19.5" customHeight="1" x14ac:dyDescent="0.2">
      <c r="A31" s="44">
        <v>7</v>
      </c>
      <c r="B31" s="45" t="s">
        <v>56</v>
      </c>
      <c r="C31" s="39">
        <v>2800000000</v>
      </c>
      <c r="D31" s="39">
        <f>C31</f>
        <v>2800000000</v>
      </c>
      <c r="E31" s="39">
        <v>13770144667</v>
      </c>
      <c r="F31" s="39">
        <v>4649393292</v>
      </c>
      <c r="G31" s="40">
        <f>(E31/C31)*100</f>
        <v>491.79088096428575</v>
      </c>
      <c r="H31" s="40">
        <f>(F31/D31)*100</f>
        <v>166.04976042857143</v>
      </c>
    </row>
    <row r="32" spans="1:12" s="43" customFormat="1" ht="19.5" customHeight="1" x14ac:dyDescent="0.2">
      <c r="A32" s="44">
        <v>8</v>
      </c>
      <c r="B32" s="45" t="s">
        <v>79</v>
      </c>
      <c r="C32" s="39">
        <v>215000000</v>
      </c>
      <c r="D32" s="39">
        <v>215000000</v>
      </c>
      <c r="E32" s="39">
        <v>388051450</v>
      </c>
      <c r="F32" s="39">
        <v>233932600</v>
      </c>
      <c r="G32" s="40">
        <f>(E32/C32)*100</f>
        <v>180.48904651162792</v>
      </c>
      <c r="H32" s="40">
        <f>(F32/D32)*100</f>
        <v>108.80586046511628</v>
      </c>
    </row>
    <row r="33" spans="1:10" s="43" customFormat="1" ht="19.5" customHeight="1" x14ac:dyDescent="0.2">
      <c r="A33" s="46"/>
      <c r="B33" s="49" t="s">
        <v>80</v>
      </c>
      <c r="C33" s="41"/>
      <c r="D33" s="41"/>
      <c r="E33" s="41"/>
      <c r="F33" s="41"/>
      <c r="G33" s="42"/>
      <c r="H33" s="42"/>
    </row>
    <row r="34" spans="1:10" s="43" customFormat="1" ht="19.5" customHeight="1" x14ac:dyDescent="0.2">
      <c r="A34" s="46"/>
      <c r="B34" s="49" t="s">
        <v>81</v>
      </c>
      <c r="C34" s="41"/>
      <c r="D34" s="41"/>
      <c r="E34" s="41"/>
      <c r="F34" s="41"/>
      <c r="G34" s="42"/>
      <c r="H34" s="42"/>
    </row>
    <row r="35" spans="1:10" s="43" customFormat="1" ht="26.25" customHeight="1" x14ac:dyDescent="0.2">
      <c r="A35" s="46"/>
      <c r="B35" s="49" t="s">
        <v>82</v>
      </c>
      <c r="C35" s="41"/>
      <c r="D35" s="41"/>
      <c r="E35" s="41"/>
      <c r="F35" s="41"/>
      <c r="G35" s="42"/>
      <c r="H35" s="42"/>
    </row>
    <row r="36" spans="1:10" s="43" customFormat="1" ht="26.25" customHeight="1" x14ac:dyDescent="0.2">
      <c r="A36" s="44">
        <v>9</v>
      </c>
      <c r="B36" s="45" t="s">
        <v>57</v>
      </c>
      <c r="C36" s="41"/>
      <c r="D36" s="41"/>
      <c r="E36" s="41"/>
      <c r="F36" s="41"/>
      <c r="G36" s="42"/>
      <c r="H36" s="42"/>
    </row>
    <row r="37" spans="1:10" s="43" customFormat="1" ht="19.5" customHeight="1" x14ac:dyDescent="0.2">
      <c r="A37" s="44">
        <v>10</v>
      </c>
      <c r="B37" s="45" t="s">
        <v>58</v>
      </c>
      <c r="C37" s="39">
        <v>1770000000</v>
      </c>
      <c r="D37" s="39">
        <f>C37</f>
        <v>1770000000</v>
      </c>
      <c r="E37" s="39">
        <v>2179378048</v>
      </c>
      <c r="F37" s="39">
        <v>1890925411</v>
      </c>
      <c r="G37" s="40">
        <f t="shared" si="2"/>
        <v>123.12870327683616</v>
      </c>
      <c r="H37" s="40">
        <f t="shared" si="2"/>
        <v>106.83194412429377</v>
      </c>
    </row>
    <row r="38" spans="1:10" s="43" customFormat="1" ht="19.5" customHeight="1" x14ac:dyDescent="0.2">
      <c r="A38" s="44">
        <v>11</v>
      </c>
      <c r="B38" s="45" t="s">
        <v>83</v>
      </c>
      <c r="C38" s="39"/>
      <c r="D38" s="39">
        <f>C38</f>
        <v>0</v>
      </c>
      <c r="E38" s="39">
        <v>4906964297</v>
      </c>
      <c r="F38" s="39"/>
      <c r="G38" s="40"/>
      <c r="H38" s="40"/>
      <c r="J38" s="68"/>
    </row>
    <row r="39" spans="1:10" s="43" customFormat="1" ht="19.5" customHeight="1" x14ac:dyDescent="0.2">
      <c r="A39" s="44">
        <v>12</v>
      </c>
      <c r="B39" s="45" t="s">
        <v>66</v>
      </c>
      <c r="C39" s="39"/>
      <c r="D39" s="39"/>
      <c r="E39" s="66">
        <v>283881069735</v>
      </c>
      <c r="F39" s="39"/>
      <c r="G39" s="40"/>
      <c r="H39" s="40"/>
      <c r="J39" s="69"/>
    </row>
    <row r="40" spans="1:10" s="48" customFormat="1" ht="19.5" customHeight="1" x14ac:dyDescent="0.2">
      <c r="A40" s="44">
        <v>13</v>
      </c>
      <c r="B40" s="45" t="s">
        <v>84</v>
      </c>
      <c r="C40" s="41"/>
      <c r="D40" s="41"/>
      <c r="E40" s="41"/>
      <c r="F40" s="41"/>
      <c r="G40" s="42"/>
      <c r="H40" s="42"/>
    </row>
    <row r="41" spans="1:10" s="48" customFormat="1" ht="19.5" customHeight="1" x14ac:dyDescent="0.2">
      <c r="A41" s="44">
        <v>14</v>
      </c>
      <c r="B41" s="45" t="s">
        <v>99</v>
      </c>
      <c r="C41" s="39"/>
      <c r="D41" s="39"/>
      <c r="E41" s="39"/>
      <c r="F41" s="39"/>
      <c r="G41" s="40"/>
      <c r="H41" s="40"/>
    </row>
    <row r="42" spans="1:10" s="43" customFormat="1" ht="19.5" customHeight="1" x14ac:dyDescent="0.2">
      <c r="A42" s="44">
        <v>15</v>
      </c>
      <c r="B42" s="45" t="s">
        <v>59</v>
      </c>
      <c r="C42" s="39"/>
      <c r="D42" s="39"/>
      <c r="E42" s="39"/>
      <c r="F42" s="39"/>
      <c r="G42" s="40"/>
      <c r="H42" s="40"/>
    </row>
    <row r="43" spans="1:10" s="43" customFormat="1" ht="19.5" customHeight="1" x14ac:dyDescent="0.2">
      <c r="A43" s="44">
        <v>16</v>
      </c>
      <c r="B43" s="45" t="s">
        <v>60</v>
      </c>
      <c r="C43" s="39"/>
      <c r="D43" s="39"/>
      <c r="E43" s="39">
        <v>1686394614</v>
      </c>
      <c r="F43" s="39">
        <v>534798575</v>
      </c>
      <c r="G43" s="40"/>
      <c r="H43" s="40"/>
    </row>
    <row r="44" spans="1:10" s="43" customFormat="1" ht="19.5" customHeight="1" x14ac:dyDescent="0.2">
      <c r="A44" s="44">
        <v>17</v>
      </c>
      <c r="B44" s="45" t="s">
        <v>85</v>
      </c>
      <c r="C44" s="39">
        <v>675000000</v>
      </c>
      <c r="D44" s="39">
        <f>C44</f>
        <v>675000000</v>
      </c>
      <c r="E44" s="39">
        <v>3303503000</v>
      </c>
      <c r="F44" s="39">
        <f>E44</f>
        <v>3303503000</v>
      </c>
      <c r="G44" s="40">
        <f t="shared" ref="G44:H44" si="7">(E44/C44)*100</f>
        <v>489.40785185185183</v>
      </c>
      <c r="H44" s="40">
        <f t="shared" si="7"/>
        <v>489.40785185185183</v>
      </c>
    </row>
    <row r="45" spans="1:10" s="48" customFormat="1" ht="19.5" customHeight="1" x14ac:dyDescent="0.2">
      <c r="A45" s="44">
        <v>18</v>
      </c>
      <c r="B45" s="45" t="s">
        <v>97</v>
      </c>
      <c r="C45" s="41"/>
      <c r="D45" s="41"/>
      <c r="E45" s="41"/>
      <c r="F45" s="41"/>
      <c r="G45" s="42"/>
      <c r="H45" s="42"/>
    </row>
    <row r="46" spans="1:10" s="48" customFormat="1" ht="19.5" customHeight="1" x14ac:dyDescent="0.2">
      <c r="A46" s="44">
        <v>19</v>
      </c>
      <c r="B46" s="45" t="s">
        <v>98</v>
      </c>
      <c r="C46" s="41"/>
      <c r="D46" s="41"/>
      <c r="E46" s="41"/>
      <c r="F46" s="41"/>
      <c r="G46" s="42"/>
      <c r="H46" s="42"/>
    </row>
    <row r="47" spans="1:10" s="43" customFormat="1" ht="19.5" customHeight="1" x14ac:dyDescent="0.2">
      <c r="A47" s="52">
        <v>20</v>
      </c>
      <c r="B47" s="53" t="s">
        <v>100</v>
      </c>
      <c r="C47" s="53"/>
      <c r="D47" s="53"/>
      <c r="E47" s="53"/>
      <c r="F47" s="53"/>
      <c r="G47" s="53"/>
      <c r="H47" s="53"/>
    </row>
    <row r="48" spans="1:10" s="48" customFormat="1" ht="19.5" customHeight="1" x14ac:dyDescent="0.2">
      <c r="A48" s="44" t="s">
        <v>18</v>
      </c>
      <c r="B48" s="45" t="s">
        <v>86</v>
      </c>
      <c r="C48" s="41"/>
      <c r="D48" s="41"/>
      <c r="E48" s="41"/>
      <c r="F48" s="41"/>
      <c r="G48" s="42"/>
      <c r="H48" s="42"/>
    </row>
    <row r="49" spans="1:8" s="48" customFormat="1" ht="19.5" customHeight="1" x14ac:dyDescent="0.2">
      <c r="A49" s="44" t="s">
        <v>22</v>
      </c>
      <c r="B49" s="45" t="s">
        <v>101</v>
      </c>
      <c r="C49" s="41"/>
      <c r="D49" s="41"/>
      <c r="E49" s="41"/>
      <c r="F49" s="41"/>
      <c r="G49" s="42"/>
      <c r="H49" s="42"/>
    </row>
    <row r="50" spans="1:8" s="48" customFormat="1" ht="19.5" customHeight="1" x14ac:dyDescent="0.2">
      <c r="A50" s="46">
        <v>1</v>
      </c>
      <c r="B50" s="47" t="s">
        <v>61</v>
      </c>
      <c r="C50" s="41"/>
      <c r="D50" s="41"/>
      <c r="E50" s="64"/>
      <c r="F50" s="41"/>
      <c r="G50" s="42"/>
      <c r="H50" s="42"/>
    </row>
    <row r="51" spans="1:8" s="48" customFormat="1" ht="19.5" customHeight="1" x14ac:dyDescent="0.2">
      <c r="A51" s="46">
        <v>2</v>
      </c>
      <c r="B51" s="47" t="s">
        <v>62</v>
      </c>
      <c r="C51" s="41"/>
      <c r="D51" s="41"/>
      <c r="E51" s="41"/>
      <c r="F51" s="41"/>
      <c r="G51" s="42"/>
      <c r="H51" s="42"/>
    </row>
    <row r="52" spans="1:8" s="48" customFormat="1" ht="19.5" customHeight="1" x14ac:dyDescent="0.2">
      <c r="A52" s="46">
        <v>3</v>
      </c>
      <c r="B52" s="47" t="s">
        <v>87</v>
      </c>
      <c r="C52" s="41"/>
      <c r="D52" s="41"/>
      <c r="E52" s="41"/>
      <c r="F52" s="41"/>
      <c r="G52" s="42"/>
      <c r="H52" s="42"/>
    </row>
    <row r="53" spans="1:8" s="48" customFormat="1" ht="19.5" customHeight="1" x14ac:dyDescent="0.2">
      <c r="A53" s="46">
        <v>4</v>
      </c>
      <c r="B53" s="47" t="s">
        <v>88</v>
      </c>
      <c r="C53" s="41"/>
      <c r="D53" s="41"/>
      <c r="E53" s="41"/>
      <c r="F53" s="41"/>
      <c r="G53" s="42"/>
      <c r="H53" s="42"/>
    </row>
    <row r="54" spans="1:8" s="48" customFormat="1" ht="19.5" customHeight="1" x14ac:dyDescent="0.2">
      <c r="A54" s="46">
        <v>5</v>
      </c>
      <c r="B54" s="47" t="s">
        <v>102</v>
      </c>
      <c r="C54" s="41"/>
      <c r="D54" s="41"/>
      <c r="E54" s="41"/>
      <c r="F54" s="41"/>
      <c r="G54" s="42"/>
      <c r="H54" s="42"/>
    </row>
    <row r="55" spans="1:8" s="48" customFormat="1" ht="19.5" customHeight="1" x14ac:dyDescent="0.2">
      <c r="A55" s="46">
        <v>6</v>
      </c>
      <c r="B55" s="47" t="s">
        <v>63</v>
      </c>
      <c r="C55" s="41"/>
      <c r="D55" s="41"/>
      <c r="E55" s="41"/>
      <c r="F55" s="41"/>
      <c r="G55" s="42"/>
      <c r="H55" s="42"/>
    </row>
    <row r="56" spans="1:8" s="48" customFormat="1" ht="19.5" customHeight="1" x14ac:dyDescent="0.2">
      <c r="A56" s="44" t="s">
        <v>23</v>
      </c>
      <c r="B56" s="45" t="s">
        <v>89</v>
      </c>
      <c r="C56" s="41"/>
      <c r="D56" s="41"/>
      <c r="E56" s="41"/>
      <c r="F56" s="41"/>
      <c r="G56" s="42"/>
      <c r="H56" s="42"/>
    </row>
    <row r="57" spans="1:8" s="48" customFormat="1" ht="19.5" customHeight="1" x14ac:dyDescent="0.2">
      <c r="A57" s="44" t="s">
        <v>9</v>
      </c>
      <c r="B57" s="45" t="s">
        <v>103</v>
      </c>
      <c r="C57" s="41"/>
      <c r="D57" s="41"/>
      <c r="E57" s="41"/>
      <c r="F57" s="41"/>
      <c r="G57" s="42"/>
      <c r="H57" s="42"/>
    </row>
    <row r="58" spans="1:8" s="43" customFormat="1" ht="19.5" customHeight="1" x14ac:dyDescent="0.2">
      <c r="A58" s="44" t="s">
        <v>38</v>
      </c>
      <c r="B58" s="45" t="s">
        <v>91</v>
      </c>
      <c r="C58" s="39"/>
      <c r="D58" s="39"/>
      <c r="E58" s="39">
        <v>788569113</v>
      </c>
      <c r="F58" s="39">
        <f>E58</f>
        <v>788569113</v>
      </c>
      <c r="G58" s="40"/>
      <c r="H58" s="40"/>
    </row>
    <row r="59" spans="1:8" s="43" customFormat="1" ht="19.5" customHeight="1" x14ac:dyDescent="0.2">
      <c r="A59" s="50" t="s">
        <v>40</v>
      </c>
      <c r="B59" s="51" t="s">
        <v>90</v>
      </c>
      <c r="C59" s="55"/>
      <c r="D59" s="55"/>
      <c r="E59" s="55">
        <v>13232941353</v>
      </c>
      <c r="F59" s="55">
        <f>E59</f>
        <v>13232941353</v>
      </c>
      <c r="G59" s="56"/>
      <c r="H59" s="56"/>
    </row>
    <row r="60" spans="1:8" ht="18.75" customHeight="1" x14ac:dyDescent="0.3">
      <c r="A60" s="34"/>
      <c r="B60" s="34"/>
      <c r="C60" s="86"/>
      <c r="D60" s="86"/>
      <c r="E60" s="86"/>
      <c r="F60" s="86"/>
      <c r="G60" s="28"/>
      <c r="H60" s="28"/>
    </row>
    <row r="61" spans="1:8" ht="18.75" customHeight="1" x14ac:dyDescent="0.3">
      <c r="A61" s="33"/>
      <c r="B61" s="33"/>
      <c r="C61" s="84"/>
      <c r="D61" s="84"/>
      <c r="E61" s="84"/>
      <c r="F61" s="84"/>
      <c r="G61" s="28"/>
      <c r="H61" s="28"/>
    </row>
    <row r="62" spans="1:8" ht="18.75" customHeight="1" x14ac:dyDescent="0.3">
      <c r="A62" s="33"/>
      <c r="B62" s="33"/>
      <c r="C62" s="87"/>
      <c r="D62" s="84"/>
      <c r="E62" s="84"/>
      <c r="F62" s="84"/>
      <c r="G62" s="28"/>
      <c r="H62" s="28"/>
    </row>
    <row r="63" spans="1:8" ht="18.75" x14ac:dyDescent="0.3">
      <c r="A63" s="30"/>
      <c r="B63" s="30"/>
      <c r="C63" s="30"/>
      <c r="D63" s="30"/>
      <c r="E63" s="30"/>
      <c r="F63" s="35"/>
      <c r="G63" s="28"/>
      <c r="H63" s="28"/>
    </row>
    <row r="64" spans="1:8" ht="16.5" x14ac:dyDescent="0.25">
      <c r="A64" s="30"/>
      <c r="B64" s="30"/>
      <c r="C64" s="30"/>
      <c r="D64" s="30"/>
      <c r="E64" s="30"/>
      <c r="F64" s="35"/>
    </row>
    <row r="65" spans="1:6" ht="16.5" x14ac:dyDescent="0.25">
      <c r="A65" s="29"/>
      <c r="B65" s="29"/>
      <c r="C65" s="30"/>
      <c r="D65" s="30"/>
      <c r="E65" s="30"/>
      <c r="F65" s="35"/>
    </row>
    <row r="66" spans="1:6" ht="16.5" x14ac:dyDescent="0.25">
      <c r="A66" s="29"/>
      <c r="B66" s="29"/>
      <c r="C66" s="30"/>
      <c r="D66" s="30"/>
      <c r="E66" s="30"/>
      <c r="F66" s="35"/>
    </row>
    <row r="67" spans="1:6" ht="16.5" x14ac:dyDescent="0.25">
      <c r="A67" s="30"/>
      <c r="B67" s="30"/>
      <c r="C67" s="30"/>
      <c r="D67" s="30"/>
      <c r="E67" s="30"/>
      <c r="F67" s="32"/>
    </row>
    <row r="68" spans="1:6" ht="18.75" x14ac:dyDescent="0.3">
      <c r="A68" s="31"/>
      <c r="B68" s="31"/>
      <c r="C68" s="77"/>
      <c r="D68" s="77"/>
      <c r="E68" s="77"/>
      <c r="F68" s="77"/>
    </row>
  </sheetData>
  <mergeCells count="16">
    <mergeCell ref="C60:F60"/>
    <mergeCell ref="C61:F61"/>
    <mergeCell ref="C62:F62"/>
    <mergeCell ref="C68:F68"/>
    <mergeCell ref="F1:G1"/>
    <mergeCell ref="A2:B2"/>
    <mergeCell ref="A3:H3"/>
    <mergeCell ref="F6:H6"/>
    <mergeCell ref="A7:A8"/>
    <mergeCell ref="B7:B8"/>
    <mergeCell ref="A4:H4"/>
    <mergeCell ref="A5:H5"/>
    <mergeCell ref="C7:D7"/>
    <mergeCell ref="E7:F7"/>
    <mergeCell ref="G7:H7"/>
    <mergeCell ref="A1:B1"/>
  </mergeCells>
  <pageMargins left="0.45" right="0.2" top="0.5" bottom="0.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Biểu 48</vt:lpstr>
      <vt:lpstr>Biểu 50</vt:lpstr>
    </vt:vector>
  </TitlesOfParts>
  <Company>Truong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</dc:creator>
  <cp:lastModifiedBy>Admin</cp:lastModifiedBy>
  <cp:lastPrinted>2026-06-24T11:30:07Z</cp:lastPrinted>
  <dcterms:created xsi:type="dcterms:W3CDTF">2018-05-23T02:06:53Z</dcterms:created>
  <dcterms:modified xsi:type="dcterms:W3CDTF">2026-06-24T11:32:57Z</dcterms:modified>
</cp:coreProperties>
</file>