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Í MINH\CẢI CÁCH HÀNH CHÍNH\"/>
    </mc:Choice>
  </mc:AlternateContent>
  <xr:revisionPtr revIDLastSave="0" documentId="13_ncr:1_{A1C0DC88-D0F8-4E7C-9EE1-A0ACE6D381B8}" xr6:coauthVersionLast="47" xr6:coauthVersionMax="47" xr10:uidLastSave="{00000000-0000-0000-0000-000000000000}"/>
  <bookViews>
    <workbookView xWindow="-120" yWindow="-120" windowWidth="20730" windowHeight="11040" tabRatio="774" xr2:uid="{00000000-000D-0000-FFFF-FFFF00000000}"/>
  </bookViews>
  <sheets>
    <sheet name="UBND huyen_MDA_794347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4" l="1"/>
  <c r="G47" i="4"/>
  <c r="H44" i="4"/>
  <c r="H45" i="4"/>
  <c r="H46" i="4"/>
  <c r="H36" i="4"/>
  <c r="G35" i="4"/>
  <c r="H35" i="4" s="1"/>
  <c r="H34" i="4"/>
  <c r="H33" i="4"/>
  <c r="H32" i="4"/>
  <c r="H31" i="4"/>
  <c r="H30" i="4"/>
  <c r="G29" i="4"/>
  <c r="H29" i="4" s="1"/>
  <c r="F29" i="4"/>
  <c r="G28" i="4"/>
  <c r="F28" i="4"/>
  <c r="H27" i="4"/>
  <c r="H26" i="4"/>
  <c r="H25" i="4"/>
  <c r="H24" i="4"/>
  <c r="H23" i="4"/>
  <c r="H22" i="4"/>
  <c r="H21" i="4"/>
  <c r="G20" i="4"/>
  <c r="H20" i="4" s="1"/>
  <c r="F20" i="4"/>
  <c r="I20" i="4" s="1"/>
  <c r="H11" i="4"/>
  <c r="H12" i="4"/>
  <c r="H13" i="4"/>
  <c r="H14" i="4"/>
  <c r="H15" i="4"/>
  <c r="H16" i="4"/>
  <c r="H17" i="4"/>
  <c r="H18" i="4"/>
  <c r="H37" i="4"/>
  <c r="H38" i="4"/>
  <c r="H39" i="4"/>
  <c r="H40" i="4"/>
  <c r="H41" i="4"/>
  <c r="H42" i="4"/>
  <c r="H43" i="4"/>
  <c r="F8" i="4" l="1"/>
  <c r="H8" i="4" s="1"/>
  <c r="G8" i="4"/>
  <c r="H28" i="4"/>
  <c r="H9" i="4"/>
  <c r="H10" i="4"/>
  <c r="E8" i="4"/>
</calcChain>
</file>

<file path=xl/sharedStrings.xml><?xml version="1.0" encoding="utf-8"?>
<sst xmlns="http://schemas.openxmlformats.org/spreadsheetml/2006/main" count="118" uniqueCount="84">
  <si>
    <t>Nội dung</t>
  </si>
  <si>
    <t>Tổng số</t>
  </si>
  <si>
    <t>Xã An Thanh</t>
  </si>
  <si>
    <t>Số TT</t>
  </si>
  <si>
    <t>Địa điểm xây dựng</t>
  </si>
  <si>
    <t>Quyết định đầu tư dự án</t>
  </si>
  <si>
    <t>Kế hoạch vốn ĐT năm 2025</t>
  </si>
  <si>
    <t>Xây dựng vỉa hè tuyến đường trục xã An Thanh, đoạn từ cống T1 đến trạm bơm An Thanh</t>
  </si>
  <si>
    <t>Số 84/QĐ-UBND ngày 05/10/2020</t>
  </si>
  <si>
    <t>Số 26 ngày
23/3/2020</t>
  </si>
  <si>
    <t>Số 105 ngày
 29/10/2023</t>
  </si>
  <si>
    <t>QĐ số 379
ngày 07/02/2022</t>
  </si>
  <si>
    <t>Số 91 ngày
26/10/2018</t>
  </si>
  <si>
    <t>QĐ sô 100 ngày
20/03/2024</t>
  </si>
  <si>
    <t>Số 1496 ngày 19/7/2022</t>
  </si>
  <si>
    <t>QĐ sô 119 ngày
05/10/2021</t>
  </si>
  <si>
    <t>Số 66a
ngày 10/8/2021</t>
  </si>
  <si>
    <t>Cải tạo, nâng cấp tuyến kênh dẫn sau cống Sồi phục vụ vùng khai thác rươi cáy và lúa chất lượng cao xã An Thanh, huyện Tứ Kỳ (420200066)</t>
  </si>
  <si>
    <t>Cải tạo sửa chữa tuyến đường trục xã An Thanh đoạn từ Đập Đống đến bến đò An Lao (420200067)</t>
  </si>
  <si>
    <t>Trường Mầm non An Thanh, huyện Tứ Kỳ. Hạng mục:  Nhà lớp học 3 tầng 9 phòng (420200074)</t>
  </si>
  <si>
    <t>Trường Tiểu học An Thanh, huyện Tứ Kỳ. Hạng mục: Nhà lớp học bộ môn 3 tầng 6 phòng, bể nước ngầm (036900102)</t>
  </si>
  <si>
    <t>Cải tạo nâng cấp đường trục xã An Thanh, đoạn từ đường tỉnh 391 đến đầu Khu dân cư xóm Cao Thắng, thôn Thanh Kỳ (036900159)</t>
  </si>
  <si>
    <t>Xây dựng nhà vệ sinh, tường rào trường Tiểu học An Thanh, huyện Tứ Kỳ (036900044)</t>
  </si>
  <si>
    <t>Nhà hiệu bộ trường THCS An Thanh, huyện Tứ Kỳ, tỉnh Hải Dương (036900064)</t>
  </si>
  <si>
    <t xml:space="preserve">Trường THCS An Thanh, xã An Thanh, huyện Tứ Kỳ. Hạng mục: Nhà lớp học 3 tầng 12 phòng (420190036) </t>
  </si>
  <si>
    <t>Xã Văn Tố</t>
  </si>
  <si>
    <t xml:space="preserve">
Số 91b/QĐ-UBND
15/06/2019 
</t>
  </si>
  <si>
    <t xml:space="preserve">Số 93c/QĐ-UBND
19/06/2019 
</t>
  </si>
  <si>
    <t>Số 18/QĐ-UBND
28/02/2021</t>
  </si>
  <si>
    <t xml:space="preserve">
Số 177a/QĐ-UBND
22/10/2020 
</t>
  </si>
  <si>
    <t>Số 48/QĐ-UBND
18/08/2020</t>
  </si>
  <si>
    <t>146a/QĐ-UBND</t>
  </si>
  <si>
    <t>Sân, cổng, tường rào, nhà bảo vệ trường tiểu học Chí Minh I ( điểm B), huyện Tứ Kỳ</t>
  </si>
  <si>
    <t>Cải tạo nâng cấp đường giao thông xã Chí Minh</t>
  </si>
  <si>
    <t>Thoát nước bên ngoài Trường mầm non Chí Minh I điểm A xã Chí Minh, huyện Tứ Kỳ</t>
  </si>
  <si>
    <t>Cải tạo, sửa chữa Nhà Hội trường UBND xã Chí Minh</t>
  </si>
  <si>
    <t>Cải tạo giai đoạn 2 nhà lớp học 2 tầng 6 phòng trường mầm non Chí Minh 1 (điểm B) huyện Tứ Kỳ</t>
  </si>
  <si>
    <t>Xã Chí Minh</t>
  </si>
  <si>
    <t>Cải tạo nhà lớp học và nhà để xe trường tiểuhọc Chí Minh I, huyện Tứ Kỳ (điểm A)</t>
  </si>
  <si>
    <t>Cải tạo giai đoạn 1 nhà lớp học 2 tầng 6 phòng trường mầm non Chí Minh 1 (điểm B) huyện Tứ Kỳ</t>
  </si>
  <si>
    <t>San lấp trường mầm non Văn Tố, huyện Tứ Kỳ (mã:036800351)</t>
  </si>
  <si>
    <t>Đường giao thông nông thôn xã Văn Tố huyện Tứ Kỳ ( đoạn từ đường tỉnh 391 đến ngã tư thôn Mỹ Ân) HM: nền, mặt đường BTN, bó vỉa, lát hè, thoát nc (mã: 420200080)</t>
  </si>
  <si>
    <t>Sân trường mầm non Văn Tố, huyện Tứ Kỳ (mã 036800350)</t>
  </si>
  <si>
    <t>Nhà lớp học 3 tầng 12 phòng trường Tiểu học Văn Tố, huyện Tứ Kỳ (mã: 036900097)</t>
  </si>
  <si>
    <r>
      <t>Công trình trường Mầm non Văn Tố, huyện Tứ Kỳ, tỉnh Hải Dương, hạng mục: San lấp, nhà lớp học 2T8P, nhà Hiệu bộ</t>
    </r>
    <r>
      <rPr>
        <sz val="11"/>
        <rFont val="Times New Roman"/>
        <family val="1"/>
      </rPr>
      <t xml:space="preserve"> (mã: 420200005)</t>
    </r>
  </si>
  <si>
    <r>
      <t xml:space="preserve">Cải tạo, sửa chữa nhà lớp học 2 tầng 10 phòng (Móng 3 tầng) trường tiểu học Văn Tố, huyện Tứ Kỳ </t>
    </r>
    <r>
      <rPr>
        <sz val="11"/>
        <rFont val="Times New Roman"/>
        <family val="1"/>
      </rPr>
      <t>(mã: 420210016)</t>
    </r>
  </si>
  <si>
    <t>Số ngày tháng</t>
  </si>
  <si>
    <t>Tổng mức đầu tư</t>
  </si>
  <si>
    <t>Kết quả giải ngân đến 30/10/2025</t>
  </si>
  <si>
    <t>Tỷ lệ 
giải ngân</t>
  </si>
  <si>
    <t>Nhà hiệu bộ Mầm Non An Thanh, huyện Tứ Kỳ</t>
  </si>
  <si>
    <t>1427/QĐ-UBND
ngày 30/3/2022</t>
  </si>
  <si>
    <t>KẾT QUẢ THỰC HIỆN KẾ HOẠCH ĐẦU TƯ CÔNG 10 THÁNG NĂM 2025</t>
  </si>
  <si>
    <t>(Kèm theo Báo cáo     /BC-UBND ngày     /11/2025 của UBND xã)</t>
  </si>
  <si>
    <t>Xây dựng hạ tầng kỹ thuật khu dân cư mới trung tâm xã Văn Tố, huyện Tứ Kỳ ( Giai đoạn 1) (mã: 036900040)</t>
  </si>
  <si>
    <t xml:space="preserve">
Số 3795/QĐ-UBND
30/10/2020
</t>
  </si>
  <si>
    <t>Xây dựng hạ tầng kỹ thuật khu dân cư mới trung tâm xã Văn Tố, huyện Tứ Kỳ ( Giai đoạn 2) (mã :036900041)</t>
  </si>
  <si>
    <t xml:space="preserve">
Số 3744/QĐ-UBND
30/10/2020
</t>
  </si>
  <si>
    <t>Xây dựng hạ tầng kỹ thuật khu dân cư mới trung tâm xã Văn Tố, huyện Tứ Kỳ ( Giai đoạn 3) (mã: 036900054)</t>
  </si>
  <si>
    <t xml:space="preserve">
Số 2316/QĐ-UBND
05/05/2021
</t>
  </si>
  <si>
    <t>Sân vận động trung tâm xã</t>
  </si>
  <si>
    <t xml:space="preserve">
Số 182b/QĐ-UBND
30/10/2020 
</t>
  </si>
  <si>
    <t>Nhà đa năng trường Trung học cơ sở xã Văn Tố (Mã: 036900143)</t>
  </si>
  <si>
    <t xml:space="preserve">
Số 241/QĐ-UBND
25/10/2022 
</t>
  </si>
  <si>
    <t>Đầu tư xây dựng một số tuyến đường nội đồng xã Văn Tố (Mã :036900151)</t>
  </si>
  <si>
    <t xml:space="preserve">
Số 308/QĐ-UBND
19/7/2021 
</t>
  </si>
  <si>
    <t>Xây mới nhà vệ sinh học sinh, cải tạo lán xe, cải tạo nhà vệ sinh giáo viên trường Tiểu học 
(mã: 036900035)</t>
  </si>
  <si>
    <t xml:space="preserve">
Số 91/QĐ-UBND
16/4/2021
</t>
  </si>
  <si>
    <t xml:space="preserve">Điều chỉnh quy hoạch chi tiết xây dựng trụ sở Đảng ủy -HĐND-UBND xã Văn Tố </t>
  </si>
  <si>
    <t xml:space="preserve">
Số 1898/QĐ-UBND
29/6/2023
</t>
  </si>
  <si>
    <t>Cải tạo, nâng cấp hạng mục phụ trợ nghĩ trang liệt sỹ xã Văn Tố (mã: 1063362)</t>
  </si>
  <si>
    <t xml:space="preserve">
Số 143/QĐ-UBND
26/10/2020 
</t>
  </si>
  <si>
    <t>Nhà lớp học 2 tầng 8 phòng trường Mầm non Văn Tố (mã: 420190041)</t>
  </si>
  <si>
    <t xml:space="preserve">
Số 137/QĐ-UBND
30/10/2018
</t>
  </si>
  <si>
    <t>Nhà lớp học 3 tầng 9 phòng Trường Mầm Non Văn Tố</t>
  </si>
  <si>
    <t>Số 166a
29/4/2022</t>
  </si>
  <si>
    <t>Nhà vệ sinh trường Mầm Non Chí Minh 1( điểm B) huyện Tứ Kỳ</t>
  </si>
  <si>
    <t>279 ngày 01/10/2021</t>
  </si>
  <si>
    <t>Nhà bếp ăn trường tiểu học Chí Minh I( điểm B)</t>
  </si>
  <si>
    <t>số 118/QĐ-UBND ngày 10/10/2023</t>
  </si>
  <si>
    <t>Cải tạo nâng cấp đường bê tông
 thôn Đông An</t>
  </si>
  <si>
    <t>Hạ tầng kỹ thuật điểm dân cư mới khu đồng có, cửa chùa, đồng trên thôn Nhân Lý, xã Tây Kỳ( GĐ 2)</t>
  </si>
  <si>
    <t xml:space="preserve">2029/QĐ-UBND ngày 10/6/2022 </t>
  </si>
  <si>
    <t>Cải tạo tuyến đường trục xã An Thanh (Từ đầu xóm Cao Thắng đến Cống T6)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</si>
</sst>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\ _₫_-;\-* #,##0\ _₫_-;_-* &quot;-&quot;??\ _₫_-;_-@_-"/>
    <numFmt numFmtId="165" formatCode="#,##0;[Red]#,##0"/>
    <numFmt numFmtId="166" formatCode="_(* #,##0_);_(* \(#,##0\);_(* &quot;-&quot;??_);_(@_)"/>
    <numFmt numFmtId="167" formatCode="_-* #,##0_-;\-* #,##0_-;_-* &quot;-&quot;??_-;_-@_-"/>
  </numFmts>
  <fonts count="11">
    <font>
      <sz val="14"/>
      <color theme="1"/>
      <name val="Times New Roman"/>
      <family val="2"/>
      <charset val="163"/>
    </font>
    <font>
      <sz val="12"/>
      <name val=".VnTime"/>
      <family val="2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4"/>
      <color theme="1"/>
      <name val="Times New Roman"/>
      <family val="2"/>
      <charset val="163"/>
    </font>
    <font>
      <sz val="11"/>
      <color theme="1"/>
      <name val="Times New Roman"/>
      <family val="1"/>
    </font>
    <font>
      <sz val="10"/>
      <name val="Arial"/>
      <family val="2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9" fillId="0" borderId="0"/>
  </cellStyleXfs>
  <cellXfs count="80">
    <xf numFmtId="0" fontId="0" fillId="0" borderId="0" xfId="0"/>
    <xf numFmtId="0" fontId="5" fillId="0" borderId="0" xfId="0" applyFont="1"/>
    <xf numFmtId="0" fontId="4" fillId="0" borderId="0" xfId="0" applyFont="1"/>
    <xf numFmtId="43" fontId="4" fillId="0" borderId="0" xfId="2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43" fontId="5" fillId="0" borderId="1" xfId="2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6" fontId="6" fillId="0" borderId="0" xfId="0" applyNumberFormat="1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2" fillId="0" borderId="0" xfId="0" applyFont="1"/>
    <xf numFmtId="166" fontId="2" fillId="0" borderId="0" xfId="0" applyNumberFormat="1" applyFont="1"/>
    <xf numFmtId="3" fontId="2" fillId="0" borderId="0" xfId="0" applyNumberFormat="1" applyFont="1"/>
    <xf numFmtId="43" fontId="2" fillId="0" borderId="0" xfId="2" applyFont="1" applyFill="1"/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vertical="center" wrapText="1"/>
    </xf>
    <xf numFmtId="3" fontId="4" fillId="0" borderId="5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/>
    </xf>
    <xf numFmtId="3" fontId="6" fillId="0" borderId="6" xfId="0" quotePrefix="1" applyNumberFormat="1" applyFont="1" applyBorder="1" applyAlignment="1">
      <alignment horizontal="justify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0" borderId="6" xfId="0" quotePrefix="1" applyFont="1" applyBorder="1" applyAlignment="1">
      <alignment horizontal="justify" vertical="center" wrapText="1"/>
    </xf>
    <xf numFmtId="3" fontId="4" fillId="0" borderId="6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3" fontId="6" fillId="0" borderId="6" xfId="3" applyNumberFormat="1" applyFont="1" applyBorder="1" applyAlignment="1">
      <alignment horizontal="center" vertical="center" wrapText="1"/>
    </xf>
    <xf numFmtId="164" fontId="8" fillId="0" borderId="6" xfId="2" applyNumberFormat="1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67" fontId="4" fillId="0" borderId="6" xfId="2" applyNumberFormat="1" applyFont="1" applyFill="1" applyBorder="1" applyAlignment="1">
      <alignment vertical="center"/>
    </xf>
    <xf numFmtId="166" fontId="4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right" wrapText="1"/>
    </xf>
    <xf numFmtId="167" fontId="2" fillId="0" borderId="6" xfId="2" applyNumberFormat="1" applyFont="1" applyFill="1" applyBorder="1"/>
    <xf numFmtId="3" fontId="4" fillId="0" borderId="6" xfId="0" applyNumberFormat="1" applyFont="1" applyBorder="1" applyAlignment="1">
      <alignment horizontal="right" wrapText="1"/>
    </xf>
    <xf numFmtId="14" fontId="10" fillId="0" borderId="6" xfId="0" applyNumberFormat="1" applyFont="1" applyBorder="1" applyAlignment="1">
      <alignment horizontal="center" wrapText="1"/>
    </xf>
    <xf numFmtId="3" fontId="4" fillId="0" borderId="6" xfId="0" applyNumberFormat="1" applyFont="1" applyBorder="1" applyAlignment="1">
      <alignment wrapText="1"/>
    </xf>
    <xf numFmtId="167" fontId="4" fillId="0" borderId="6" xfId="2" applyNumberFormat="1" applyFont="1" applyFill="1" applyBorder="1" applyAlignment="1">
      <alignment horizontal="right" wrapText="1"/>
    </xf>
    <xf numFmtId="0" fontId="6" fillId="0" borderId="6" xfId="0" applyFont="1" applyBorder="1" applyAlignment="1">
      <alignment wrapText="1"/>
    </xf>
    <xf numFmtId="0" fontId="8" fillId="0" borderId="6" xfId="0" applyFont="1" applyBorder="1"/>
    <xf numFmtId="0" fontId="2" fillId="0" borderId="6" xfId="0" applyFont="1" applyBorder="1"/>
    <xf numFmtId="0" fontId="2" fillId="0" borderId="7" xfId="0" applyFont="1" applyBorder="1"/>
    <xf numFmtId="14" fontId="10" fillId="0" borderId="7" xfId="0" applyNumberFormat="1" applyFont="1" applyBorder="1" applyAlignment="1">
      <alignment horizontal="center" wrapText="1"/>
    </xf>
    <xf numFmtId="3" fontId="2" fillId="0" borderId="7" xfId="0" applyNumberFormat="1" applyFont="1" applyBorder="1" applyAlignment="1">
      <alignment vertical="center"/>
    </xf>
    <xf numFmtId="167" fontId="4" fillId="0" borderId="7" xfId="2" applyNumberFormat="1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43" fontId="4" fillId="0" borderId="7" xfId="2" applyFont="1" applyFill="1" applyBorder="1" applyAlignment="1">
      <alignment vertical="center"/>
    </xf>
    <xf numFmtId="43" fontId="4" fillId="0" borderId="5" xfId="2" applyFont="1" applyFill="1" applyBorder="1" applyAlignment="1">
      <alignment vertical="center"/>
    </xf>
    <xf numFmtId="43" fontId="4" fillId="0" borderId="6" xfId="2" applyFont="1" applyFill="1" applyBorder="1" applyAlignment="1">
      <alignment vertical="center"/>
    </xf>
    <xf numFmtId="43" fontId="6" fillId="0" borderId="6" xfId="2" applyFont="1" applyFill="1" applyBorder="1" applyAlignment="1">
      <alignment vertical="center"/>
    </xf>
    <xf numFmtId="43" fontId="5" fillId="0" borderId="1" xfId="2" applyFont="1" applyFill="1" applyBorder="1" applyAlignment="1">
      <alignment horizontal="center" vertical="center" wrapText="1"/>
    </xf>
    <xf numFmtId="43" fontId="5" fillId="0" borderId="1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Normal_Bieu mau (CV )" xfId="3" xr:uid="{764B546D-40E9-45A6-A7D4-7954B2946B9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topLeftCell="A13" zoomScaleNormal="100" workbookViewId="0">
      <selection activeCell="C9" sqref="C9"/>
    </sheetView>
  </sheetViews>
  <sheetFormatPr defaultRowHeight="15.75"/>
  <cols>
    <col min="1" max="1" width="6.77734375" style="20" customWidth="1"/>
    <col min="2" max="2" width="30.33203125" style="20" customWidth="1"/>
    <col min="3" max="3" width="8.44140625" style="20" customWidth="1"/>
    <col min="4" max="4" width="10.77734375" style="20" customWidth="1"/>
    <col min="5" max="5" width="14.88671875" style="20" customWidth="1"/>
    <col min="6" max="6" width="12.44140625" style="20" customWidth="1"/>
    <col min="7" max="7" width="14.88671875" style="20" customWidth="1"/>
    <col min="8" max="8" width="9.6640625" style="23" bestFit="1" customWidth="1"/>
    <col min="9" max="10" width="13.21875" style="20" bestFit="1" customWidth="1"/>
    <col min="11" max="16384" width="8.88671875" style="20"/>
  </cols>
  <sheetData>
    <row r="1" spans="1:12" s="2" customFormat="1">
      <c r="A1" s="1"/>
      <c r="H1" s="3"/>
    </row>
    <row r="2" spans="1:12" s="2" customFormat="1">
      <c r="A2" s="78" t="s">
        <v>52</v>
      </c>
      <c r="B2" s="78"/>
      <c r="C2" s="78"/>
      <c r="D2" s="78"/>
      <c r="E2" s="78"/>
      <c r="F2" s="78"/>
      <c r="G2" s="78"/>
      <c r="H2" s="78"/>
    </row>
    <row r="3" spans="1:12" s="2" customFormat="1">
      <c r="A3" s="79" t="s">
        <v>53</v>
      </c>
      <c r="B3" s="79"/>
      <c r="C3" s="79"/>
      <c r="D3" s="79"/>
      <c r="E3" s="79"/>
      <c r="F3" s="79"/>
      <c r="G3" s="79"/>
      <c r="H3" s="79"/>
    </row>
    <row r="4" spans="1:12" s="2" customFormat="1">
      <c r="H4" s="3"/>
    </row>
    <row r="5" spans="1:12" s="1" customFormat="1" ht="33" customHeight="1">
      <c r="A5" s="74" t="s">
        <v>3</v>
      </c>
      <c r="B5" s="74" t="s">
        <v>0</v>
      </c>
      <c r="C5" s="74" t="s">
        <v>4</v>
      </c>
      <c r="D5" s="74" t="s">
        <v>5</v>
      </c>
      <c r="E5" s="74"/>
      <c r="F5" s="75" t="s">
        <v>6</v>
      </c>
      <c r="G5" s="75" t="s">
        <v>48</v>
      </c>
      <c r="H5" s="72" t="s">
        <v>49</v>
      </c>
    </row>
    <row r="6" spans="1:12" s="1" customFormat="1" ht="45" customHeight="1">
      <c r="A6" s="74"/>
      <c r="B6" s="74"/>
      <c r="C6" s="74"/>
      <c r="D6" s="4" t="s">
        <v>46</v>
      </c>
      <c r="E6" s="5" t="s">
        <v>47</v>
      </c>
      <c r="F6" s="76"/>
      <c r="G6" s="77"/>
      <c r="H6" s="73"/>
    </row>
    <row r="7" spans="1:12" s="2" customFormat="1" ht="23.2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</row>
    <row r="8" spans="1:12" s="12" customFormat="1" ht="35.25" customHeight="1">
      <c r="A8" s="7"/>
      <c r="B8" s="8" t="s">
        <v>1</v>
      </c>
      <c r="C8" s="8"/>
      <c r="D8" s="8"/>
      <c r="E8" s="9">
        <f>+SUM(E9:E43)</f>
        <v>180804605000</v>
      </c>
      <c r="F8" s="9">
        <f>+SUM(F9:F47)</f>
        <v>61848466541</v>
      </c>
      <c r="G8" s="9">
        <f>+SUM(G9:G47)</f>
        <v>59132050612</v>
      </c>
      <c r="H8" s="10">
        <f>+G8/F8*100</f>
        <v>95.607949427170908</v>
      </c>
      <c r="I8" s="11"/>
    </row>
    <row r="9" spans="1:12" s="13" customFormat="1" ht="67.5" customHeight="1">
      <c r="A9" s="24">
        <v>1</v>
      </c>
      <c r="B9" s="25" t="s">
        <v>17</v>
      </c>
      <c r="C9" s="26" t="s">
        <v>2</v>
      </c>
      <c r="D9" s="26" t="s">
        <v>8</v>
      </c>
      <c r="E9" s="27">
        <v>5000000000</v>
      </c>
      <c r="F9" s="28">
        <v>929000000</v>
      </c>
      <c r="G9" s="28">
        <v>928525000</v>
      </c>
      <c r="H9" s="69">
        <f t="shared" ref="H9:H47" si="0">+G9/F9*100</f>
        <v>99.948869752421956</v>
      </c>
      <c r="J9" s="14"/>
    </row>
    <row r="10" spans="1:12" s="13" customFormat="1" ht="67.5" customHeight="1">
      <c r="A10" s="29">
        <v>2</v>
      </c>
      <c r="B10" s="30" t="s">
        <v>18</v>
      </c>
      <c r="C10" s="31" t="s">
        <v>2</v>
      </c>
      <c r="D10" s="31" t="s">
        <v>9</v>
      </c>
      <c r="E10" s="32">
        <v>1225998000</v>
      </c>
      <c r="F10" s="33">
        <v>692638000</v>
      </c>
      <c r="G10" s="33">
        <v>692522000</v>
      </c>
      <c r="H10" s="70">
        <f t="shared" si="0"/>
        <v>99.983252434893842</v>
      </c>
      <c r="L10" s="15"/>
    </row>
    <row r="11" spans="1:12" s="13" customFormat="1" ht="67.5" customHeight="1">
      <c r="A11" s="29">
        <v>3</v>
      </c>
      <c r="B11" s="34" t="s">
        <v>19</v>
      </c>
      <c r="C11" s="31" t="s">
        <v>2</v>
      </c>
      <c r="D11" s="35" t="s">
        <v>10</v>
      </c>
      <c r="E11" s="32">
        <v>14137000000</v>
      </c>
      <c r="F11" s="33">
        <v>6030264000</v>
      </c>
      <c r="G11" s="33">
        <v>6029004000</v>
      </c>
      <c r="H11" s="70">
        <f t="shared" si="0"/>
        <v>99.97910539240074</v>
      </c>
    </row>
    <row r="12" spans="1:12" s="13" customFormat="1" ht="67.5" customHeight="1">
      <c r="A12" s="29">
        <v>4</v>
      </c>
      <c r="B12" s="36" t="s">
        <v>20</v>
      </c>
      <c r="C12" s="31" t="s">
        <v>2</v>
      </c>
      <c r="D12" s="35" t="s">
        <v>11</v>
      </c>
      <c r="E12" s="32">
        <v>7947000000</v>
      </c>
      <c r="F12" s="33">
        <v>5188500000</v>
      </c>
      <c r="G12" s="33">
        <v>5182590000</v>
      </c>
      <c r="H12" s="70">
        <f t="shared" si="0"/>
        <v>99.886094246892171</v>
      </c>
    </row>
    <row r="13" spans="1:12" s="13" customFormat="1" ht="67.5" customHeight="1">
      <c r="A13" s="29">
        <v>5</v>
      </c>
      <c r="B13" s="30" t="s">
        <v>24</v>
      </c>
      <c r="C13" s="31" t="s">
        <v>2</v>
      </c>
      <c r="D13" s="31" t="s">
        <v>12</v>
      </c>
      <c r="E13" s="32">
        <v>8880000000</v>
      </c>
      <c r="F13" s="33">
        <v>1767397000</v>
      </c>
      <c r="G13" s="33">
        <v>1766599000</v>
      </c>
      <c r="H13" s="70">
        <f t="shared" si="0"/>
        <v>99.95484885399263</v>
      </c>
    </row>
    <row r="14" spans="1:12" s="13" customFormat="1" ht="67.5" customHeight="1">
      <c r="A14" s="29">
        <v>6</v>
      </c>
      <c r="B14" s="30" t="s">
        <v>21</v>
      </c>
      <c r="C14" s="31" t="s">
        <v>2</v>
      </c>
      <c r="D14" s="31" t="s">
        <v>13</v>
      </c>
      <c r="E14" s="32">
        <v>3716803000</v>
      </c>
      <c r="F14" s="33">
        <v>781000000</v>
      </c>
      <c r="G14" s="33">
        <v>781000000</v>
      </c>
      <c r="H14" s="70">
        <f t="shared" si="0"/>
        <v>100</v>
      </c>
    </row>
    <row r="15" spans="1:12" s="13" customFormat="1" ht="67.5" customHeight="1">
      <c r="A15" s="29">
        <v>7</v>
      </c>
      <c r="B15" s="30" t="s">
        <v>7</v>
      </c>
      <c r="C15" s="31" t="s">
        <v>2</v>
      </c>
      <c r="D15" s="31" t="s">
        <v>14</v>
      </c>
      <c r="E15" s="32">
        <v>7485000000</v>
      </c>
      <c r="F15" s="33">
        <v>3610000000</v>
      </c>
      <c r="G15" s="33">
        <v>3575820273</v>
      </c>
      <c r="H15" s="70">
        <f t="shared" si="0"/>
        <v>99.053193157894739</v>
      </c>
    </row>
    <row r="16" spans="1:12" s="13" customFormat="1" ht="67.5" customHeight="1">
      <c r="A16" s="29">
        <v>8</v>
      </c>
      <c r="B16" s="30" t="s">
        <v>22</v>
      </c>
      <c r="C16" s="31" t="s">
        <v>2</v>
      </c>
      <c r="D16" s="35" t="s">
        <v>15</v>
      </c>
      <c r="E16" s="32">
        <v>1129000000</v>
      </c>
      <c r="F16" s="33">
        <v>223000000</v>
      </c>
      <c r="G16" s="33">
        <v>223000000</v>
      </c>
      <c r="H16" s="70">
        <f t="shared" si="0"/>
        <v>100</v>
      </c>
    </row>
    <row r="17" spans="1:10" s="13" customFormat="1" ht="67.5" customHeight="1">
      <c r="A17" s="29">
        <v>9</v>
      </c>
      <c r="B17" s="30" t="s">
        <v>23</v>
      </c>
      <c r="C17" s="31" t="s">
        <v>2</v>
      </c>
      <c r="D17" s="31" t="s">
        <v>16</v>
      </c>
      <c r="E17" s="32">
        <v>5303000000</v>
      </c>
      <c r="F17" s="37">
        <v>365000000</v>
      </c>
      <c r="G17" s="33">
        <v>365000000</v>
      </c>
      <c r="H17" s="70">
        <f t="shared" si="0"/>
        <v>100</v>
      </c>
    </row>
    <row r="18" spans="1:10" s="13" customFormat="1" ht="67.5" customHeight="1">
      <c r="A18" s="29">
        <v>10</v>
      </c>
      <c r="B18" s="38" t="s">
        <v>50</v>
      </c>
      <c r="C18" s="31" t="s">
        <v>2</v>
      </c>
      <c r="D18" s="31" t="s">
        <v>51</v>
      </c>
      <c r="E18" s="32">
        <v>3866067000</v>
      </c>
      <c r="F18" s="37">
        <v>1000000000</v>
      </c>
      <c r="G18" s="33">
        <v>1000000000</v>
      </c>
      <c r="H18" s="70">
        <f t="shared" si="0"/>
        <v>100</v>
      </c>
    </row>
    <row r="19" spans="1:10" s="13" customFormat="1" ht="47.25" customHeight="1">
      <c r="A19" s="29">
        <v>11</v>
      </c>
      <c r="B19" s="38" t="s">
        <v>83</v>
      </c>
      <c r="C19" s="31" t="s">
        <v>2</v>
      </c>
      <c r="D19" s="31"/>
      <c r="E19" s="32"/>
      <c r="F19" s="37">
        <v>2304000000</v>
      </c>
      <c r="G19" s="33"/>
      <c r="H19" s="70"/>
    </row>
    <row r="20" spans="1:10" s="17" customFormat="1" ht="79.5" customHeight="1">
      <c r="A20" s="29">
        <v>12</v>
      </c>
      <c r="B20" s="39" t="s">
        <v>44</v>
      </c>
      <c r="C20" s="40" t="s">
        <v>25</v>
      </c>
      <c r="D20" s="41" t="s">
        <v>26</v>
      </c>
      <c r="E20" s="42">
        <v>14934708000</v>
      </c>
      <c r="F20" s="42">
        <f>326000000+36629000</f>
        <v>362629000</v>
      </c>
      <c r="G20" s="43">
        <f>283895000+36629000</f>
        <v>320524000</v>
      </c>
      <c r="H20" s="71">
        <f t="shared" si="0"/>
        <v>88.388959515096701</v>
      </c>
      <c r="I20" s="16">
        <f>+SUM(F20:F36)</f>
        <v>36768744350</v>
      </c>
      <c r="J20" s="16"/>
    </row>
    <row r="21" spans="1:10" s="17" customFormat="1" ht="64.5" customHeight="1">
      <c r="A21" s="29">
        <v>13</v>
      </c>
      <c r="B21" s="39" t="s">
        <v>45</v>
      </c>
      <c r="C21" s="40" t="s">
        <v>25</v>
      </c>
      <c r="D21" s="41" t="s">
        <v>27</v>
      </c>
      <c r="E21" s="42">
        <v>2523159000</v>
      </c>
      <c r="F21" s="42">
        <v>305000000</v>
      </c>
      <c r="G21" s="43">
        <v>305000000</v>
      </c>
      <c r="H21" s="71">
        <f t="shared" si="0"/>
        <v>100</v>
      </c>
    </row>
    <row r="22" spans="1:10" s="17" customFormat="1" ht="55.5" customHeight="1">
      <c r="A22" s="29">
        <v>14</v>
      </c>
      <c r="B22" s="44" t="s">
        <v>40</v>
      </c>
      <c r="C22" s="40" t="s">
        <v>25</v>
      </c>
      <c r="D22" s="41" t="s">
        <v>28</v>
      </c>
      <c r="E22" s="42">
        <v>485798000</v>
      </c>
      <c r="F22" s="42">
        <v>462000000</v>
      </c>
      <c r="G22" s="43">
        <v>462000000</v>
      </c>
      <c r="H22" s="71">
        <f t="shared" si="0"/>
        <v>100</v>
      </c>
    </row>
    <row r="23" spans="1:10" s="17" customFormat="1" ht="90" customHeight="1">
      <c r="A23" s="29">
        <v>15</v>
      </c>
      <c r="B23" s="39" t="s">
        <v>41</v>
      </c>
      <c r="C23" s="40" t="s">
        <v>25</v>
      </c>
      <c r="D23" s="41" t="s">
        <v>29</v>
      </c>
      <c r="E23" s="42">
        <v>3777103000</v>
      </c>
      <c r="F23" s="42">
        <v>722000000</v>
      </c>
      <c r="G23" s="43">
        <v>705544998</v>
      </c>
      <c r="H23" s="71">
        <f t="shared" si="0"/>
        <v>97.720913850415513</v>
      </c>
    </row>
    <row r="24" spans="1:10" s="17" customFormat="1" ht="44.25" customHeight="1">
      <c r="A24" s="29">
        <v>16</v>
      </c>
      <c r="B24" s="44" t="s">
        <v>42</v>
      </c>
      <c r="C24" s="40" t="s">
        <v>25</v>
      </c>
      <c r="D24" s="41" t="s">
        <v>30</v>
      </c>
      <c r="E24" s="42">
        <v>491628000</v>
      </c>
      <c r="F24" s="42">
        <v>467000000</v>
      </c>
      <c r="G24" s="43">
        <v>465115000</v>
      </c>
      <c r="H24" s="71">
        <f t="shared" si="0"/>
        <v>99.596359743040679</v>
      </c>
    </row>
    <row r="25" spans="1:10" s="17" customFormat="1" ht="49.5" customHeight="1">
      <c r="A25" s="29">
        <v>17</v>
      </c>
      <c r="B25" s="39" t="s">
        <v>43</v>
      </c>
      <c r="C25" s="40" t="s">
        <v>25</v>
      </c>
      <c r="D25" s="41" t="s">
        <v>31</v>
      </c>
      <c r="E25" s="42">
        <v>14225268000</v>
      </c>
      <c r="F25" s="42">
        <v>11944000000</v>
      </c>
      <c r="G25" s="43">
        <v>11944000000</v>
      </c>
      <c r="H25" s="71">
        <f t="shared" si="0"/>
        <v>100</v>
      </c>
    </row>
    <row r="26" spans="1:10" s="17" customFormat="1" ht="75.75" customHeight="1">
      <c r="A26" s="29">
        <v>18</v>
      </c>
      <c r="B26" s="39" t="s">
        <v>54</v>
      </c>
      <c r="C26" s="40" t="s">
        <v>25</v>
      </c>
      <c r="D26" s="41" t="s">
        <v>55</v>
      </c>
      <c r="E26" s="42">
        <v>14699689000</v>
      </c>
      <c r="F26" s="42">
        <v>4850409370</v>
      </c>
      <c r="G26" s="43">
        <v>4843606720</v>
      </c>
      <c r="H26" s="71">
        <f>G26/F26*100</f>
        <v>99.859751013139743</v>
      </c>
    </row>
    <row r="27" spans="1:10" s="17" customFormat="1" ht="75.75" customHeight="1">
      <c r="A27" s="29">
        <v>19</v>
      </c>
      <c r="B27" s="39" t="s">
        <v>56</v>
      </c>
      <c r="C27" s="40" t="s">
        <v>25</v>
      </c>
      <c r="D27" s="41" t="s">
        <v>57</v>
      </c>
      <c r="E27" s="42">
        <v>14699689000</v>
      </c>
      <c r="F27" s="42">
        <v>6068290050</v>
      </c>
      <c r="G27" s="43">
        <v>6021020550</v>
      </c>
      <c r="H27" s="71">
        <f t="shared" ref="H27:H36" si="1">G27/F27*100</f>
        <v>99.221040859772344</v>
      </c>
    </row>
    <row r="28" spans="1:10" s="17" customFormat="1" ht="75.75" customHeight="1">
      <c r="A28" s="29">
        <v>20</v>
      </c>
      <c r="B28" s="39" t="s">
        <v>58</v>
      </c>
      <c r="C28" s="40" t="s">
        <v>25</v>
      </c>
      <c r="D28" s="41" t="s">
        <v>59</v>
      </c>
      <c r="E28" s="42">
        <v>11773106000</v>
      </c>
      <c r="F28" s="42">
        <f>5225285210+1000000000</f>
        <v>6225285210</v>
      </c>
      <c r="G28" s="43">
        <f>5160491210+1000000000</f>
        <v>6160491210</v>
      </c>
      <c r="H28" s="71">
        <f t="shared" si="1"/>
        <v>98.959180217222524</v>
      </c>
    </row>
    <row r="29" spans="1:10" s="17" customFormat="1" ht="70.5" customHeight="1">
      <c r="A29" s="29">
        <v>21</v>
      </c>
      <c r="B29" s="39" t="s">
        <v>60</v>
      </c>
      <c r="C29" s="40" t="s">
        <v>25</v>
      </c>
      <c r="D29" s="41" t="s">
        <v>61</v>
      </c>
      <c r="E29" s="42">
        <v>7453013000</v>
      </c>
      <c r="F29" s="42">
        <f>2856015370+275309000</f>
        <v>3131324370</v>
      </c>
      <c r="G29" s="43">
        <f>275309000+2850415320</f>
        <v>3125724320</v>
      </c>
      <c r="H29" s="71">
        <f t="shared" si="1"/>
        <v>99.821160335427024</v>
      </c>
      <c r="I29" s="16"/>
    </row>
    <row r="30" spans="1:10" s="17" customFormat="1" ht="68.25" customHeight="1">
      <c r="A30" s="29">
        <v>22</v>
      </c>
      <c r="B30" s="39" t="s">
        <v>62</v>
      </c>
      <c r="C30" s="40" t="s">
        <v>25</v>
      </c>
      <c r="D30" s="41" t="s">
        <v>63</v>
      </c>
      <c r="E30" s="42">
        <v>5671775000</v>
      </c>
      <c r="F30" s="42">
        <v>219045000</v>
      </c>
      <c r="G30" s="43">
        <v>219045000</v>
      </c>
      <c r="H30" s="71">
        <f t="shared" si="1"/>
        <v>100</v>
      </c>
    </row>
    <row r="31" spans="1:10" s="17" customFormat="1" ht="68.25" customHeight="1">
      <c r="A31" s="29">
        <v>23</v>
      </c>
      <c r="B31" s="39" t="s">
        <v>64</v>
      </c>
      <c r="C31" s="40" t="s">
        <v>25</v>
      </c>
      <c r="D31" s="41" t="s">
        <v>65</v>
      </c>
      <c r="E31" s="42">
        <v>5034079000</v>
      </c>
      <c r="F31" s="42">
        <v>26894800</v>
      </c>
      <c r="G31" s="43">
        <v>26894800</v>
      </c>
      <c r="H31" s="71">
        <f t="shared" si="1"/>
        <v>100</v>
      </c>
    </row>
    <row r="32" spans="1:10" s="17" customFormat="1" ht="68.25" customHeight="1">
      <c r="A32" s="29">
        <v>24</v>
      </c>
      <c r="B32" s="39" t="s">
        <v>66</v>
      </c>
      <c r="C32" s="40" t="s">
        <v>25</v>
      </c>
      <c r="D32" s="41" t="s">
        <v>67</v>
      </c>
      <c r="E32" s="42">
        <v>1052078000</v>
      </c>
      <c r="F32" s="42">
        <v>61982000</v>
      </c>
      <c r="G32" s="43">
        <v>61982000</v>
      </c>
      <c r="H32" s="71">
        <f t="shared" si="1"/>
        <v>100</v>
      </c>
    </row>
    <row r="33" spans="1:10" s="17" customFormat="1" ht="68.25" customHeight="1">
      <c r="A33" s="29">
        <v>25</v>
      </c>
      <c r="B33" s="39" t="s">
        <v>68</v>
      </c>
      <c r="C33" s="40" t="s">
        <v>25</v>
      </c>
      <c r="D33" s="41" t="s">
        <v>69</v>
      </c>
      <c r="E33" s="42">
        <v>258216000</v>
      </c>
      <c r="F33" s="42">
        <v>197220000</v>
      </c>
      <c r="G33" s="43">
        <v>197220000</v>
      </c>
      <c r="H33" s="71">
        <f t="shared" si="1"/>
        <v>100</v>
      </c>
    </row>
    <row r="34" spans="1:10" s="17" customFormat="1" ht="68.25" customHeight="1">
      <c r="A34" s="29">
        <v>26</v>
      </c>
      <c r="B34" s="39" t="s">
        <v>70</v>
      </c>
      <c r="C34" s="40" t="s">
        <v>25</v>
      </c>
      <c r="D34" s="41" t="s">
        <v>71</v>
      </c>
      <c r="E34" s="42">
        <v>1841175000</v>
      </c>
      <c r="F34" s="42">
        <v>503532000</v>
      </c>
      <c r="G34" s="43">
        <v>503532000</v>
      </c>
      <c r="H34" s="71">
        <f t="shared" si="1"/>
        <v>100</v>
      </c>
    </row>
    <row r="35" spans="1:10" s="17" customFormat="1" ht="68.25" customHeight="1">
      <c r="A35" s="29">
        <v>27</v>
      </c>
      <c r="B35" s="39" t="s">
        <v>72</v>
      </c>
      <c r="C35" s="40" t="s">
        <v>25</v>
      </c>
      <c r="D35" s="41" t="s">
        <v>73</v>
      </c>
      <c r="E35" s="42">
        <v>8848123000</v>
      </c>
      <c r="F35" s="42">
        <v>222132550</v>
      </c>
      <c r="G35" s="43">
        <f>160146200+61986350</f>
        <v>222132550</v>
      </c>
      <c r="H35" s="71">
        <f t="shared" si="1"/>
        <v>100</v>
      </c>
    </row>
    <row r="36" spans="1:10" s="17" customFormat="1" ht="68.25" customHeight="1">
      <c r="A36" s="29">
        <v>28</v>
      </c>
      <c r="B36" s="39" t="s">
        <v>74</v>
      </c>
      <c r="C36" s="40" t="s">
        <v>25</v>
      </c>
      <c r="D36" s="45" t="s">
        <v>75</v>
      </c>
      <c r="E36" s="42">
        <v>14346130000</v>
      </c>
      <c r="F36" s="46">
        <v>1000000000</v>
      </c>
      <c r="G36" s="46">
        <v>1000000000</v>
      </c>
      <c r="H36" s="71">
        <f t="shared" si="1"/>
        <v>100</v>
      </c>
    </row>
    <row r="37" spans="1:10" s="13" customFormat="1" ht="54.75" customHeight="1">
      <c r="A37" s="29">
        <v>29</v>
      </c>
      <c r="B37" s="44" t="s">
        <v>32</v>
      </c>
      <c r="C37" s="40" t="s">
        <v>37</v>
      </c>
      <c r="D37" s="47"/>
      <c r="E37" s="48"/>
      <c r="F37" s="49">
        <v>105928000</v>
      </c>
      <c r="G37" s="50">
        <v>100494000</v>
      </c>
      <c r="H37" s="70">
        <f t="shared" si="0"/>
        <v>94.870100445585678</v>
      </c>
      <c r="J37" s="18"/>
    </row>
    <row r="38" spans="1:10" s="13" customFormat="1" ht="52.5" customHeight="1">
      <c r="A38" s="29">
        <v>30</v>
      </c>
      <c r="B38" s="44" t="s">
        <v>38</v>
      </c>
      <c r="C38" s="40" t="s">
        <v>37</v>
      </c>
      <c r="D38" s="47"/>
      <c r="E38" s="48"/>
      <c r="F38" s="49">
        <v>108280000</v>
      </c>
      <c r="G38" s="50">
        <v>102754000</v>
      </c>
      <c r="H38" s="70">
        <f t="shared" si="0"/>
        <v>94.896564462504614</v>
      </c>
    </row>
    <row r="39" spans="1:10" s="17" customFormat="1" ht="53.25" customHeight="1">
      <c r="A39" s="29">
        <v>31</v>
      </c>
      <c r="B39" s="44" t="s">
        <v>39</v>
      </c>
      <c r="C39" s="40" t="s">
        <v>37</v>
      </c>
      <c r="D39" s="51"/>
      <c r="E39" s="52"/>
      <c r="F39" s="49">
        <v>127850000</v>
      </c>
      <c r="G39" s="50">
        <v>116225000</v>
      </c>
      <c r="H39" s="70">
        <f t="shared" si="0"/>
        <v>90.907313257723899</v>
      </c>
    </row>
    <row r="40" spans="1:10" s="17" customFormat="1" ht="55.5" customHeight="1">
      <c r="A40" s="29">
        <v>32</v>
      </c>
      <c r="B40" s="44" t="s">
        <v>36</v>
      </c>
      <c r="C40" s="40" t="s">
        <v>37</v>
      </c>
      <c r="D40" s="51"/>
      <c r="E40" s="52"/>
      <c r="F40" s="49">
        <v>200097000</v>
      </c>
      <c r="G40" s="50">
        <v>178951000</v>
      </c>
      <c r="H40" s="70">
        <f t="shared" si="0"/>
        <v>89.432125419171697</v>
      </c>
      <c r="J40" s="19"/>
    </row>
    <row r="41" spans="1:10" s="17" customFormat="1" ht="41.25" customHeight="1">
      <c r="A41" s="29">
        <v>33</v>
      </c>
      <c r="B41" s="44" t="s">
        <v>33</v>
      </c>
      <c r="C41" s="40" t="s">
        <v>37</v>
      </c>
      <c r="D41" s="51"/>
      <c r="E41" s="52"/>
      <c r="F41" s="49">
        <v>244415000</v>
      </c>
      <c r="G41" s="50">
        <v>143682000</v>
      </c>
      <c r="H41" s="70">
        <f t="shared" si="0"/>
        <v>58.78608105067201</v>
      </c>
    </row>
    <row r="42" spans="1:10" s="17" customFormat="1" ht="48" customHeight="1">
      <c r="A42" s="29">
        <v>34</v>
      </c>
      <c r="B42" s="44" t="s">
        <v>34</v>
      </c>
      <c r="C42" s="40" t="s">
        <v>37</v>
      </c>
      <c r="D42" s="51"/>
      <c r="E42" s="52"/>
      <c r="F42" s="49">
        <v>138632000</v>
      </c>
      <c r="G42" s="50">
        <v>132567000</v>
      </c>
      <c r="H42" s="70">
        <f t="shared" si="0"/>
        <v>95.625108200126945</v>
      </c>
      <c r="J42" s="19"/>
    </row>
    <row r="43" spans="1:10" s="17" customFormat="1" ht="36.75" customHeight="1">
      <c r="A43" s="29">
        <v>35</v>
      </c>
      <c r="B43" s="44" t="s">
        <v>35</v>
      </c>
      <c r="C43" s="40" t="s">
        <v>37</v>
      </c>
      <c r="D43" s="51"/>
      <c r="E43" s="52"/>
      <c r="F43" s="49">
        <v>217851000</v>
      </c>
      <c r="G43" s="49">
        <v>183614000</v>
      </c>
      <c r="H43" s="70">
        <f t="shared" si="0"/>
        <v>84.284212604027516</v>
      </c>
    </row>
    <row r="44" spans="1:10" ht="38.25" customHeight="1">
      <c r="A44" s="29">
        <v>36</v>
      </c>
      <c r="B44" s="53" t="s">
        <v>76</v>
      </c>
      <c r="C44" s="40" t="s">
        <v>37</v>
      </c>
      <c r="D44" s="54" t="s">
        <v>77</v>
      </c>
      <c r="E44" s="55">
        <v>808223000</v>
      </c>
      <c r="F44" s="55">
        <v>56803191</v>
      </c>
      <c r="G44" s="56">
        <v>56803191</v>
      </c>
      <c r="H44" s="70">
        <f t="shared" si="0"/>
        <v>100</v>
      </c>
    </row>
    <row r="45" spans="1:10" ht="39.75" customHeight="1">
      <c r="A45" s="29">
        <v>37</v>
      </c>
      <c r="B45" s="44" t="s">
        <v>78</v>
      </c>
      <c r="C45" s="40" t="s">
        <v>37</v>
      </c>
      <c r="D45" s="57" t="s">
        <v>79</v>
      </c>
      <c r="E45" s="58">
        <v>1026348000</v>
      </c>
      <c r="F45" s="59">
        <v>40400000</v>
      </c>
      <c r="G45" s="56">
        <v>40400000</v>
      </c>
      <c r="H45" s="70">
        <f t="shared" si="0"/>
        <v>100</v>
      </c>
      <c r="J45" s="21"/>
    </row>
    <row r="46" spans="1:10" ht="42" customHeight="1">
      <c r="A46" s="29">
        <v>38</v>
      </c>
      <c r="B46" s="60" t="s">
        <v>80</v>
      </c>
      <c r="C46" s="61"/>
      <c r="D46" s="61"/>
      <c r="E46" s="62"/>
      <c r="F46" s="55">
        <v>50000000</v>
      </c>
      <c r="G46" s="62">
        <v>50000000</v>
      </c>
      <c r="H46" s="70">
        <f t="shared" si="0"/>
        <v>100</v>
      </c>
      <c r="I46" s="22"/>
    </row>
    <row r="47" spans="1:10" ht="45">
      <c r="A47" s="29">
        <v>39</v>
      </c>
      <c r="B47" s="67" t="s">
        <v>81</v>
      </c>
      <c r="C47" s="63"/>
      <c r="D47" s="64" t="s">
        <v>82</v>
      </c>
      <c r="E47" s="65">
        <v>6898667000</v>
      </c>
      <c r="F47" s="66">
        <v>898667000</v>
      </c>
      <c r="G47" s="65">
        <f>+F47</f>
        <v>898667000</v>
      </c>
      <c r="H47" s="68">
        <f t="shared" si="0"/>
        <v>100</v>
      </c>
    </row>
  </sheetData>
  <mergeCells count="9">
    <mergeCell ref="A2:H2"/>
    <mergeCell ref="A3:H3"/>
    <mergeCell ref="H5:H6"/>
    <mergeCell ref="A5:A6"/>
    <mergeCell ref="B5:B6"/>
    <mergeCell ref="C5:C6"/>
    <mergeCell ref="F5:F6"/>
    <mergeCell ref="D5:E5"/>
    <mergeCell ref="G5:G6"/>
  </mergeCells>
  <pageMargins left="0.59055118110236227" right="0" top="0.6692913385826772" bottom="0.55118110236220474" header="0.31496062992125984" footer="0.23622047244094491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UBND huyen_MDA_7943475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Trang Trang</cp:lastModifiedBy>
  <cp:lastPrinted>2025-11-13T02:37:36Z</cp:lastPrinted>
  <dcterms:created xsi:type="dcterms:W3CDTF">2022-01-14T02:42:32Z</dcterms:created>
  <dcterms:modified xsi:type="dcterms:W3CDTF">2025-11-17T00:49:10Z</dcterms:modified>
</cp:coreProperties>
</file>