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yen\2026\Quyết toán 2025\1-Bieu QT 2025\công khai\"/>
    </mc:Choice>
  </mc:AlternateContent>
  <bookViews>
    <workbookView xWindow="0" yWindow="0" windowWidth="28800" windowHeight="12030" activeTab="4"/>
  </bookViews>
  <sheets>
    <sheet name="48" sheetId="1" r:id="rId1"/>
    <sheet name="50" sheetId="2" r:id="rId2"/>
    <sheet name="51" sheetId="3" r:id="rId3"/>
    <sheet name="52" sheetId="4" r:id="rId4"/>
    <sheet name="54" sheetId="5" r:id="rId5"/>
  </sheets>
  <externalReferences>
    <externalReference r:id="rId6"/>
    <externalReference r:id="rId7"/>
  </externalReferences>
  <definedNames>
    <definedName name="chuong_phuluc_48" localSheetId="0">'48'!$F$1</definedName>
    <definedName name="chuong_phuluc_48_name" localSheetId="0">'48'!$A$2</definedName>
    <definedName name="chuong_phuluc_50" localSheetId="1">'50'!$H$1</definedName>
    <definedName name="chuong_phuluc_50_name" localSheetId="1">'50'!$A$2</definedName>
    <definedName name="chuong_phuluc_51" localSheetId="2">'51'!$E$1</definedName>
    <definedName name="chuong_phuluc_51_name" localSheetId="2">'51'!$A$2</definedName>
    <definedName name="chuong_phuluc_52" localSheetId="3">'52'!$F$1</definedName>
    <definedName name="chuong_phuluc_52_name" localSheetId="3">'52'!$A$2</definedName>
    <definedName name="chuong_phuluc_54" localSheetId="4">'54'!$Q$1</definedName>
    <definedName name="chuong_phuluc_54_name" localSheetId="4">'54'!$A$2</definedName>
    <definedName name="_xlnm.Print_Area" localSheetId="0">'48'!$A$1:$F$30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5" l="1"/>
  <c r="F42" i="5"/>
  <c r="F41" i="5"/>
  <c r="F40" i="5"/>
  <c r="F39" i="5"/>
  <c r="F38" i="5"/>
  <c r="F37" i="5"/>
  <c r="H36" i="5"/>
  <c r="E36" i="5"/>
  <c r="Q36" i="5"/>
  <c r="F36" i="5"/>
  <c r="C36" i="5"/>
  <c r="O36" i="5"/>
  <c r="H35" i="5"/>
  <c r="E35" i="5"/>
  <c r="Q35" i="5"/>
  <c r="F35" i="5"/>
  <c r="C35" i="5"/>
  <c r="O35" i="5"/>
  <c r="H34" i="5"/>
  <c r="E34" i="5"/>
  <c r="Q34" i="5"/>
  <c r="F34" i="5"/>
  <c r="C34" i="5"/>
  <c r="O34" i="5"/>
  <c r="H33" i="5"/>
  <c r="E33" i="5"/>
  <c r="Q33" i="5"/>
  <c r="F33" i="5"/>
  <c r="C33" i="5"/>
  <c r="O33" i="5"/>
  <c r="H32" i="5"/>
  <c r="E32" i="5"/>
  <c r="Q32" i="5"/>
  <c r="F32" i="5"/>
  <c r="C32" i="5"/>
  <c r="O32" i="5"/>
  <c r="H31" i="5"/>
  <c r="E31" i="5"/>
  <c r="Q31" i="5"/>
  <c r="F31" i="5"/>
  <c r="C31" i="5"/>
  <c r="O31" i="5"/>
  <c r="H30" i="5"/>
  <c r="E30" i="5"/>
  <c r="Q30" i="5"/>
  <c r="F30" i="5"/>
  <c r="C30" i="5"/>
  <c r="O30" i="5"/>
  <c r="H29" i="5"/>
  <c r="E29" i="5"/>
  <c r="Q29" i="5"/>
  <c r="F29" i="5"/>
  <c r="C29" i="5"/>
  <c r="O29" i="5"/>
  <c r="H28" i="5"/>
  <c r="E28" i="5"/>
  <c r="Q28" i="5"/>
  <c r="F28" i="5"/>
  <c r="C28" i="5"/>
  <c r="O28" i="5"/>
  <c r="H27" i="5"/>
  <c r="E27" i="5"/>
  <c r="Q27" i="5"/>
  <c r="F27" i="5"/>
  <c r="C27" i="5"/>
  <c r="O27" i="5"/>
  <c r="H26" i="5"/>
  <c r="E26" i="5"/>
  <c r="Q26" i="5"/>
  <c r="F26" i="5"/>
  <c r="C26" i="5"/>
  <c r="O26" i="5"/>
  <c r="H25" i="5"/>
  <c r="E25" i="5"/>
  <c r="Q25" i="5"/>
  <c r="F25" i="5"/>
  <c r="C25" i="5"/>
  <c r="O25" i="5"/>
  <c r="H24" i="5"/>
  <c r="E24" i="5"/>
  <c r="Q24" i="5"/>
  <c r="F24" i="5"/>
  <c r="C24" i="5"/>
  <c r="O24" i="5"/>
  <c r="H23" i="5"/>
  <c r="E23" i="5"/>
  <c r="Q23" i="5"/>
  <c r="F23" i="5"/>
  <c r="C23" i="5"/>
  <c r="O23" i="5"/>
  <c r="H22" i="5"/>
  <c r="E22" i="5"/>
  <c r="Q22" i="5"/>
  <c r="F22" i="5"/>
  <c r="C22" i="5"/>
  <c r="O22" i="5"/>
  <c r="H21" i="5"/>
  <c r="E21" i="5"/>
  <c r="Q21" i="5"/>
  <c r="F21" i="5"/>
  <c r="C21" i="5"/>
  <c r="O21" i="5"/>
  <c r="H20" i="5"/>
  <c r="E20" i="5"/>
  <c r="Q20" i="5"/>
  <c r="F20" i="5"/>
  <c r="C20" i="5"/>
  <c r="O20" i="5"/>
  <c r="H19" i="5"/>
  <c r="E19" i="5"/>
  <c r="Q19" i="5"/>
  <c r="F19" i="5"/>
  <c r="C19" i="5"/>
  <c r="O19" i="5"/>
  <c r="H18" i="5"/>
  <c r="E18" i="5"/>
  <c r="Q18" i="5"/>
  <c r="F18" i="5"/>
  <c r="C18" i="5"/>
  <c r="O18" i="5"/>
  <c r="H17" i="5"/>
  <c r="E17" i="5"/>
  <c r="Q17" i="5"/>
  <c r="F17" i="5"/>
  <c r="C17" i="5"/>
  <c r="O17" i="5"/>
  <c r="H16" i="5"/>
  <c r="E16" i="5"/>
  <c r="Q16" i="5"/>
  <c r="F16" i="5"/>
  <c r="C16" i="5"/>
  <c r="O16" i="5"/>
  <c r="H15" i="5"/>
  <c r="E15" i="5"/>
  <c r="Q15" i="5"/>
  <c r="F15" i="5"/>
  <c r="C15" i="5"/>
  <c r="O15" i="5"/>
  <c r="H14" i="5"/>
  <c r="E14" i="5"/>
  <c r="Q14" i="5"/>
  <c r="F14" i="5"/>
  <c r="C14" i="5"/>
  <c r="O14" i="5"/>
  <c r="H13" i="5"/>
  <c r="E13" i="5"/>
  <c r="Q13" i="5"/>
  <c r="F13" i="5"/>
  <c r="C13" i="5"/>
  <c r="O13" i="5"/>
  <c r="H12" i="5"/>
  <c r="E12" i="5"/>
  <c r="Q12" i="5"/>
  <c r="F12" i="5"/>
  <c r="C12" i="5"/>
  <c r="O12" i="5"/>
  <c r="H11" i="5"/>
  <c r="E11" i="5"/>
  <c r="Q11" i="5"/>
  <c r="F11" i="5"/>
  <c r="C11" i="5"/>
  <c r="O11" i="5"/>
  <c r="H10" i="5"/>
  <c r="E10" i="5"/>
  <c r="Q10" i="5"/>
  <c r="F10" i="5"/>
  <c r="C10" i="5"/>
  <c r="O10" i="5"/>
  <c r="N10" i="5"/>
  <c r="M10" i="5"/>
  <c r="L10" i="5"/>
  <c r="K10" i="5"/>
  <c r="J10" i="5"/>
  <c r="I10" i="5"/>
  <c r="G10" i="5"/>
  <c r="D10" i="5"/>
  <c r="H9" i="5"/>
  <c r="E9" i="5"/>
  <c r="Q9" i="5"/>
  <c r="F9" i="5"/>
  <c r="C9" i="5"/>
  <c r="O9" i="5"/>
  <c r="N9" i="5"/>
  <c r="M9" i="5"/>
  <c r="L9" i="5"/>
  <c r="K9" i="5"/>
  <c r="J9" i="5"/>
  <c r="I9" i="5"/>
  <c r="G9" i="5"/>
  <c r="D9" i="5"/>
  <c r="E47" i="4"/>
  <c r="D46" i="4"/>
  <c r="E46" i="4" s="1"/>
  <c r="F44" i="4"/>
  <c r="E44" i="4"/>
  <c r="F41" i="4"/>
  <c r="E41" i="4"/>
  <c r="F40" i="4"/>
  <c r="E40" i="4"/>
  <c r="D39" i="4"/>
  <c r="F39" i="4"/>
  <c r="E39" i="4"/>
  <c r="D38" i="4"/>
  <c r="F38" i="4"/>
  <c r="E38" i="4"/>
  <c r="F37" i="4"/>
  <c r="E37" i="4"/>
  <c r="F36" i="4"/>
  <c r="E36" i="4"/>
  <c r="F35" i="4"/>
  <c r="E35" i="4"/>
  <c r="F34" i="4"/>
  <c r="E34" i="4"/>
  <c r="D33" i="4"/>
  <c r="F33" i="4"/>
  <c r="E33" i="4"/>
  <c r="F32" i="4"/>
  <c r="E32" i="4"/>
  <c r="F31" i="4"/>
  <c r="E31" i="4"/>
  <c r="F29" i="4"/>
  <c r="E29" i="4"/>
  <c r="D28" i="4"/>
  <c r="C28" i="4"/>
  <c r="F28" i="4"/>
  <c r="E28" i="4"/>
  <c r="D10" i="4"/>
  <c r="C10" i="4"/>
  <c r="F10" i="4"/>
  <c r="E10" i="4"/>
  <c r="D8" i="4"/>
  <c r="F8" i="4" s="1"/>
  <c r="C8" i="4"/>
  <c r="D32" i="3"/>
  <c r="D7" i="3" s="1"/>
  <c r="E7" i="3" s="1"/>
  <c r="E25" i="3"/>
  <c r="D21" i="3"/>
  <c r="E21" i="3"/>
  <c r="D19" i="3"/>
  <c r="E19" i="3"/>
  <c r="D8" i="3"/>
  <c r="C8" i="3"/>
  <c r="E8" i="3"/>
  <c r="C7" i="3"/>
  <c r="F50" i="2"/>
  <c r="D33" i="2"/>
  <c r="H33" i="2"/>
  <c r="G33" i="2"/>
  <c r="D26" i="2"/>
  <c r="H26" i="2"/>
  <c r="G26" i="2"/>
  <c r="H24" i="2"/>
  <c r="G24" i="2"/>
  <c r="D23" i="2"/>
  <c r="H23" i="2"/>
  <c r="G23" i="2"/>
  <c r="D17" i="2"/>
  <c r="H17" i="2"/>
  <c r="G17" i="2"/>
  <c r="F10" i="2"/>
  <c r="D10" i="2"/>
  <c r="H10" i="2"/>
  <c r="E10" i="2"/>
  <c r="C10" i="2"/>
  <c r="G10" i="2"/>
  <c r="F9" i="2"/>
  <c r="D9" i="2"/>
  <c r="H9" i="2"/>
  <c r="E9" i="2"/>
  <c r="C9" i="2"/>
  <c r="G9" i="2"/>
  <c r="F8" i="2"/>
  <c r="D8" i="2"/>
  <c r="H8" i="2"/>
  <c r="E8" i="2"/>
  <c r="C8" i="2"/>
  <c r="G8" i="2"/>
  <c r="E30" i="1"/>
  <c r="E29" i="1"/>
  <c r="F24" i="1"/>
  <c r="E24" i="1"/>
  <c r="D21" i="1"/>
  <c r="F21" i="1"/>
  <c r="E21" i="1"/>
  <c r="D19" i="1"/>
  <c r="C19" i="1"/>
  <c r="F19" i="1"/>
  <c r="E19" i="1"/>
  <c r="D18" i="1"/>
  <c r="C18" i="1"/>
  <c r="F18" i="1"/>
  <c r="E18" i="1"/>
  <c r="E17" i="1"/>
  <c r="E16" i="1"/>
  <c r="F14" i="1"/>
  <c r="E14" i="1"/>
  <c r="D13" i="1"/>
  <c r="F13" i="1"/>
  <c r="E13" i="1"/>
  <c r="D12" i="1"/>
  <c r="C12" i="1"/>
  <c r="F12" i="1"/>
  <c r="E12" i="1"/>
  <c r="F11" i="1"/>
  <c r="E11" i="1"/>
  <c r="F10" i="1"/>
  <c r="E10" i="1"/>
  <c r="D9" i="1"/>
  <c r="C9" i="1"/>
  <c r="F9" i="1"/>
  <c r="E9" i="1"/>
  <c r="D8" i="1"/>
  <c r="C8" i="1"/>
  <c r="F8" i="1"/>
  <c r="E8" i="1"/>
  <c r="E8" i="4" l="1"/>
</calcChain>
</file>

<file path=xl/sharedStrings.xml><?xml version="1.0" encoding="utf-8"?>
<sst xmlns="http://schemas.openxmlformats.org/spreadsheetml/2006/main" count="354" uniqueCount="195">
  <si>
    <t>Đơn vị: đồng</t>
  </si>
  <si>
    <t>STT</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</si>
  <si>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</si>
  <si>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</si>
  <si>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</si>
  <si>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</si>
  <si>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</si>
  <si>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</si>
  <si>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</si>
  <si>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</si>
  <si>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</si>
  <si>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</si>
  <si>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</si>
  <si>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</si>
  <si>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</si>
  <si>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</si>
  <si>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</si>
  <si>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</si>
  <si>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</si>
  <si>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</si>
  <si>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</si>
  <si>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</si>
  <si>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Thu từ quỹ dự trữ tài chính</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</si>
  <si>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</si>
  <si>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</si>
  <si>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</si>
  <si>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</si>
  <si>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</si>
  <si>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</si>
  <si>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</si>
  <si>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</si>
  <si>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</si>
  <si>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</si>
  <si>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</si>
  <si>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</si>
  <si>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</si>
  <si>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</si>
  <si>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</si>
  <si>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</si>
  <si>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Chi nộp trả ngân sách cấp trên</t>
  </si>
  <si>
    <t>C</t>
  </si>
  <si>
    <t>D</t>
  </si>
  <si>
    <t>E</t>
  </si>
  <si>
    <t>UBND PHƯỜNG AN BIÊN</t>
  </si>
  <si>
    <t>CÂN ĐỐI NGÂN SÁCH ĐỊA PHƯƠNG NĂM 2025</t>
  </si>
  <si>
    <t>QUYẾT TOÁN NGUỒN THU NGÂN SÁCH NHÀ NƯỚC TRÊN ĐỊA BÀN THEO LĨNH VỰC NĂM 2025</t>
  </si>
  <si>
    <t>Nội dung</t>
  </si>
  <si>
    <t>So sánh (%)</t>
  </si>
  <si>
    <t>Tổng thu NSNN</t>
  </si>
  <si>
    <t>Thu NSĐP</t>
  </si>
  <si>
    <t>5=3/1</t>
  </si>
  <si>
    <t>6=4/2</t>
  </si>
  <si>
    <t>TỔNG NGUỒN THU NSNN (A+B+C+D)</t>
  </si>
  <si>
    <t>TỔNG THU CÂN ĐỐI NSNN</t>
  </si>
  <si>
    <t>Thu nội địa</t>
  </si>
  <si>
    <t>Thu từ khu vực DNNN do trung ương quản lý (1)</t>
  </si>
  <si>
    <t>(Chi tiết theo sắc thuế)</t>
  </si>
  <si>
    <t>Thu từ khu vực DNNN do địa phương quản lý (2)</t>
  </si>
  <si>
    <t>Thu từ khu vực doanh nghiệp có vốn đầu tư nước ngoài (3)</t>
  </si>
  <si>
    <t>Thu từ khu vực kinh tế ngoài quốc doanh (4)</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</si>
  <si>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</si>
  <si>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</si>
  <si>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</si>
  <si>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</si>
  <si>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</si>
  <si>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</si>
  <si>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</si>
  <si>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</si>
  <si>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</si>
  <si>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</si>
  <si>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</si>
  <si>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</si>
  <si>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</si>
  <si>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</si>
  <si>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</si>
  <si>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</si>
  <si>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</si>
  <si>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</si>
  <si>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</si>
  <si>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</si>
  <si>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</si>
  <si>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</si>
  <si>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</si>
  <si>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</si>
  <si>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</si>
  <si>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</si>
  <si>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</si>
  <si>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</si>
  <si>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</si>
  <si>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</si>
  <si>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THU CHUYỂN GIAO TỪ NGÂN SÁCH CẤP TRÊN</t>
  </si>
  <si>
    <t>Ghi chú:</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</si>
  <si>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</si>
  <si>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</si>
  <si>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</si>
  <si>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</si>
  <si>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</si>
  <si>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(Quyết toán đã được Hội đồng nhân dân phê chuẩn)</t>
  </si>
  <si>
    <t>Đơn vị:  đồng</t>
  </si>
  <si>
    <t>3=2/1</t>
  </si>
  <si>
    <t>TỔNG CHI NGÂN SÁCH ĐỊA PHƯƠNG</t>
  </si>
  <si>
    <t>CHI CÂN ĐỐI NGÂN SÁCH ĐỊA PHƯƠNG</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</si>
  <si>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</si>
  <si>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</si>
  <si>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</si>
  <si>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</si>
  <si>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</si>
  <si>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</si>
  <si>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</si>
  <si>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</si>
  <si>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</si>
  <si>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</si>
  <si>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khoa học và công nghệ</t>
  </si>
  <si>
    <t>VI</t>
  </si>
  <si>
    <t>CHI CÁC CHƯƠNG TRÌNH MỤC TIÊU</t>
  </si>
  <si>
    <t>(Chi tiết theo từng Chương trình mục tiêu quốc gia)</t>
  </si>
  <si>
    <t xml:space="preserve">Chi các chương trình mục tiêu, nhiệm vụ </t>
  </si>
  <si>
    <t>(Chi tiết theo từng chương trình mục tiêu, nhiệm vụ)</t>
  </si>
  <si>
    <t>CHI CHUYỂN NGUỒN SANG NĂM SAU</t>
  </si>
  <si>
    <t>CHI NỘP TRẢ NGÂN SÁCH CẤP TRÊN</t>
  </si>
  <si>
    <r>
      <t xml:space="preserve">Ghi chú: </t>
    </r>
    <r>
      <rPr>
        <i/>
        <sz val="12"/>
        <color rgb="FFFF0000"/>
        <rFont val="Times New Roman"/>
        <family val="1"/>
      </rPr>
      <t>(1) Theo quy định tại Điều 7, Điều 11 và Điều 39 Luật NSNN, ngân sách xã không có nhiệm vụ chi nghiên cứu khoa học và công nghệ, chi trả lãi vay, chi bổ sung quỹ dự trữ tài chính.</t>
    </r>
  </si>
  <si>
    <t>QUYẾT TOÁN CHI NGÂN SÁCH ĐỊA PHƯƠNG NĂM 2025</t>
  </si>
  <si>
    <t xml:space="preserve">Nội dung </t>
  </si>
  <si>
    <t>QUYẾT TOÁN CHI NGÂN SÁCH CẤP XÃ THEO LĨNH VỰC NĂM 2025</t>
  </si>
  <si>
    <t>CHI BỔ SUNG CÂN ĐỐI CHO NGÂN SÁCH CẤP DƯỚI (1)</t>
  </si>
  <si>
    <t>CHI NGÂN SÁCH CẤP TỈNH (XÃ) THEO LĨNH VỰC</t>
  </si>
  <si>
    <t xml:space="preserve">Chi đầu tư phát triển </t>
  </si>
  <si>
    <t>Chi đầu tư cho các dự án</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</si>
  <si>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</si>
  <si>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</si>
  <si>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</si>
  <si>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</si>
  <si>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</si>
  <si>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</si>
  <si>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</si>
  <si>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</si>
  <si>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</si>
  <si>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</si>
  <si>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</si>
  <si>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khoa học và công nghệ (2)</t>
  </si>
  <si>
    <t>Chi thường xuyên khác</t>
  </si>
  <si>
    <t>Chi trả nợ lãi các khoản do chính quyền địa phương vay (2)</t>
  </si>
  <si>
    <t>Chi bổ sung quỹ dự trữ tài chính (2)</t>
  </si>
  <si>
    <r>
      <t>Ghi chú:</t>
    </r>
    <r>
      <rPr>
        <i/>
        <sz val="12"/>
        <color theme="1"/>
        <rFont val="Times New Roman"/>
        <family val="1"/>
      </rPr>
      <t xml:space="preserve"> </t>
    </r>
  </si>
  <si>
    <t>(1) Ngân sách xã không có nhiệm vụ chi bổ sung cân đối cho ngân sách cấp dưới.</t>
  </si>
  <si>
    <t>(2) Theo quy định tại Điều 7, Điều 11 và Điều 39 Luật NSNN, ngân sách xã không có nhiệm vụ chi nghiên cứu khoa học và công nghệ, chi trả lãi vay, chi bổ sung quỹ dự trữ tài chính.</t>
  </si>
  <si>
    <t>QUYẾT TOÁN CHI NGÂN SÁCH CẤP XÃ CHO TỪNG CƠ QUAN, TỔ CHỨC THEO LĨNH VỰC NĂM 2026</t>
  </si>
  <si>
    <t>Tên đơn vị</t>
  </si>
  <si>
    <t>Dự toán (1)</t>
  </si>
  <si>
    <t>Tổng số</t>
  </si>
  <si>
    <r>
      <t xml:space="preserve">Chi đầu tư phát triển </t>
    </r>
    <r>
      <rPr>
        <sz val="12"/>
        <color theme="1"/>
        <rFont val="Times New Roman"/>
        <family val="1"/>
      </rPr>
      <t>(Không kể chương trình MTQG)</t>
    </r>
  </si>
  <si>
    <r>
      <t xml:space="preserve">Chi thường xuyên </t>
    </r>
    <r>
      <rPr>
        <sz val="12"/>
        <color theme="1"/>
        <rFont val="Times New Roman"/>
        <family val="1"/>
      </rPr>
      <t>(Không kể chương trình MTQG)</t>
    </r>
  </si>
  <si>
    <t>Chi trả nợ lãi do chính quyền địa phương vay (2)</t>
  </si>
  <si>
    <t>Chi chương trình MTQG</t>
  </si>
  <si>
    <t>Chi chuyển nguồn sang ngân sách năm sau</t>
  </si>
  <si>
    <t>TỔNG SỐ</t>
  </si>
  <si>
    <t>CÁC CƠ QUAN, TỔ CHỨC</t>
  </si>
  <si>
    <t xml:space="preserve"> - Văn phòng Đảng ủy phường An Biên</t>
  </si>
  <si>
    <t xml:space="preserve"> - Ủy ban Mặt trận tổ quốc Việt Nam phường An Biên</t>
  </si>
  <si>
    <t xml:space="preserve"> - Văn phòng HĐND và UBND phường An Biên</t>
  </si>
  <si>
    <t xml:space="preserve"> - Phòng Kinh tế, Hạ tầng và Đô thị phường An Biên</t>
  </si>
  <si>
    <t xml:space="preserve"> - Phòng Văn hóa - Xã hội phường An Biên</t>
  </si>
  <si>
    <t xml:space="preserve"> - Trung tâm Phục vụ Hành chính công phường An Biên</t>
  </si>
  <si>
    <t xml:space="preserve"> - Trung tâm Dịch vụ sự nghiệp công phường An Biên</t>
  </si>
  <si>
    <t xml:space="preserve"> - Trường Mầm non 1-6</t>
  </si>
  <si>
    <t xml:space="preserve"> - Trường Mầm non Hoa Cúc</t>
  </si>
  <si>
    <t xml:space="preserve"> - Trường mẫu giáo Kim Đồng II</t>
  </si>
  <si>
    <t xml:space="preserve"> - Trường Mầm non Hướng Dương</t>
  </si>
  <si>
    <t xml:space="preserve"> - Trường Mầm non An Dương</t>
  </si>
  <si>
    <t xml:space="preserve"> - Trường mầm non Vĩnh Niệm</t>
  </si>
  <si>
    <t xml:space="preserve"> - Trường mầm non Hoa Thủy Tiên</t>
  </si>
  <si>
    <t xml:space="preserve"> - Trường Tiểu học Nguyễn Đức Cảnh</t>
  </si>
  <si>
    <t xml:space="preserve"> - Trường Tiểu học Võ Thị Sáu</t>
  </si>
  <si>
    <t xml:space="preserve"> - Trường Tiểu học Trưng vương</t>
  </si>
  <si>
    <t xml:space="preserve"> - Trường Tiểu học Vĩnh Niệm</t>
  </si>
  <si>
    <t xml:space="preserve"> - Trường trung học cơ sở Lê Chân</t>
  </si>
  <si>
    <t xml:space="preserve"> - Trường trung học cơ sở Vĩnh Niệm</t>
  </si>
  <si>
    <t xml:space="preserve"> - Trường trung học cơ sở Võ Thị Sáu</t>
  </si>
  <si>
    <t xml:space="preserve"> - Trường trung học cơ sở Nguyễn Bá Ngọc</t>
  </si>
  <si>
    <t xml:space="preserve"> - Trung tâm y tế Lê Chân</t>
  </si>
  <si>
    <t xml:space="preserve"> - Bảo hiểm xã hội quận Lê Chân</t>
  </si>
  <si>
    <t xml:space="preserve"> - Thuế cơ sở 3 thành phố Hải Phòng</t>
  </si>
  <si>
    <t xml:space="preserve"> - Ban Chỉ huy phòng thủ khu vực 1 - Gia Viên</t>
  </si>
  <si>
    <t>CHI TRẢ NỢ LÃI CÁC KHOẢN DO CHÍNH QUYỀN ĐỊA PHƯƠNG VAY (2)</t>
  </si>
  <si>
    <t>CHI BỔ SUNG QUỸ DỰ TRỮ TÀI CHÍNH (2)</t>
  </si>
  <si>
    <t>CHI DỰ PHÒNG NGÂN SÁCH</t>
  </si>
  <si>
    <t>CHI TẠO NGUỒN, ĐIỀU CHỈNH TIỀN LƯƠNG</t>
  </si>
  <si>
    <t>CHI BỔ SUNG CÓ MỤC TIÊU CHO NGÂN SÁCH CẤP DƯỚI (3)</t>
  </si>
  <si>
    <t>VII</t>
  </si>
  <si>
    <t>CHI CHUYỂN NGUỒN SANG NGÂN SÁCH NĂM SAU</t>
  </si>
  <si>
    <t>VIII</t>
  </si>
  <si>
    <t xml:space="preserve">Ghi chú: </t>
  </si>
  <si>
    <t>(1) Dự toán chi ngân sách địa phương chi tiết theo các chỉ tiêu tương ứng phần quyết toán chi ngân sách địa phương.</t>
  </si>
  <si>
    <t>(2) Theo quy định tại Điều 7, Điều 11 Luật NSNN, ngân sách xã không có nhiệm vụ chi trả lãi vay, chi bổ sung quỹ dự trữ tài chính.</t>
  </si>
  <si>
    <t>(3) Ngân sách xã không có nhiệm vụ chi bổ sung có mục tiêu cho ngân sách cấp dưới.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</si>
</sst>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charset val="163"/>
      <scheme val="minor"/>
    </font>
    <font>
      <sz val="11"/>
      <color theme="1"/>
      <name val="Calibri"/>
      <family val="2"/>
      <scheme val="minor"/>
    </font>
    <font>
      <sz val="11"/>
      <color theme="1"/>
      <name val="Calibri"/>
      <family val="2"/>
      <charset val="163"/>
      <scheme val="minor"/>
    </font>
    <font>
      <b/>
      <sz val="11"/>
      <color theme="1"/>
      <name val="Times New Roman"/>
      <family val="1"/>
    </font>
    <font>
      <b/>
      <sz val="12"/>
      <color rgb="FF000000"/>
      <name val="Times New Roman"/>
      <family val="1"/>
    </font>
    <font>
      <i/>
      <sz val="12"/>
      <color rgb="FF000000"/>
      <name val="Times New Roman"/>
      <family val="1"/>
    </font>
    <font>
      <sz val="12"/>
      <color rgb="FF000000"/>
      <name val="Times New Roman"/>
      <family val="1"/>
    </font>
    <font>
      <sz val="12"/>
      <color theme="1"/>
      <name val="Times New Roman"/>
      <family val="1"/>
    </font>
    <font>
      <b/>
      <i/>
      <sz val="12"/>
      <color rgb="FF000000"/>
      <name val="Times New Roman"/>
      <family val="1"/>
    </font>
    <font>
      <sz val="12"/>
      <color rgb="FF000000"/>
      <name val="Times New Roman"/>
      <family val="1"/>
      <charset val="163"/>
    </font>
    <font>
      <i/>
      <sz val="12"/>
      <color rgb="FFFF0000"/>
      <name val="Times New Roman"/>
      <family val="1"/>
    </font>
    <font>
      <b/>
      <i/>
      <sz val="12"/>
      <color rgb="FFFF0000"/>
      <name val="Times New Roman"/>
      <family val="1"/>
    </font>
    <font>
      <b/>
      <sz val="12"/>
      <color theme="1"/>
      <name val="Times New Roman"/>
      <family val="1"/>
    </font>
    <font>
      <i/>
      <sz val="12"/>
      <color theme="1"/>
      <name val="Times New Roman"/>
      <family val="1"/>
    </font>
    <font>
      <sz val="12"/>
      <color theme="1"/>
      <name val="Times New Roman"/>
      <family val="1"/>
      <charset val="163"/>
    </font>
    <font>
      <b/>
      <i/>
      <sz val="12"/>
      <color theme="1"/>
      <name val="Times New Roman"/>
      <family val="1"/>
    </font>
    <font>
      <b/>
      <sz val="11"/>
      <color theme="1"/>
      <name val="Calibri"/>
      <family val="2"/>
      <charset val="163"/>
      <scheme val="minor"/>
    </font>
    <font>
      <b/>
      <sz val="12"/>
      <color theme="1"/>
      <name val="Times New Roman"/>
      <family val="1"/>
      <charset val="163"/>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3" fillId="0" borderId="0" xfId="0" applyFont="1"/>
    <xf numFmtId="0" fontId="4" fillId="0" borderId="0" xfId="0" applyFont="1" applyAlignment="1">
      <alignment horizontal="right" vertical="center"/>
    </xf>
    <xf numFmtId="0" fontId="5" fillId="0" borderId="0" xfId="0" applyFont="1" applyAlignment="1">
      <alignment horizontal="righ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right" vertical="center" wrapText="1"/>
    </xf>
    <xf numFmtId="9" fontId="4" fillId="0" borderId="1" xfId="1" applyFont="1" applyBorder="1" applyAlignment="1">
      <alignment horizontal="right" vertical="center" wrapText="1"/>
    </xf>
    <xf numFmtId="3" fontId="0" fillId="0" borderId="0" xfId="0" applyNumberFormat="1"/>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3" fontId="7" fillId="0" borderId="1" xfId="2" applyNumberFormat="1" applyFont="1" applyFill="1" applyBorder="1" applyAlignment="1">
      <alignment horizontal="right" vertical="center"/>
    </xf>
    <xf numFmtId="9" fontId="6" fillId="0" borderId="1" xfId="1" applyFont="1" applyBorder="1" applyAlignment="1">
      <alignment horizontal="right" vertical="center" wrapText="1"/>
    </xf>
    <xf numFmtId="0" fontId="9" fillId="0" borderId="1" xfId="0" applyFont="1" applyBorder="1" applyAlignment="1">
      <alignment horizontal="center" vertical="center" wrapText="1"/>
    </xf>
    <xf numFmtId="0" fontId="0" fillId="0" borderId="0" xfId="0" applyFont="1"/>
    <xf numFmtId="0" fontId="6" fillId="0" borderId="1" xfId="0" applyFont="1" applyBorder="1" applyAlignment="1">
      <alignment horizontal="right" vertical="center" wrapText="1"/>
    </xf>
    <xf numFmtId="0" fontId="5" fillId="0" borderId="1" xfId="0" applyFont="1" applyBorder="1" applyAlignment="1">
      <alignment vertical="center" wrapText="1"/>
    </xf>
    <xf numFmtId="0" fontId="8" fillId="0" borderId="0" xfId="0" applyFont="1" applyAlignment="1">
      <alignment horizontal="left" vertical="center"/>
    </xf>
    <xf numFmtId="3" fontId="4" fillId="0" borderId="1" xfId="0" applyNumberFormat="1" applyFont="1" applyBorder="1" applyAlignment="1">
      <alignment vertical="center" wrapText="1"/>
    </xf>
    <xf numFmtId="9" fontId="4" fillId="0" borderId="1" xfId="1" applyFont="1" applyBorder="1" applyAlignment="1">
      <alignment vertical="center" wrapText="1"/>
    </xf>
    <xf numFmtId="3" fontId="6" fillId="0" borderId="1" xfId="0" applyNumberFormat="1" applyFont="1" applyBorder="1" applyAlignment="1">
      <alignment vertical="center" wrapText="1"/>
    </xf>
    <xf numFmtId="9" fontId="6" fillId="0" borderId="1" xfId="1" applyFont="1" applyBorder="1" applyAlignment="1">
      <alignment vertical="center" wrapText="1"/>
    </xf>
    <xf numFmtId="0" fontId="12" fillId="0" borderId="0" xfId="0" applyFont="1" applyAlignment="1">
      <alignment horizontal="right" vertical="center"/>
    </xf>
    <xf numFmtId="0" fontId="13" fillId="0" borderId="0" xfId="0" applyFont="1" applyAlignment="1">
      <alignment horizontal="righ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right" vertical="center" wrapText="1"/>
    </xf>
    <xf numFmtId="9" fontId="12" fillId="0" borderId="1" xfId="1" applyFont="1" applyBorder="1" applyAlignment="1">
      <alignment horizontal="right" vertical="center" wrapText="1"/>
    </xf>
    <xf numFmtId="0" fontId="12" fillId="0" borderId="1"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9" fontId="7" fillId="0" borderId="1" xfId="1" applyFont="1" applyBorder="1" applyAlignment="1">
      <alignment horizontal="righ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0" fillId="0" borderId="0" xfId="0" applyFont="1" applyFill="1"/>
    <xf numFmtId="0" fontId="16" fillId="0" borderId="0" xfId="0" applyFont="1" applyFill="1"/>
    <xf numFmtId="0" fontId="12" fillId="0" borderId="0" xfId="0" applyFont="1" applyFill="1" applyAlignment="1">
      <alignment horizontal="right" vertical="center"/>
    </xf>
    <xf numFmtId="0" fontId="13" fillId="0" borderId="0" xfId="0" applyFont="1" applyFill="1" applyAlignment="1">
      <alignment horizontal="right"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vertical="center" wrapText="1"/>
    </xf>
    <xf numFmtId="3" fontId="12" fillId="0" borderId="1" xfId="0" applyNumberFormat="1" applyFont="1" applyFill="1" applyBorder="1" applyAlignment="1">
      <alignment horizontal="right" vertical="center" wrapText="1"/>
    </xf>
    <xf numFmtId="9" fontId="12" fillId="0" borderId="1" xfId="1" applyFont="1" applyFill="1" applyBorder="1" applyAlignment="1">
      <alignment horizontal="center" vertical="center" wrapText="1"/>
    </xf>
    <xf numFmtId="9" fontId="7"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vertical="center" wrapText="1"/>
    </xf>
    <xf numFmtId="3" fontId="17" fillId="0" borderId="1" xfId="0" applyNumberFormat="1" applyFont="1" applyFill="1" applyBorder="1" applyAlignment="1">
      <alignment horizontal="right" vertical="center" wrapText="1"/>
    </xf>
    <xf numFmtId="3" fontId="14"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15" fillId="0" borderId="0" xfId="0" applyFont="1" applyFill="1" applyAlignment="1">
      <alignment horizontal="left" vertical="center"/>
    </xf>
    <xf numFmtId="0" fontId="13" fillId="0" borderId="0" xfId="0" applyFont="1" applyFill="1" applyAlignment="1">
      <alignment horizontal="left" vertical="center"/>
    </xf>
    <xf numFmtId="0" fontId="7" fillId="0" borderId="0" xfId="0" applyFont="1" applyFill="1" applyAlignment="1">
      <alignment horizontal="left" vertical="center"/>
    </xf>
    <xf numFmtId="0" fontId="0" fillId="0" borderId="0" xfId="0" applyFont="1" applyFill="1" applyAlignment="1">
      <alignment horizontal="left"/>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righ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3" fontId="6" fillId="0" borderId="2" xfId="0" applyNumberFormat="1" applyFont="1" applyBorder="1" applyAlignment="1">
      <alignment horizontal="right" vertical="center" wrapText="1"/>
    </xf>
    <xf numFmtId="3" fontId="6" fillId="0" borderId="3" xfId="0" applyNumberFormat="1" applyFont="1" applyBorder="1" applyAlignment="1">
      <alignment horizontal="right" vertical="center" wrapText="1"/>
    </xf>
    <xf numFmtId="9" fontId="6" fillId="0" borderId="2" xfId="1" applyFont="1" applyBorder="1" applyAlignment="1">
      <alignment horizontal="right" vertical="center" wrapText="1"/>
    </xf>
    <xf numFmtId="9" fontId="6" fillId="0" borderId="3" xfId="1" applyFont="1" applyBorder="1" applyAlignment="1">
      <alignment horizontal="righ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2" fillId="0" borderId="1" xfId="0" applyFont="1" applyFill="1" applyBorder="1" applyAlignment="1">
      <alignment horizontal="center" vertical="center" wrapText="1"/>
    </xf>
  </cellXfs>
  <cellStyles count="3">
    <cellStyle name="Comma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en/2026/Quy&#7871;t%20to&#225;n%202025/Bi&#7875;u%20k&#232;m%20theo%20B&#225;o%20c&#22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yen/2026/Quy&#7871;t%20to&#225;n%202025/1-Bieu%20QT%202025/20.3%20AB_BI&#7874;U%20QUY&#7870;T%20TO&#193;N/Bi&#7875;u%20k&#232;m%20theo%20DTN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ong hop"/>
      <sheetName val="48"/>
      <sheetName val="49"/>
      <sheetName val="50"/>
      <sheetName val="51"/>
      <sheetName val="52"/>
      <sheetName val="53"/>
      <sheetName val="54"/>
      <sheetName val="55"/>
      <sheetName val="56"/>
      <sheetName val="57"/>
      <sheetName val="58"/>
      <sheetName val="59"/>
      <sheetName val="60"/>
      <sheetName val="61"/>
      <sheetName val="62"/>
      <sheetName val="64"/>
    </sheetNames>
    <sheetDataSet>
      <sheetData sheetId="0"/>
      <sheetData sheetId="1"/>
      <sheetData sheetId="2"/>
      <sheetData sheetId="3"/>
      <sheetData sheetId="4">
        <row r="19">
          <cell r="D19">
            <v>407953671388</v>
          </cell>
        </row>
      </sheetData>
      <sheetData sheetId="5">
        <row r="28">
          <cell r="D28">
            <v>407953671388</v>
          </cell>
        </row>
        <row r="29">
          <cell r="D29">
            <v>233621467979</v>
          </cell>
        </row>
      </sheetData>
      <sheetData sheetId="6"/>
      <sheetData sheetId="7"/>
      <sheetData sheetId="8"/>
      <sheetData sheetId="9">
        <row r="9">
          <cell r="C9">
            <v>10228507840</v>
          </cell>
          <cell r="D9">
            <v>6187507840</v>
          </cell>
        </row>
        <row r="10">
          <cell r="C10">
            <v>4445937508</v>
          </cell>
          <cell r="D10">
            <v>4445702721</v>
          </cell>
        </row>
        <row r="11">
          <cell r="C11">
            <v>79615783219</v>
          </cell>
          <cell r="D11">
            <v>72272576709</v>
          </cell>
        </row>
        <row r="12">
          <cell r="C12">
            <v>4490105588</v>
          </cell>
          <cell r="D12">
            <v>4490105588</v>
          </cell>
        </row>
        <row r="13">
          <cell r="C13">
            <v>76758992479</v>
          </cell>
          <cell r="D13">
            <v>75774295929</v>
          </cell>
        </row>
        <row r="14">
          <cell r="C14">
            <v>2237509819</v>
          </cell>
          <cell r="D14">
            <v>2237509819</v>
          </cell>
        </row>
        <row r="15">
          <cell r="C15">
            <v>1363382091</v>
          </cell>
          <cell r="D15">
            <v>1358949081</v>
          </cell>
        </row>
        <row r="16">
          <cell r="C16">
            <v>13457725818</v>
          </cell>
          <cell r="D16">
            <v>13451407730</v>
          </cell>
        </row>
        <row r="17">
          <cell r="C17">
            <v>10871048840</v>
          </cell>
          <cell r="D17">
            <v>10868612836</v>
          </cell>
        </row>
        <row r="18">
          <cell r="C18">
            <v>8019306504</v>
          </cell>
          <cell r="D18">
            <v>8019292004</v>
          </cell>
        </row>
        <row r="19">
          <cell r="C19">
            <v>10641632332</v>
          </cell>
          <cell r="D19">
            <v>10634841932</v>
          </cell>
        </row>
        <row r="20">
          <cell r="C20">
            <v>12578364305</v>
          </cell>
          <cell r="D20">
            <v>12526370545</v>
          </cell>
        </row>
        <row r="21">
          <cell r="C21">
            <v>8860713992</v>
          </cell>
          <cell r="D21">
            <v>8860676192</v>
          </cell>
        </row>
        <row r="22">
          <cell r="C22">
            <v>9913381824</v>
          </cell>
          <cell r="D22">
            <v>9912881822</v>
          </cell>
        </row>
        <row r="23">
          <cell r="C23">
            <v>26182337488</v>
          </cell>
          <cell r="D23">
            <v>25760392615</v>
          </cell>
        </row>
        <row r="24">
          <cell r="C24">
            <v>25837374415</v>
          </cell>
          <cell r="D24">
            <v>25770042922</v>
          </cell>
        </row>
        <row r="25">
          <cell r="C25">
            <v>13474814288</v>
          </cell>
          <cell r="D25">
            <v>13352894801</v>
          </cell>
        </row>
        <row r="26">
          <cell r="C26">
            <v>17486916653</v>
          </cell>
          <cell r="D26">
            <v>17435364889</v>
          </cell>
        </row>
        <row r="27">
          <cell r="C27">
            <v>17854562346</v>
          </cell>
          <cell r="D27">
            <v>17821862346</v>
          </cell>
        </row>
        <row r="28">
          <cell r="C28">
            <v>13236864398</v>
          </cell>
          <cell r="D28">
            <v>13236043945</v>
          </cell>
        </row>
        <row r="29">
          <cell r="C29">
            <v>21205397001</v>
          </cell>
          <cell r="D29">
            <v>21205397001</v>
          </cell>
        </row>
        <row r="30">
          <cell r="C30">
            <v>22558748687</v>
          </cell>
          <cell r="D30">
            <v>22558748399</v>
          </cell>
        </row>
        <row r="31">
          <cell r="C31">
            <v>333849434</v>
          </cell>
          <cell r="D31">
            <v>333849434</v>
          </cell>
        </row>
        <row r="32">
          <cell r="C32">
            <v>10712091100</v>
          </cell>
          <cell r="D32">
            <v>10432957100</v>
          </cell>
        </row>
        <row r="33">
          <cell r="C33">
            <v>200000000</v>
          </cell>
          <cell r="D33">
            <v>200000000</v>
          </cell>
        </row>
        <row r="34">
          <cell r="C34">
            <v>100000000</v>
          </cell>
          <cell r="D34">
            <v>100000000</v>
          </cell>
        </row>
      </sheetData>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
      <sheetName val="50"/>
      <sheetName val="51"/>
      <sheetName val="52"/>
      <sheetName val="54"/>
    </sheetNames>
    <sheetDataSet>
      <sheetData sheetId="0">
        <row r="29">
          <cell r="D29">
            <v>41089950035</v>
          </cell>
        </row>
      </sheetData>
      <sheetData sheetId="1"/>
      <sheetData sheetId="2">
        <row r="32">
          <cell r="D32">
            <v>41089950035</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30"/>
  <sheetViews>
    <sheetView zoomScaleNormal="100" workbookViewId="0">
      <selection activeCell="B7" sqref="B7"/>
    </sheetView>
  </sheetViews>
  <sheetFormatPr defaultRowHeight="15" x14ac:dyDescent="0.25"/>
  <cols>
    <col min="1" max="1" width="6.28515625" customWidth="1"/>
    <col min="2" max="2" width="45.28515625" customWidth="1"/>
    <col min="3" max="3" width="17.140625" customWidth="1"/>
    <col min="4" max="4" width="17.5703125" customWidth="1"/>
    <col min="5" max="5" width="16.140625" customWidth="1"/>
    <col min="6" max="6" width="9.7109375" customWidth="1"/>
    <col min="9" max="9" width="12.7109375" bestFit="1" customWidth="1"/>
  </cols>
  <sheetData>
    <row r="1" spans="1:9" ht="15.75" x14ac:dyDescent="0.25">
      <c r="A1" s="1" t="s">
        <v>43</v>
      </c>
      <c r="F1" s="2"/>
    </row>
    <row r="2" spans="1:9" ht="23.25" customHeight="1" x14ac:dyDescent="0.25">
      <c r="A2" s="58" t="s">
        <v>44</v>
      </c>
      <c r="B2" s="58"/>
      <c r="C2" s="58"/>
      <c r="D2" s="58"/>
      <c r="E2" s="58"/>
      <c r="F2" s="58"/>
    </row>
    <row r="3" spans="1:9" ht="15.75" x14ac:dyDescent="0.25">
      <c r="A3" s="59" t="s">
        <v>97</v>
      </c>
      <c r="B3" s="59"/>
      <c r="C3" s="59"/>
      <c r="D3" s="59"/>
      <c r="E3" s="59"/>
      <c r="F3" s="59"/>
    </row>
    <row r="4" spans="1:9" ht="15.75" x14ac:dyDescent="0.25">
      <c r="F4" s="3" t="s">
        <v>0</v>
      </c>
    </row>
    <row r="5" spans="1:9" ht="15.75" x14ac:dyDescent="0.25">
      <c r="A5" s="60" t="s">
        <v>1</v>
      </c>
      <c r="B5" s="60" t="s">
        <v>122</v>
      </c>
      <c r="C5" s="60" t="s">
        <v>2</v>
      </c>
      <c r="D5" s="60" t="s">
        <v>3</v>
      </c>
      <c r="E5" s="60" t="s">
        <v>4</v>
      </c>
      <c r="F5" s="60"/>
    </row>
    <row r="6" spans="1:9" ht="31.5" x14ac:dyDescent="0.25">
      <c r="A6" s="60"/>
      <c r="B6" s="60"/>
      <c r="C6" s="60"/>
      <c r="D6" s="60"/>
      <c r="E6" s="4" t="s">
        <v>5</v>
      </c>
      <c r="F6" s="4" t="s">
        <v>6</v>
      </c>
    </row>
    <row r="7" spans="1:9" ht="15.75" x14ac:dyDescent="0.25">
      <c r="A7" s="5" t="s">
        <v>7</v>
      </c>
      <c r="B7" s="5" t="s">
        <v>8</v>
      </c>
      <c r="C7" s="5">
        <v>1</v>
      </c>
      <c r="D7" s="5">
        <v>2</v>
      </c>
      <c r="E7" s="5" t="s">
        <v>9</v>
      </c>
      <c r="F7" s="5" t="s">
        <v>10</v>
      </c>
    </row>
    <row r="8" spans="1:9" ht="15.75" x14ac:dyDescent="0.25">
      <c r="A8" s="4" t="s">
        <v>7</v>
      </c>
      <c r="B8" s="6" t="s">
        <v>11</v>
      </c>
      <c r="C8" s="7">
        <f>C9+C12+C15+C16+C17</f>
        <v>320379000000</v>
      </c>
      <c r="D8" s="7">
        <f>D9+D12+D15+D16+D17</f>
        <v>452201194959</v>
      </c>
      <c r="E8" s="7">
        <f>D8-C8</f>
        <v>131822194959</v>
      </c>
      <c r="F8" s="8">
        <f>D8/C8</f>
        <v>1.4114570398153437</v>
      </c>
      <c r="I8" s="9"/>
    </row>
    <row r="9" spans="1:9" ht="15.75" x14ac:dyDescent="0.25">
      <c r="A9" s="4" t="s">
        <v>12</v>
      </c>
      <c r="B9" s="6" t="s">
        <v>13</v>
      </c>
      <c r="C9" s="7">
        <f>C10+C11</f>
        <v>23403000000</v>
      </c>
      <c r="D9" s="7">
        <f>D10+D11</f>
        <v>36599202490</v>
      </c>
      <c r="E9" s="7">
        <f t="shared" ref="E9:E30" si="0">D9-C9</f>
        <v>13196202490</v>
      </c>
      <c r="F9" s="8">
        <f t="shared" ref="F9:F24" si="1">D9/C9</f>
        <v>1.5638679865829168</v>
      </c>
    </row>
    <row r="10" spans="1:9" ht="15.75" x14ac:dyDescent="0.25">
      <c r="A10" s="5" t="s">
        <v>14</v>
      </c>
      <c r="B10" s="10" t="s">
        <v>15</v>
      </c>
      <c r="C10" s="11">
        <v>21364000000</v>
      </c>
      <c r="D10" s="12">
        <v>33708743277</v>
      </c>
      <c r="E10" s="11">
        <f t="shared" si="0"/>
        <v>12344743277</v>
      </c>
      <c r="F10" s="13">
        <f t="shared" si="1"/>
        <v>1.5778292116176746</v>
      </c>
    </row>
    <row r="11" spans="1:9" ht="15.75" x14ac:dyDescent="0.25">
      <c r="A11" s="5" t="s">
        <v>14</v>
      </c>
      <c r="B11" s="10" t="s">
        <v>16</v>
      </c>
      <c r="C11" s="11">
        <v>2039000000</v>
      </c>
      <c r="D11" s="11">
        <v>2890459213</v>
      </c>
      <c r="E11" s="11">
        <f t="shared" si="0"/>
        <v>851459213</v>
      </c>
      <c r="F11" s="13">
        <f t="shared" si="1"/>
        <v>1.4175866665031878</v>
      </c>
    </row>
    <row r="12" spans="1:9" ht="15.75" x14ac:dyDescent="0.25">
      <c r="A12" s="4" t="s">
        <v>17</v>
      </c>
      <c r="B12" s="6" t="s">
        <v>18</v>
      </c>
      <c r="C12" s="7">
        <f>C13+C14</f>
        <v>296976000000</v>
      </c>
      <c r="D12" s="7">
        <f>D13+D14</f>
        <v>386978249323</v>
      </c>
      <c r="E12" s="7">
        <f t="shared" si="0"/>
        <v>90002249323</v>
      </c>
      <c r="F12" s="8">
        <f t="shared" si="1"/>
        <v>1.3030623663966112</v>
      </c>
    </row>
    <row r="13" spans="1:9" ht="15.75" x14ac:dyDescent="0.25">
      <c r="A13" s="5">
        <v>1</v>
      </c>
      <c r="B13" s="10" t="s">
        <v>19</v>
      </c>
      <c r="C13" s="11">
        <v>296761000000</v>
      </c>
      <c r="D13" s="11">
        <f>C13</f>
        <v>296761000000</v>
      </c>
      <c r="E13" s="11">
        <f t="shared" si="0"/>
        <v>0</v>
      </c>
      <c r="F13" s="13">
        <f t="shared" si="1"/>
        <v>1</v>
      </c>
    </row>
    <row r="14" spans="1:9" ht="15.75" x14ac:dyDescent="0.25">
      <c r="A14" s="5">
        <v>2</v>
      </c>
      <c r="B14" s="10" t="s">
        <v>20</v>
      </c>
      <c r="C14" s="11">
        <v>215000000</v>
      </c>
      <c r="D14" s="11">
        <v>90217249323</v>
      </c>
      <c r="E14" s="11">
        <f t="shared" si="0"/>
        <v>90002249323</v>
      </c>
      <c r="F14" s="13">
        <f t="shared" si="1"/>
        <v>419.61511313023254</v>
      </c>
    </row>
    <row r="15" spans="1:9" ht="15.75" x14ac:dyDescent="0.25">
      <c r="A15" s="4" t="s">
        <v>21</v>
      </c>
      <c r="B15" s="6" t="s">
        <v>22</v>
      </c>
      <c r="C15" s="11"/>
      <c r="D15" s="11"/>
      <c r="E15" s="11"/>
      <c r="F15" s="13"/>
    </row>
    <row r="16" spans="1:9" ht="15.75" x14ac:dyDescent="0.25">
      <c r="A16" s="4" t="s">
        <v>23</v>
      </c>
      <c r="B16" s="6" t="s">
        <v>24</v>
      </c>
      <c r="C16" s="7"/>
      <c r="D16" s="7">
        <v>1914844813</v>
      </c>
      <c r="E16" s="7">
        <f t="shared" si="0"/>
        <v>1914844813</v>
      </c>
      <c r="F16" s="13"/>
    </row>
    <row r="17" spans="1:6" ht="15.75" x14ac:dyDescent="0.25">
      <c r="A17" s="4" t="s">
        <v>25</v>
      </c>
      <c r="B17" s="6" t="s">
        <v>26</v>
      </c>
      <c r="C17" s="7"/>
      <c r="D17" s="7">
        <v>26708898333</v>
      </c>
      <c r="E17" s="7">
        <f t="shared" si="0"/>
        <v>26708898333</v>
      </c>
      <c r="F17" s="13"/>
    </row>
    <row r="18" spans="1:6" ht="15.75" x14ac:dyDescent="0.25">
      <c r="A18" s="4" t="s">
        <v>8</v>
      </c>
      <c r="B18" s="6" t="s">
        <v>27</v>
      </c>
      <c r="C18" s="7">
        <f>C19+C26+C29+C30</f>
        <v>328174000000</v>
      </c>
      <c r="D18" s="7">
        <f>D19+D26+D29+D30</f>
        <v>450559234235</v>
      </c>
      <c r="E18" s="7">
        <f t="shared" si="0"/>
        <v>122385234235</v>
      </c>
      <c r="F18" s="8">
        <f t="shared" si="1"/>
        <v>1.372927880438426</v>
      </c>
    </row>
    <row r="19" spans="1:6" ht="15.75" x14ac:dyDescent="0.25">
      <c r="A19" s="4" t="s">
        <v>12</v>
      </c>
      <c r="B19" s="6" t="s">
        <v>28</v>
      </c>
      <c r="C19" s="7">
        <f>SUM(C20:C25)</f>
        <v>328174000000</v>
      </c>
      <c r="D19" s="7">
        <f>SUM(D20:D25)</f>
        <v>409248284200</v>
      </c>
      <c r="E19" s="7">
        <f t="shared" si="0"/>
        <v>81074284200</v>
      </c>
      <c r="F19" s="8">
        <f t="shared" si="1"/>
        <v>1.2470466405016851</v>
      </c>
    </row>
    <row r="20" spans="1:6" ht="15.75" x14ac:dyDescent="0.25">
      <c r="A20" s="5">
        <v>1</v>
      </c>
      <c r="B20" s="10" t="s">
        <v>29</v>
      </c>
      <c r="C20" s="11"/>
      <c r="D20" s="11"/>
      <c r="E20" s="11"/>
      <c r="F20" s="13"/>
    </row>
    <row r="21" spans="1:6" ht="15.75" x14ac:dyDescent="0.25">
      <c r="A21" s="5">
        <v>2</v>
      </c>
      <c r="B21" s="10" t="s">
        <v>30</v>
      </c>
      <c r="C21" s="11">
        <v>321896000000</v>
      </c>
      <c r="D21" s="11">
        <f>'[1]51'!D19</f>
        <v>407953671388</v>
      </c>
      <c r="E21" s="11">
        <f>D21-C21</f>
        <v>86057671388</v>
      </c>
      <c r="F21" s="13">
        <f t="shared" si="1"/>
        <v>1.2673461968710391</v>
      </c>
    </row>
    <row r="22" spans="1:6" ht="31.5" x14ac:dyDescent="0.25">
      <c r="A22" s="5">
        <v>3</v>
      </c>
      <c r="B22" s="10" t="s">
        <v>31</v>
      </c>
      <c r="C22" s="11"/>
      <c r="D22" s="11"/>
      <c r="E22" s="11"/>
      <c r="F22" s="13"/>
    </row>
    <row r="23" spans="1:6" ht="15.75" x14ac:dyDescent="0.25">
      <c r="A23" s="5">
        <v>4</v>
      </c>
      <c r="B23" s="10" t="s">
        <v>32</v>
      </c>
      <c r="C23" s="11"/>
      <c r="D23" s="11"/>
      <c r="E23" s="11"/>
      <c r="F23" s="13"/>
    </row>
    <row r="24" spans="1:6" ht="15.75" x14ac:dyDescent="0.25">
      <c r="A24" s="5">
        <v>5</v>
      </c>
      <c r="B24" s="10" t="s">
        <v>33</v>
      </c>
      <c r="C24" s="11">
        <v>6278000000</v>
      </c>
      <c r="D24" s="11">
        <v>1294612812</v>
      </c>
      <c r="E24" s="11">
        <f t="shared" si="0"/>
        <v>-4983387188</v>
      </c>
      <c r="F24" s="13">
        <f t="shared" si="1"/>
        <v>0.20621421025804396</v>
      </c>
    </row>
    <row r="25" spans="1:6" ht="15.75" x14ac:dyDescent="0.25">
      <c r="A25" s="5">
        <v>6</v>
      </c>
      <c r="B25" s="10" t="s">
        <v>34</v>
      </c>
      <c r="C25" s="11"/>
      <c r="D25" s="11"/>
      <c r="E25" s="11"/>
      <c r="F25" s="13"/>
    </row>
    <row r="26" spans="1:6" ht="15.75" x14ac:dyDescent="0.25">
      <c r="A26" s="4" t="s">
        <v>17</v>
      </c>
      <c r="B26" s="6" t="s">
        <v>35</v>
      </c>
      <c r="C26" s="11"/>
      <c r="D26" s="11"/>
      <c r="E26" s="11"/>
      <c r="F26" s="13"/>
    </row>
    <row r="27" spans="1:6" ht="15.75" x14ac:dyDescent="0.25">
      <c r="A27" s="5">
        <v>1</v>
      </c>
      <c r="B27" s="10" t="s">
        <v>36</v>
      </c>
      <c r="C27" s="11"/>
      <c r="D27" s="11"/>
      <c r="E27" s="11"/>
      <c r="F27" s="13"/>
    </row>
    <row r="28" spans="1:6" ht="15.75" x14ac:dyDescent="0.25">
      <c r="A28" s="5">
        <v>2</v>
      </c>
      <c r="B28" s="10" t="s">
        <v>37</v>
      </c>
      <c r="C28" s="11"/>
      <c r="D28" s="11"/>
      <c r="E28" s="11"/>
      <c r="F28" s="13"/>
    </row>
    <row r="29" spans="1:6" ht="15.75" x14ac:dyDescent="0.25">
      <c r="A29" s="4" t="s">
        <v>21</v>
      </c>
      <c r="B29" s="6" t="s">
        <v>38</v>
      </c>
      <c r="C29" s="11"/>
      <c r="D29" s="11">
        <v>41089950035</v>
      </c>
      <c r="E29" s="11">
        <f t="shared" si="0"/>
        <v>41089950035</v>
      </c>
      <c r="F29" s="13"/>
    </row>
    <row r="30" spans="1:6" ht="15.75" x14ac:dyDescent="0.25">
      <c r="A30" s="4" t="s">
        <v>23</v>
      </c>
      <c r="B30" s="6" t="s">
        <v>39</v>
      </c>
      <c r="C30" s="11"/>
      <c r="D30" s="11">
        <v>221000000</v>
      </c>
      <c r="E30" s="11">
        <f t="shared" si="0"/>
        <v>221000000</v>
      </c>
      <c r="F30" s="13"/>
    </row>
  </sheetData>
  <mergeCells count="7">
    <mergeCell ref="A2:F2"/>
    <mergeCell ref="A3:F3"/>
    <mergeCell ref="A5:A6"/>
    <mergeCell ref="B5:B6"/>
    <mergeCell ref="C5:C6"/>
    <mergeCell ref="D5:D6"/>
    <mergeCell ref="E5:F5"/>
  </mergeCells>
  <pageMargins left="0.70866141732283472" right="0.42" top="0.48" bottom="0.36" header="0.31496062992125984" footer="0.31496062992125984"/>
  <pageSetup paperSize="9" scale="81" fitToHeight="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H56"/>
  <sheetViews>
    <sheetView zoomScale="75" zoomScaleNormal="75" workbookViewId="0">
      <selection activeCell="O21" sqref="O21"/>
    </sheetView>
  </sheetViews>
  <sheetFormatPr defaultRowHeight="15" x14ac:dyDescent="0.25"/>
  <cols>
    <col min="1" max="1" width="6.28515625" customWidth="1"/>
    <col min="2" max="2" width="47.28515625" customWidth="1"/>
    <col min="3" max="3" width="17.140625" customWidth="1"/>
    <col min="4" max="4" width="17.28515625" customWidth="1"/>
    <col min="5" max="5" width="18.42578125" customWidth="1"/>
    <col min="6" max="6" width="16.42578125" customWidth="1"/>
    <col min="7" max="8" width="10.85546875" customWidth="1"/>
  </cols>
  <sheetData>
    <row r="1" spans="1:8" ht="15.75" x14ac:dyDescent="0.25">
      <c r="A1" s="1" t="s">
        <v>43</v>
      </c>
      <c r="H1" s="2"/>
    </row>
    <row r="2" spans="1:8" ht="15.75" x14ac:dyDescent="0.25">
      <c r="A2" s="58" t="s">
        <v>45</v>
      </c>
      <c r="B2" s="58"/>
      <c r="C2" s="58"/>
      <c r="D2" s="58"/>
      <c r="E2" s="58"/>
      <c r="F2" s="58"/>
      <c r="G2" s="58"/>
      <c r="H2" s="58"/>
    </row>
    <row r="3" spans="1:8" ht="15.75" x14ac:dyDescent="0.25">
      <c r="A3" s="61" t="s">
        <v>97</v>
      </c>
      <c r="B3" s="61"/>
      <c r="C3" s="61"/>
      <c r="D3" s="61"/>
      <c r="E3" s="61"/>
      <c r="F3" s="61"/>
      <c r="G3" s="61"/>
      <c r="H3" s="61"/>
    </row>
    <row r="4" spans="1:8" ht="15.75" x14ac:dyDescent="0.25">
      <c r="H4" s="3" t="s">
        <v>0</v>
      </c>
    </row>
    <row r="5" spans="1:8" ht="15.75" x14ac:dyDescent="0.25">
      <c r="A5" s="60" t="s">
        <v>1</v>
      </c>
      <c r="B5" s="60" t="s">
        <v>46</v>
      </c>
      <c r="C5" s="60" t="s">
        <v>2</v>
      </c>
      <c r="D5" s="60"/>
      <c r="E5" s="60" t="s">
        <v>3</v>
      </c>
      <c r="F5" s="60"/>
      <c r="G5" s="60" t="s">
        <v>47</v>
      </c>
      <c r="H5" s="60"/>
    </row>
    <row r="6" spans="1:8" ht="31.5" x14ac:dyDescent="0.25">
      <c r="A6" s="60"/>
      <c r="B6" s="60"/>
      <c r="C6" s="4" t="s">
        <v>48</v>
      </c>
      <c r="D6" s="4" t="s">
        <v>49</v>
      </c>
      <c r="E6" s="4" t="s">
        <v>48</v>
      </c>
      <c r="F6" s="4" t="s">
        <v>49</v>
      </c>
      <c r="G6" s="4" t="s">
        <v>48</v>
      </c>
      <c r="H6" s="4" t="s">
        <v>49</v>
      </c>
    </row>
    <row r="7" spans="1:8" s="15" customFormat="1" ht="15.75" x14ac:dyDescent="0.25">
      <c r="A7" s="14" t="s">
        <v>7</v>
      </c>
      <c r="B7" s="14" t="s">
        <v>8</v>
      </c>
      <c r="C7" s="14">
        <v>1</v>
      </c>
      <c r="D7" s="14">
        <v>2</v>
      </c>
      <c r="E7" s="14">
        <v>3</v>
      </c>
      <c r="F7" s="14">
        <v>4</v>
      </c>
      <c r="G7" s="14" t="s">
        <v>50</v>
      </c>
      <c r="H7" s="14" t="s">
        <v>51</v>
      </c>
    </row>
    <row r="8" spans="1:8" ht="15.75" x14ac:dyDescent="0.25">
      <c r="A8" s="4"/>
      <c r="B8" s="6" t="s">
        <v>52</v>
      </c>
      <c r="C8" s="7">
        <f t="shared" ref="C8:E8" si="0">C9+C47+C48+C49+C50</f>
        <v>348030000000</v>
      </c>
      <c r="D8" s="7">
        <f t="shared" si="0"/>
        <v>320379000000</v>
      </c>
      <c r="E8" s="7">
        <f t="shared" si="0"/>
        <v>1735635454138</v>
      </c>
      <c r="F8" s="7">
        <f>F9+F47+F48+F49+F50</f>
        <v>452201194959</v>
      </c>
      <c r="G8" s="8">
        <f>E8/C8</f>
        <v>4.9870282853144845</v>
      </c>
      <c r="H8" s="8">
        <f>F8/D8</f>
        <v>1.4114570398153437</v>
      </c>
    </row>
    <row r="9" spans="1:8" ht="15.75" x14ac:dyDescent="0.25">
      <c r="A9" s="4" t="s">
        <v>7</v>
      </c>
      <c r="B9" s="6" t="s">
        <v>53</v>
      </c>
      <c r="C9" s="7">
        <f>C10+C38+C39+C46</f>
        <v>51054000000</v>
      </c>
      <c r="D9" s="7">
        <f>D10+D38+D39+D46</f>
        <v>23403000000</v>
      </c>
      <c r="E9" s="7">
        <f>E10+E38+E39+E46</f>
        <v>1320033461669</v>
      </c>
      <c r="F9" s="7">
        <f>F10+F38+F39+F46</f>
        <v>36599202490</v>
      </c>
      <c r="G9" s="8">
        <f t="shared" ref="G9:H10" si="1">E9/C9</f>
        <v>25.855632500274218</v>
      </c>
      <c r="H9" s="8">
        <f t="shared" si="1"/>
        <v>1.5638679865829168</v>
      </c>
    </row>
    <row r="10" spans="1:8" ht="15.75" x14ac:dyDescent="0.25">
      <c r="A10" s="4" t="s">
        <v>12</v>
      </c>
      <c r="B10" s="6" t="s">
        <v>54</v>
      </c>
      <c r="C10" s="7">
        <f>C11+C13+C15+C17+C19+C20+C23+C24+C25+C26+C27+C28+C29+C30+C32+C33+C34+C35+C36+C37</f>
        <v>51054000000</v>
      </c>
      <c r="D10" s="7">
        <f>D11+D13+D15+D17+D19+D20+D23+D24+D25+D26+D27+D28+D29+D30+D32+D33+D34+D35+D36+D37</f>
        <v>23403000000</v>
      </c>
      <c r="E10" s="7">
        <f>E11+E13+E15+E17+E19+E20+E23+E24+E25+E26+E27+E28+E29+E30+E32+E33+E34+E35+E36+E37</f>
        <v>1320033461669</v>
      </c>
      <c r="F10" s="7">
        <f>F11+F13+F15+F17+F19+F20+F23+F24+F25+F26+F27+F28+F29+F30+F32+F33+F34+F35+F36+F37</f>
        <v>36599202490</v>
      </c>
      <c r="G10" s="8">
        <f t="shared" si="1"/>
        <v>25.855632500274218</v>
      </c>
      <c r="H10" s="8">
        <f t="shared" si="1"/>
        <v>1.5638679865829168</v>
      </c>
    </row>
    <row r="11" spans="1:8" ht="15.75" x14ac:dyDescent="0.25">
      <c r="A11" s="63">
        <v>1</v>
      </c>
      <c r="B11" s="10" t="s">
        <v>55</v>
      </c>
      <c r="C11" s="64"/>
      <c r="D11" s="64"/>
      <c r="E11" s="64"/>
      <c r="F11" s="64"/>
      <c r="G11" s="62"/>
      <c r="H11" s="62"/>
    </row>
    <row r="12" spans="1:8" ht="15.75" x14ac:dyDescent="0.25">
      <c r="A12" s="63"/>
      <c r="B12" s="10" t="s">
        <v>56</v>
      </c>
      <c r="C12" s="64"/>
      <c r="D12" s="64"/>
      <c r="E12" s="64"/>
      <c r="F12" s="64"/>
      <c r="G12" s="62"/>
      <c r="H12" s="62"/>
    </row>
    <row r="13" spans="1:8" ht="15.75" x14ac:dyDescent="0.25">
      <c r="A13" s="63">
        <v>2</v>
      </c>
      <c r="B13" s="10" t="s">
        <v>57</v>
      </c>
      <c r="C13" s="64"/>
      <c r="D13" s="64"/>
      <c r="E13" s="64">
        <v>981188595</v>
      </c>
      <c r="F13" s="64"/>
      <c r="G13" s="62"/>
      <c r="H13" s="62"/>
    </row>
    <row r="14" spans="1:8" ht="15.75" x14ac:dyDescent="0.25">
      <c r="A14" s="63"/>
      <c r="B14" s="10" t="s">
        <v>56</v>
      </c>
      <c r="C14" s="64"/>
      <c r="D14" s="64"/>
      <c r="E14" s="64"/>
      <c r="F14" s="64"/>
      <c r="G14" s="62"/>
      <c r="H14" s="62"/>
    </row>
    <row r="15" spans="1:8" ht="31.5" x14ac:dyDescent="0.25">
      <c r="A15" s="63">
        <v>3</v>
      </c>
      <c r="B15" s="10" t="s">
        <v>58</v>
      </c>
      <c r="C15" s="64"/>
      <c r="D15" s="64"/>
      <c r="E15" s="64">
        <v>1001083021</v>
      </c>
      <c r="F15" s="64"/>
      <c r="G15" s="62"/>
      <c r="H15" s="62"/>
    </row>
    <row r="16" spans="1:8" ht="15.75" x14ac:dyDescent="0.25">
      <c r="A16" s="63"/>
      <c r="B16" s="10" t="s">
        <v>56</v>
      </c>
      <c r="C16" s="64"/>
      <c r="D16" s="64"/>
      <c r="E16" s="64"/>
      <c r="F16" s="64"/>
      <c r="G16" s="62"/>
      <c r="H16" s="62"/>
    </row>
    <row r="17" spans="1:8" ht="15.75" x14ac:dyDescent="0.25">
      <c r="A17" s="63">
        <v>4</v>
      </c>
      <c r="B17" s="10" t="s">
        <v>59</v>
      </c>
      <c r="C17" s="64">
        <v>20390000000</v>
      </c>
      <c r="D17" s="64">
        <f>C17*0.1</f>
        <v>2039000000</v>
      </c>
      <c r="E17" s="65">
        <v>199110928024</v>
      </c>
      <c r="F17" s="65">
        <v>2890459213</v>
      </c>
      <c r="G17" s="67">
        <f t="shared" ref="G17:H17" si="2">E17/C17</f>
        <v>9.7651264357037757</v>
      </c>
      <c r="H17" s="67">
        <f t="shared" si="2"/>
        <v>1.4175866665031878</v>
      </c>
    </row>
    <row r="18" spans="1:8" ht="15.75" x14ac:dyDescent="0.25">
      <c r="A18" s="63"/>
      <c r="B18" s="10" t="s">
        <v>56</v>
      </c>
      <c r="C18" s="64"/>
      <c r="D18" s="64"/>
      <c r="E18" s="66"/>
      <c r="F18" s="66"/>
      <c r="G18" s="68"/>
      <c r="H18" s="68"/>
    </row>
    <row r="19" spans="1:8" ht="15.75" x14ac:dyDescent="0.25">
      <c r="A19" s="5">
        <v>5</v>
      </c>
      <c r="B19" s="10" t="s">
        <v>60</v>
      </c>
      <c r="C19" s="11">
        <v>9300000000</v>
      </c>
      <c r="D19" s="11"/>
      <c r="E19" s="11">
        <v>53610367393</v>
      </c>
      <c r="F19" s="11"/>
      <c r="G19" s="16"/>
      <c r="H19" s="16"/>
    </row>
    <row r="20" spans="1:8" ht="15.75" x14ac:dyDescent="0.25">
      <c r="A20" s="5">
        <v>6</v>
      </c>
      <c r="B20" s="10" t="s">
        <v>61</v>
      </c>
      <c r="C20" s="11"/>
      <c r="D20" s="11"/>
      <c r="E20" s="11"/>
      <c r="F20" s="11"/>
      <c r="G20" s="16"/>
      <c r="H20" s="16"/>
    </row>
    <row r="21" spans="1:8" ht="31.5" x14ac:dyDescent="0.25">
      <c r="A21" s="5" t="s">
        <v>14</v>
      </c>
      <c r="B21" s="17" t="s">
        <v>62</v>
      </c>
      <c r="C21" s="11"/>
      <c r="D21" s="11"/>
      <c r="E21" s="11"/>
      <c r="F21" s="11"/>
      <c r="G21" s="16"/>
      <c r="H21" s="16"/>
    </row>
    <row r="22" spans="1:8" ht="15.75" x14ac:dyDescent="0.25">
      <c r="A22" s="5" t="s">
        <v>14</v>
      </c>
      <c r="B22" s="17" t="s">
        <v>63</v>
      </c>
      <c r="C22" s="11"/>
      <c r="D22" s="11"/>
      <c r="E22" s="11"/>
      <c r="F22" s="11"/>
      <c r="G22" s="16"/>
      <c r="H22" s="16"/>
    </row>
    <row r="23" spans="1:8" ht="15.75" x14ac:dyDescent="0.25">
      <c r="A23" s="5">
        <v>7</v>
      </c>
      <c r="B23" s="10" t="s">
        <v>64</v>
      </c>
      <c r="C23" s="11">
        <v>10524000000</v>
      </c>
      <c r="D23" s="11">
        <f>C23</f>
        <v>10524000000</v>
      </c>
      <c r="E23" s="11">
        <v>57720672006</v>
      </c>
      <c r="F23" s="11">
        <v>19868941393</v>
      </c>
      <c r="G23" s="13">
        <f t="shared" ref="G23:H24" si="3">E23/C23</f>
        <v>5.4846704680729763</v>
      </c>
      <c r="H23" s="13">
        <f t="shared" si="3"/>
        <v>1.8879647845876093</v>
      </c>
    </row>
    <row r="24" spans="1:8" ht="15.75" x14ac:dyDescent="0.25">
      <c r="A24" s="5">
        <v>8</v>
      </c>
      <c r="B24" s="10" t="s">
        <v>65</v>
      </c>
      <c r="C24" s="11">
        <v>1220000000</v>
      </c>
      <c r="D24" s="11">
        <v>1220000000</v>
      </c>
      <c r="E24" s="11">
        <v>2041973175</v>
      </c>
      <c r="F24" s="11">
        <v>1372102000</v>
      </c>
      <c r="G24" s="13">
        <f t="shared" si="3"/>
        <v>1.6737485040983606</v>
      </c>
      <c r="H24" s="13">
        <f t="shared" si="3"/>
        <v>1.1246737704918033</v>
      </c>
    </row>
    <row r="25" spans="1:8" ht="15.75" x14ac:dyDescent="0.25">
      <c r="A25" s="5">
        <v>9</v>
      </c>
      <c r="B25" s="10" t="s">
        <v>66</v>
      </c>
      <c r="C25" s="11"/>
      <c r="D25" s="11"/>
      <c r="E25" s="11"/>
      <c r="F25" s="11"/>
      <c r="G25" s="16"/>
      <c r="H25" s="16"/>
    </row>
    <row r="26" spans="1:8" ht="15.75" x14ac:dyDescent="0.25">
      <c r="A26" s="5">
        <v>10</v>
      </c>
      <c r="B26" s="10" t="s">
        <v>67</v>
      </c>
      <c r="C26" s="11">
        <v>8710000000</v>
      </c>
      <c r="D26" s="11">
        <f>C26</f>
        <v>8710000000</v>
      </c>
      <c r="E26" s="11">
        <v>11188849173</v>
      </c>
      <c r="F26" s="11">
        <v>11168758077</v>
      </c>
      <c r="G26" s="13">
        <f t="shared" ref="G26:H26" si="4">E26/C26</f>
        <v>1.2845980680826636</v>
      </c>
      <c r="H26" s="13">
        <f t="shared" si="4"/>
        <v>1.2822913980482205</v>
      </c>
    </row>
    <row r="27" spans="1:8" ht="15.75" x14ac:dyDescent="0.25">
      <c r="A27" s="5">
        <v>11</v>
      </c>
      <c r="B27" s="10" t="s">
        <v>68</v>
      </c>
      <c r="C27" s="11"/>
      <c r="D27" s="11"/>
      <c r="E27" s="11">
        <v>2649400134</v>
      </c>
      <c r="F27" s="11"/>
      <c r="G27" s="16"/>
      <c r="H27" s="16"/>
    </row>
    <row r="28" spans="1:8" ht="15.75" x14ac:dyDescent="0.25">
      <c r="A28" s="5">
        <v>12</v>
      </c>
      <c r="B28" s="10" t="s">
        <v>69</v>
      </c>
      <c r="C28" s="11"/>
      <c r="D28" s="11"/>
      <c r="E28" s="11">
        <v>987452293765</v>
      </c>
      <c r="F28" s="11"/>
      <c r="G28" s="16"/>
      <c r="H28" s="16"/>
    </row>
    <row r="29" spans="1:8" ht="31.5" x14ac:dyDescent="0.25">
      <c r="A29" s="5">
        <v>13</v>
      </c>
      <c r="B29" s="10" t="s">
        <v>70</v>
      </c>
      <c r="C29" s="11"/>
      <c r="D29" s="11"/>
      <c r="E29" s="11"/>
      <c r="F29" s="11"/>
      <c r="G29" s="16"/>
      <c r="H29" s="16"/>
    </row>
    <row r="30" spans="1:8" ht="15.75" x14ac:dyDescent="0.25">
      <c r="A30" s="63">
        <v>14</v>
      </c>
      <c r="B30" s="10" t="s">
        <v>71</v>
      </c>
      <c r="C30" s="64"/>
      <c r="D30" s="64"/>
      <c r="E30" s="64"/>
      <c r="F30" s="64"/>
      <c r="G30" s="62"/>
      <c r="H30" s="62"/>
    </row>
    <row r="31" spans="1:8" ht="15.75" x14ac:dyDescent="0.25">
      <c r="A31" s="63"/>
      <c r="B31" s="10" t="s">
        <v>56</v>
      </c>
      <c r="C31" s="64"/>
      <c r="D31" s="64"/>
      <c r="E31" s="64"/>
      <c r="F31" s="64"/>
      <c r="G31" s="62"/>
      <c r="H31" s="62"/>
    </row>
    <row r="32" spans="1:8" ht="15.75" x14ac:dyDescent="0.25">
      <c r="A32" s="5">
        <v>15</v>
      </c>
      <c r="B32" s="10" t="s">
        <v>72</v>
      </c>
      <c r="C32" s="11"/>
      <c r="D32" s="11"/>
      <c r="E32" s="11"/>
      <c r="F32" s="11"/>
      <c r="G32" s="16"/>
      <c r="H32" s="16"/>
    </row>
    <row r="33" spans="1:8" ht="15.75" x14ac:dyDescent="0.25">
      <c r="A33" s="5">
        <v>16</v>
      </c>
      <c r="B33" s="10" t="s">
        <v>73</v>
      </c>
      <c r="C33" s="11">
        <v>910000000</v>
      </c>
      <c r="D33" s="11">
        <f>C33</f>
        <v>910000000</v>
      </c>
      <c r="E33" s="11">
        <v>4276706383</v>
      </c>
      <c r="F33" s="11">
        <v>1298941807</v>
      </c>
      <c r="G33" s="13">
        <f t="shared" ref="G33:H33" si="5">E33/C33</f>
        <v>4.6996773439560435</v>
      </c>
      <c r="H33" s="13">
        <f t="shared" si="5"/>
        <v>1.427408579120879</v>
      </c>
    </row>
    <row r="34" spans="1:8" ht="15.75" x14ac:dyDescent="0.25">
      <c r="A34" s="5">
        <v>17</v>
      </c>
      <c r="B34" s="10" t="s">
        <v>74</v>
      </c>
      <c r="C34" s="11"/>
      <c r="D34" s="11"/>
      <c r="E34" s="11"/>
      <c r="F34" s="11"/>
      <c r="G34" s="16"/>
      <c r="H34" s="16"/>
    </row>
    <row r="35" spans="1:8" ht="15.75" x14ac:dyDescent="0.25">
      <c r="A35" s="5">
        <v>18</v>
      </c>
      <c r="B35" s="10" t="s">
        <v>75</v>
      </c>
      <c r="C35" s="11"/>
      <c r="D35" s="11"/>
      <c r="E35" s="11"/>
      <c r="F35" s="11"/>
      <c r="G35" s="16"/>
      <c r="H35" s="16"/>
    </row>
    <row r="36" spans="1:8" ht="47.25" x14ac:dyDescent="0.25">
      <c r="A36" s="5">
        <v>19</v>
      </c>
      <c r="B36" s="10" t="s">
        <v>76</v>
      </c>
      <c r="C36" s="11"/>
      <c r="D36" s="11"/>
      <c r="E36" s="11"/>
      <c r="F36" s="11"/>
      <c r="G36" s="16"/>
      <c r="H36" s="16"/>
    </row>
    <row r="37" spans="1:8" ht="15.75" x14ac:dyDescent="0.25">
      <c r="A37" s="5">
        <v>20</v>
      </c>
      <c r="B37" s="10" t="s">
        <v>77</v>
      </c>
      <c r="C37" s="11"/>
      <c r="D37" s="11"/>
      <c r="E37" s="11"/>
      <c r="F37" s="11"/>
      <c r="G37" s="16"/>
      <c r="H37" s="16"/>
    </row>
    <row r="38" spans="1:8" ht="15.75" x14ac:dyDescent="0.25">
      <c r="A38" s="4" t="s">
        <v>17</v>
      </c>
      <c r="B38" s="6" t="s">
        <v>78</v>
      </c>
      <c r="C38" s="11"/>
      <c r="D38" s="11"/>
      <c r="E38" s="11"/>
      <c r="F38" s="11"/>
      <c r="G38" s="16"/>
      <c r="H38" s="16"/>
    </row>
    <row r="39" spans="1:8" ht="15.75" x14ac:dyDescent="0.25">
      <c r="A39" s="4" t="s">
        <v>21</v>
      </c>
      <c r="B39" s="6" t="s">
        <v>79</v>
      </c>
      <c r="C39" s="11"/>
      <c r="D39" s="11"/>
      <c r="E39" s="7"/>
      <c r="F39" s="11"/>
      <c r="G39" s="16"/>
      <c r="H39" s="16"/>
    </row>
    <row r="40" spans="1:8" ht="15.75" x14ac:dyDescent="0.25">
      <c r="A40" s="5">
        <v>1</v>
      </c>
      <c r="B40" s="10" t="s">
        <v>80</v>
      </c>
      <c r="C40" s="11"/>
      <c r="D40" s="11"/>
      <c r="E40" s="11"/>
      <c r="F40" s="11"/>
      <c r="G40" s="16"/>
      <c r="H40" s="16"/>
    </row>
    <row r="41" spans="1:8" ht="15.75" x14ac:dyDescent="0.25">
      <c r="A41" s="5">
        <v>2</v>
      </c>
      <c r="B41" s="10" t="s">
        <v>81</v>
      </c>
      <c r="C41" s="11"/>
      <c r="D41" s="11"/>
      <c r="E41" s="11"/>
      <c r="F41" s="11"/>
      <c r="G41" s="16"/>
      <c r="H41" s="16"/>
    </row>
    <row r="42" spans="1:8" ht="15.75" x14ac:dyDescent="0.25">
      <c r="A42" s="5">
        <v>3</v>
      </c>
      <c r="B42" s="10" t="s">
        <v>82</v>
      </c>
      <c r="C42" s="11"/>
      <c r="D42" s="11"/>
      <c r="E42" s="11"/>
      <c r="F42" s="11"/>
      <c r="G42" s="16"/>
      <c r="H42" s="16"/>
    </row>
    <row r="43" spans="1:8" ht="15.75" x14ac:dyDescent="0.25">
      <c r="A43" s="5">
        <v>4</v>
      </c>
      <c r="B43" s="10" t="s">
        <v>83</v>
      </c>
      <c r="C43" s="11"/>
      <c r="D43" s="11"/>
      <c r="E43" s="11"/>
      <c r="F43" s="11"/>
      <c r="G43" s="16"/>
      <c r="H43" s="16"/>
    </row>
    <row r="44" spans="1:8" ht="15.75" x14ac:dyDescent="0.25">
      <c r="A44" s="5">
        <v>5</v>
      </c>
      <c r="B44" s="10" t="s">
        <v>84</v>
      </c>
      <c r="C44" s="11"/>
      <c r="D44" s="11"/>
      <c r="E44" s="11"/>
      <c r="F44" s="11"/>
      <c r="G44" s="16"/>
      <c r="H44" s="16"/>
    </row>
    <row r="45" spans="1:8" ht="15.75" x14ac:dyDescent="0.25">
      <c r="A45" s="5">
        <v>6</v>
      </c>
      <c r="B45" s="10" t="s">
        <v>85</v>
      </c>
      <c r="C45" s="11"/>
      <c r="D45" s="11"/>
      <c r="E45" s="11"/>
      <c r="F45" s="11"/>
      <c r="G45" s="16"/>
      <c r="H45" s="16"/>
    </row>
    <row r="46" spans="1:8" ht="15.75" x14ac:dyDescent="0.25">
      <c r="A46" s="4" t="s">
        <v>23</v>
      </c>
      <c r="B46" s="6" t="s">
        <v>86</v>
      </c>
      <c r="C46" s="11"/>
      <c r="D46" s="11"/>
      <c r="E46" s="11"/>
      <c r="F46" s="11"/>
      <c r="G46" s="16"/>
      <c r="H46" s="16"/>
    </row>
    <row r="47" spans="1:8" ht="15.75" x14ac:dyDescent="0.25">
      <c r="A47" s="4" t="s">
        <v>8</v>
      </c>
      <c r="B47" s="6" t="s">
        <v>87</v>
      </c>
      <c r="C47" s="11"/>
      <c r="D47" s="11"/>
      <c r="E47" s="11"/>
      <c r="F47" s="11"/>
      <c r="G47" s="16"/>
      <c r="H47" s="16"/>
    </row>
    <row r="48" spans="1:8" ht="15.75" x14ac:dyDescent="0.25">
      <c r="A48" s="4" t="s">
        <v>40</v>
      </c>
      <c r="B48" s="6" t="s">
        <v>88</v>
      </c>
      <c r="C48" s="11"/>
      <c r="D48" s="11"/>
      <c r="E48" s="7">
        <v>1914844813</v>
      </c>
      <c r="F48" s="7">
        <v>1914844813</v>
      </c>
      <c r="G48" s="16"/>
      <c r="H48" s="16"/>
    </row>
    <row r="49" spans="1:8" ht="31.5" x14ac:dyDescent="0.25">
      <c r="A49" s="4" t="s">
        <v>41</v>
      </c>
      <c r="B49" s="6" t="s">
        <v>89</v>
      </c>
      <c r="C49" s="11"/>
      <c r="D49" s="11"/>
      <c r="E49" s="7">
        <v>26708898333</v>
      </c>
      <c r="F49" s="7">
        <v>26708898333</v>
      </c>
      <c r="G49" s="16"/>
      <c r="H49" s="16"/>
    </row>
    <row r="50" spans="1:8" ht="31.5" x14ac:dyDescent="0.25">
      <c r="A50" s="4" t="s">
        <v>42</v>
      </c>
      <c r="B50" s="6" t="s">
        <v>90</v>
      </c>
      <c r="C50" s="7">
        <v>296976000000</v>
      </c>
      <c r="D50" s="7">
        <v>296976000000</v>
      </c>
      <c r="E50" s="7">
        <v>386978249323</v>
      </c>
      <c r="F50" s="7">
        <f>E50</f>
        <v>386978249323</v>
      </c>
      <c r="G50" s="16"/>
      <c r="H50" s="16"/>
    </row>
    <row r="51" spans="1:8" ht="21" hidden="1" customHeight="1" x14ac:dyDescent="0.25">
      <c r="A51" s="18" t="s">
        <v>91</v>
      </c>
    </row>
    <row r="52" spans="1:8" ht="36.75" hidden="1" customHeight="1" x14ac:dyDescent="0.25">
      <c r="A52" s="70" t="s">
        <v>92</v>
      </c>
      <c r="B52" s="70"/>
      <c r="C52" s="70"/>
      <c r="D52" s="70"/>
      <c r="E52" s="70"/>
      <c r="F52" s="70"/>
      <c r="G52" s="70"/>
      <c r="H52" s="70"/>
    </row>
    <row r="53" spans="1:8" ht="36.75" hidden="1" customHeight="1" x14ac:dyDescent="0.25">
      <c r="A53" s="70" t="s">
        <v>93</v>
      </c>
      <c r="B53" s="70"/>
      <c r="C53" s="70"/>
      <c r="D53" s="70"/>
      <c r="E53" s="70"/>
      <c r="F53" s="70"/>
      <c r="G53" s="70"/>
      <c r="H53" s="70"/>
    </row>
    <row r="54" spans="1:8" ht="49.5" hidden="1" customHeight="1" x14ac:dyDescent="0.25">
      <c r="A54" s="70" t="s">
        <v>94</v>
      </c>
      <c r="B54" s="70"/>
      <c r="C54" s="70"/>
      <c r="D54" s="70"/>
      <c r="E54" s="70"/>
      <c r="F54" s="70"/>
      <c r="G54" s="70"/>
      <c r="H54" s="70"/>
    </row>
    <row r="55" spans="1:8" ht="49.5" hidden="1" customHeight="1" x14ac:dyDescent="0.25">
      <c r="A55" s="70" t="s">
        <v>95</v>
      </c>
      <c r="B55" s="70"/>
      <c r="C55" s="70"/>
      <c r="D55" s="70"/>
      <c r="E55" s="70"/>
      <c r="F55" s="70"/>
      <c r="G55" s="70"/>
      <c r="H55" s="70"/>
    </row>
    <row r="56" spans="1:8" ht="69.75" hidden="1" customHeight="1" x14ac:dyDescent="0.25">
      <c r="A56" s="69" t="s">
        <v>96</v>
      </c>
      <c r="B56" s="69"/>
      <c r="C56" s="69"/>
      <c r="D56" s="69"/>
      <c r="E56" s="69"/>
      <c r="F56" s="69"/>
      <c r="G56" s="69"/>
      <c r="H56" s="69"/>
    </row>
  </sheetData>
  <mergeCells count="47">
    <mergeCell ref="A56:H56"/>
    <mergeCell ref="A30:A31"/>
    <mergeCell ref="C30:C31"/>
    <mergeCell ref="D30:D31"/>
    <mergeCell ref="E30:E31"/>
    <mergeCell ref="F30:F31"/>
    <mergeCell ref="G30:G31"/>
    <mergeCell ref="H30:H31"/>
    <mergeCell ref="A52:H52"/>
    <mergeCell ref="A53:H53"/>
    <mergeCell ref="A54:H54"/>
    <mergeCell ref="A55:H55"/>
    <mergeCell ref="H15:H16"/>
    <mergeCell ref="A17:A18"/>
    <mergeCell ref="C17:C18"/>
    <mergeCell ref="D17:D18"/>
    <mergeCell ref="E17:E18"/>
    <mergeCell ref="F17:F18"/>
    <mergeCell ref="G17:G18"/>
    <mergeCell ref="H17:H18"/>
    <mergeCell ref="A15:A16"/>
    <mergeCell ref="C15:C16"/>
    <mergeCell ref="D15:D16"/>
    <mergeCell ref="E15:E16"/>
    <mergeCell ref="F15:F16"/>
    <mergeCell ref="G15:G16"/>
    <mergeCell ref="H11:H12"/>
    <mergeCell ref="A13:A14"/>
    <mergeCell ref="C13:C14"/>
    <mergeCell ref="D13:D14"/>
    <mergeCell ref="E13:E14"/>
    <mergeCell ref="F13:F14"/>
    <mergeCell ref="G13:G14"/>
    <mergeCell ref="H13:H14"/>
    <mergeCell ref="A11:A12"/>
    <mergeCell ref="C11:C12"/>
    <mergeCell ref="D11:D12"/>
    <mergeCell ref="E11:E12"/>
    <mergeCell ref="F11:F12"/>
    <mergeCell ref="G11:G12"/>
    <mergeCell ref="A2:H2"/>
    <mergeCell ref="A3:H3"/>
    <mergeCell ref="A5:A6"/>
    <mergeCell ref="B5:B6"/>
    <mergeCell ref="C5:D5"/>
    <mergeCell ref="E5:F5"/>
    <mergeCell ref="G5:H5"/>
  </mergeCells>
  <pageMargins left="0.70866141732283472" right="0.43" top="0.47" bottom="0.4"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E34"/>
  <sheetViews>
    <sheetView workbookViewId="0">
      <selection activeCell="E1" sqref="E1"/>
    </sheetView>
  </sheetViews>
  <sheetFormatPr defaultRowHeight="15" x14ac:dyDescent="0.25"/>
  <cols>
    <col min="1" max="1" width="6.28515625" customWidth="1"/>
    <col min="2" max="2" width="50.85546875" customWidth="1"/>
    <col min="3" max="3" width="18.7109375" customWidth="1"/>
    <col min="4" max="4" width="17.28515625" customWidth="1"/>
    <col min="5" max="5" width="10.7109375" customWidth="1"/>
  </cols>
  <sheetData>
    <row r="1" spans="1:5" ht="15.75" x14ac:dyDescent="0.25">
      <c r="A1" s="1" t="s">
        <v>43</v>
      </c>
      <c r="E1" s="2"/>
    </row>
    <row r="2" spans="1:5" ht="15.75" x14ac:dyDescent="0.25">
      <c r="A2" s="58" t="s">
        <v>121</v>
      </c>
      <c r="B2" s="58"/>
      <c r="C2" s="58"/>
      <c r="D2" s="58"/>
      <c r="E2" s="58"/>
    </row>
    <row r="3" spans="1:5" ht="15.75" x14ac:dyDescent="0.25">
      <c r="A3" s="59" t="s">
        <v>97</v>
      </c>
      <c r="B3" s="59"/>
      <c r="C3" s="59"/>
      <c r="D3" s="59"/>
      <c r="E3" s="59"/>
    </row>
    <row r="4" spans="1:5" ht="15.75" x14ac:dyDescent="0.25">
      <c r="E4" s="3" t="s">
        <v>98</v>
      </c>
    </row>
    <row r="5" spans="1:5" ht="41.25" customHeight="1" x14ac:dyDescent="0.25">
      <c r="A5" s="4" t="s">
        <v>1</v>
      </c>
      <c r="B5" s="4" t="s">
        <v>122</v>
      </c>
      <c r="C5" s="4" t="s">
        <v>2</v>
      </c>
      <c r="D5" s="4" t="s">
        <v>3</v>
      </c>
      <c r="E5" s="4" t="s">
        <v>47</v>
      </c>
    </row>
    <row r="6" spans="1:5" s="15" customFormat="1" ht="15.75" x14ac:dyDescent="0.25">
      <c r="A6" s="14" t="s">
        <v>7</v>
      </c>
      <c r="B6" s="14" t="s">
        <v>8</v>
      </c>
      <c r="C6" s="14">
        <v>1</v>
      </c>
      <c r="D6" s="14">
        <v>2</v>
      </c>
      <c r="E6" s="14" t="s">
        <v>99</v>
      </c>
    </row>
    <row r="7" spans="1:5" ht="15.75" x14ac:dyDescent="0.25">
      <c r="A7" s="4"/>
      <c r="B7" s="6" t="s">
        <v>100</v>
      </c>
      <c r="C7" s="19">
        <f>C8+C27+C32+C33</f>
        <v>328174000000</v>
      </c>
      <c r="D7" s="19">
        <f>D8+D27+D32+D33</f>
        <v>450559234235</v>
      </c>
      <c r="E7" s="20">
        <f>D7/C7</f>
        <v>1.372927880438426</v>
      </c>
    </row>
    <row r="8" spans="1:5" ht="15.75" x14ac:dyDescent="0.25">
      <c r="A8" s="4" t="s">
        <v>7</v>
      </c>
      <c r="B8" s="6" t="s">
        <v>101</v>
      </c>
      <c r="C8" s="19">
        <f>C9+C19+C23+C24+C25+C26</f>
        <v>328174000000</v>
      </c>
      <c r="D8" s="19">
        <f>D9+D19+D23+D24+D25+D26</f>
        <v>409248284200</v>
      </c>
      <c r="E8" s="20">
        <f>D8/C8</f>
        <v>1.2470466405016851</v>
      </c>
    </row>
    <row r="9" spans="1:5" ht="15.75" x14ac:dyDescent="0.25">
      <c r="A9" s="4" t="s">
        <v>12</v>
      </c>
      <c r="B9" s="6" t="s">
        <v>29</v>
      </c>
      <c r="C9" s="21">
        <v>0</v>
      </c>
      <c r="D9" s="21">
        <v>0</v>
      </c>
      <c r="E9" s="10"/>
    </row>
    <row r="10" spans="1:5" ht="15.75" x14ac:dyDescent="0.25">
      <c r="A10" s="5">
        <v>1</v>
      </c>
      <c r="B10" s="10" t="s">
        <v>102</v>
      </c>
      <c r="C10" s="21">
        <v>0</v>
      </c>
      <c r="D10" s="21">
        <v>0</v>
      </c>
      <c r="E10" s="10"/>
    </row>
    <row r="11" spans="1:5" ht="15.75" x14ac:dyDescent="0.25">
      <c r="A11" s="5"/>
      <c r="B11" s="17" t="s">
        <v>103</v>
      </c>
      <c r="C11" s="21"/>
      <c r="D11" s="21"/>
      <c r="E11" s="10"/>
    </row>
    <row r="12" spans="1:5" ht="15.75" x14ac:dyDescent="0.25">
      <c r="A12" s="5" t="s">
        <v>14</v>
      </c>
      <c r="B12" s="17" t="s">
        <v>104</v>
      </c>
      <c r="C12" s="21"/>
      <c r="D12" s="21"/>
      <c r="E12" s="10"/>
    </row>
    <row r="13" spans="1:5" ht="15.75" x14ac:dyDescent="0.25">
      <c r="A13" s="5" t="s">
        <v>14</v>
      </c>
      <c r="B13" s="17" t="s">
        <v>105</v>
      </c>
      <c r="C13" s="21"/>
      <c r="D13" s="21"/>
      <c r="E13" s="10"/>
    </row>
    <row r="14" spans="1:5" ht="15.75" x14ac:dyDescent="0.25">
      <c r="A14" s="5"/>
      <c r="B14" s="17" t="s">
        <v>106</v>
      </c>
      <c r="C14" s="21"/>
      <c r="D14" s="21"/>
      <c r="E14" s="10"/>
    </row>
    <row r="15" spans="1:5" ht="15.75" x14ac:dyDescent="0.25">
      <c r="A15" s="5" t="s">
        <v>14</v>
      </c>
      <c r="B15" s="17" t="s">
        <v>107</v>
      </c>
      <c r="C15" s="21"/>
      <c r="D15" s="21"/>
      <c r="E15" s="10"/>
    </row>
    <row r="16" spans="1:5" ht="15.75" x14ac:dyDescent="0.25">
      <c r="A16" s="5" t="s">
        <v>14</v>
      </c>
      <c r="B16" s="17" t="s">
        <v>108</v>
      </c>
      <c r="C16" s="21"/>
      <c r="D16" s="21"/>
      <c r="E16" s="10"/>
    </row>
    <row r="17" spans="1:5" ht="63" x14ac:dyDescent="0.25">
      <c r="A17" s="5">
        <v>2</v>
      </c>
      <c r="B17" s="10" t="s">
        <v>109</v>
      </c>
      <c r="C17" s="21">
        <v>0</v>
      </c>
      <c r="D17" s="21">
        <v>0</v>
      </c>
      <c r="E17" s="10"/>
    </row>
    <row r="18" spans="1:5" ht="15.75" x14ac:dyDescent="0.25">
      <c r="A18" s="5">
        <v>3</v>
      </c>
      <c r="B18" s="10" t="s">
        <v>110</v>
      </c>
      <c r="C18" s="21">
        <v>0</v>
      </c>
      <c r="D18" s="21">
        <v>0</v>
      </c>
      <c r="E18" s="10"/>
    </row>
    <row r="19" spans="1:5" ht="15.75" x14ac:dyDescent="0.25">
      <c r="A19" s="4" t="s">
        <v>17</v>
      </c>
      <c r="B19" s="6" t="s">
        <v>30</v>
      </c>
      <c r="C19" s="19">
        <v>321896000000</v>
      </c>
      <c r="D19" s="19">
        <f>'[1]52'!D28</f>
        <v>407953671388</v>
      </c>
      <c r="E19" s="20">
        <f>D19/C19</f>
        <v>1.2673461968710391</v>
      </c>
    </row>
    <row r="20" spans="1:5" ht="15.75" x14ac:dyDescent="0.25">
      <c r="A20" s="5"/>
      <c r="B20" s="17" t="s">
        <v>111</v>
      </c>
      <c r="C20" s="21"/>
      <c r="D20" s="21"/>
      <c r="E20" s="10"/>
    </row>
    <row r="21" spans="1:5" ht="15.75" x14ac:dyDescent="0.25">
      <c r="A21" s="5">
        <v>1</v>
      </c>
      <c r="B21" s="17" t="s">
        <v>104</v>
      </c>
      <c r="C21" s="21">
        <v>213006000000</v>
      </c>
      <c r="D21" s="21">
        <f>'[1]52'!D29</f>
        <v>233621467979</v>
      </c>
      <c r="E21" s="22">
        <f>D21/C21</f>
        <v>1.0967835083471826</v>
      </c>
    </row>
    <row r="22" spans="1:5" ht="15.75" x14ac:dyDescent="0.25">
      <c r="A22" s="5">
        <v>2</v>
      </c>
      <c r="B22" s="17" t="s">
        <v>112</v>
      </c>
      <c r="C22" s="21"/>
      <c r="D22" s="21"/>
      <c r="E22" s="10"/>
    </row>
    <row r="23" spans="1:5" ht="31.5" x14ac:dyDescent="0.25">
      <c r="A23" s="4" t="s">
        <v>21</v>
      </c>
      <c r="B23" s="6" t="s">
        <v>31</v>
      </c>
      <c r="C23" s="21"/>
      <c r="D23" s="21"/>
      <c r="E23" s="10"/>
    </row>
    <row r="24" spans="1:5" ht="15.75" x14ac:dyDescent="0.25">
      <c r="A24" s="4" t="s">
        <v>23</v>
      </c>
      <c r="B24" s="6" t="s">
        <v>32</v>
      </c>
      <c r="C24" s="21"/>
      <c r="D24" s="21"/>
      <c r="E24" s="10"/>
    </row>
    <row r="25" spans="1:5" ht="15.75" x14ac:dyDescent="0.25">
      <c r="A25" s="4" t="s">
        <v>25</v>
      </c>
      <c r="B25" s="6" t="s">
        <v>33</v>
      </c>
      <c r="C25" s="21">
        <v>6278000000</v>
      </c>
      <c r="D25" s="21">
        <v>1294612812</v>
      </c>
      <c r="E25" s="22">
        <f>D25/C25</f>
        <v>0.20621421025804396</v>
      </c>
    </row>
    <row r="26" spans="1:5" ht="15.75" x14ac:dyDescent="0.25">
      <c r="A26" s="4" t="s">
        <v>113</v>
      </c>
      <c r="B26" s="6" t="s">
        <v>34</v>
      </c>
      <c r="C26" s="21"/>
      <c r="D26" s="21"/>
      <c r="E26" s="10"/>
    </row>
    <row r="27" spans="1:5" ht="15.75" x14ac:dyDescent="0.25">
      <c r="A27" s="4" t="s">
        <v>8</v>
      </c>
      <c r="B27" s="6" t="s">
        <v>114</v>
      </c>
      <c r="C27" s="21"/>
      <c r="D27" s="21"/>
      <c r="E27" s="10"/>
    </row>
    <row r="28" spans="1:5" ht="15.75" x14ac:dyDescent="0.25">
      <c r="A28" s="4" t="s">
        <v>12</v>
      </c>
      <c r="B28" s="6" t="s">
        <v>36</v>
      </c>
      <c r="C28" s="21"/>
      <c r="D28" s="21"/>
      <c r="E28" s="10"/>
    </row>
    <row r="29" spans="1:5" ht="15.75" x14ac:dyDescent="0.25">
      <c r="A29" s="5"/>
      <c r="B29" s="10" t="s">
        <v>115</v>
      </c>
      <c r="C29" s="21"/>
      <c r="D29" s="21"/>
      <c r="E29" s="10"/>
    </row>
    <row r="30" spans="1:5" ht="15.75" x14ac:dyDescent="0.25">
      <c r="A30" s="4" t="s">
        <v>17</v>
      </c>
      <c r="B30" s="6" t="s">
        <v>116</v>
      </c>
      <c r="C30" s="21"/>
      <c r="D30" s="21"/>
      <c r="E30" s="10"/>
    </row>
    <row r="31" spans="1:5" ht="15.75" x14ac:dyDescent="0.25">
      <c r="A31" s="5"/>
      <c r="B31" s="10" t="s">
        <v>117</v>
      </c>
      <c r="C31" s="21"/>
      <c r="D31" s="21"/>
      <c r="E31" s="10"/>
    </row>
    <row r="32" spans="1:5" ht="15.75" x14ac:dyDescent="0.25">
      <c r="A32" s="4" t="s">
        <v>40</v>
      </c>
      <c r="B32" s="6" t="s">
        <v>118</v>
      </c>
      <c r="C32" s="21"/>
      <c r="D32" s="19">
        <f>'[2]48'!D29</f>
        <v>41089950035</v>
      </c>
      <c r="E32" s="10"/>
    </row>
    <row r="33" spans="1:5" ht="15.75" x14ac:dyDescent="0.25">
      <c r="A33" s="4" t="s">
        <v>41</v>
      </c>
      <c r="B33" s="6" t="s">
        <v>119</v>
      </c>
      <c r="C33" s="21"/>
      <c r="D33" s="19">
        <v>221000000</v>
      </c>
      <c r="E33" s="10"/>
    </row>
    <row r="34" spans="1:5" ht="60" hidden="1" customHeight="1" x14ac:dyDescent="0.25">
      <c r="A34" s="71" t="s">
        <v>120</v>
      </c>
      <c r="B34" s="71"/>
      <c r="C34" s="71"/>
      <c r="D34" s="71"/>
      <c r="E34" s="71"/>
    </row>
  </sheetData>
  <mergeCells count="3">
    <mergeCell ref="A2:E2"/>
    <mergeCell ref="A3:E3"/>
    <mergeCell ref="A34:E34"/>
  </mergeCells>
  <pageMargins left="0.70866141732283472" right="0.36" top="0.56999999999999995" bottom="0.24" header="0.31496062992125984" footer="0.31496062992125984"/>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50"/>
  <sheetViews>
    <sheetView workbookViewId="0">
      <selection activeCell="A3" sqref="A3:F3"/>
    </sheetView>
  </sheetViews>
  <sheetFormatPr defaultRowHeight="15" x14ac:dyDescent="0.25"/>
  <cols>
    <col min="1" max="1" width="6.28515625" style="15" customWidth="1"/>
    <col min="2" max="2" width="47" style="15" customWidth="1"/>
    <col min="3" max="4" width="17.7109375" style="15" customWidth="1"/>
    <col min="5" max="5" width="16.7109375" style="15" customWidth="1"/>
    <col min="6" max="6" width="13.140625" style="15" customWidth="1"/>
    <col min="7" max="7" width="9.140625" style="15"/>
    <col min="8" max="8" width="14.28515625" style="15" hidden="1" customWidth="1"/>
    <col min="9" max="16384" width="9.140625" style="15"/>
  </cols>
  <sheetData>
    <row r="1" spans="1:6" ht="15.75" x14ac:dyDescent="0.25">
      <c r="A1" s="1" t="s">
        <v>43</v>
      </c>
      <c r="F1" s="23"/>
    </row>
    <row r="2" spans="1:6" ht="15.75" x14ac:dyDescent="0.25">
      <c r="A2" s="73" t="s">
        <v>123</v>
      </c>
      <c r="B2" s="73"/>
      <c r="C2" s="73"/>
      <c r="D2" s="73"/>
      <c r="E2" s="73"/>
      <c r="F2" s="73"/>
    </row>
    <row r="3" spans="1:6" ht="15.75" x14ac:dyDescent="0.25">
      <c r="A3" s="74" t="s">
        <v>97</v>
      </c>
      <c r="B3" s="74"/>
      <c r="C3" s="74"/>
      <c r="D3" s="74"/>
      <c r="E3" s="74"/>
      <c r="F3" s="74"/>
    </row>
    <row r="4" spans="1:6" ht="15.75" x14ac:dyDescent="0.25">
      <c r="F4" s="24" t="s">
        <v>98</v>
      </c>
    </row>
    <row r="5" spans="1:6" ht="15.75" x14ac:dyDescent="0.25">
      <c r="A5" s="75" t="s">
        <v>1</v>
      </c>
      <c r="B5" s="75" t="s">
        <v>46</v>
      </c>
      <c r="C5" s="75" t="s">
        <v>2</v>
      </c>
      <c r="D5" s="75" t="s">
        <v>3</v>
      </c>
      <c r="E5" s="75" t="s">
        <v>4</v>
      </c>
      <c r="F5" s="75"/>
    </row>
    <row r="6" spans="1:6" ht="31.5" x14ac:dyDescent="0.25">
      <c r="A6" s="75"/>
      <c r="B6" s="75"/>
      <c r="C6" s="75"/>
      <c r="D6" s="75"/>
      <c r="E6" s="25" t="s">
        <v>5</v>
      </c>
      <c r="F6" s="25" t="s">
        <v>6</v>
      </c>
    </row>
    <row r="7" spans="1:6" ht="15.75" x14ac:dyDescent="0.25">
      <c r="A7" s="26" t="s">
        <v>7</v>
      </c>
      <c r="B7" s="26" t="s">
        <v>8</v>
      </c>
      <c r="C7" s="26">
        <v>1</v>
      </c>
      <c r="D7" s="26">
        <v>2</v>
      </c>
      <c r="E7" s="26" t="s">
        <v>9</v>
      </c>
      <c r="F7" s="26" t="s">
        <v>10</v>
      </c>
    </row>
    <row r="8" spans="1:6" ht="15.75" x14ac:dyDescent="0.25">
      <c r="A8" s="25"/>
      <c r="B8" s="27" t="s">
        <v>27</v>
      </c>
      <c r="C8" s="28">
        <f>C9+C10+C46+C47</f>
        <v>321896000000</v>
      </c>
      <c r="D8" s="28">
        <f>D9+D10+D46+D47</f>
        <v>450559234235</v>
      </c>
      <c r="E8" s="28">
        <f>D8-C8</f>
        <v>128663234235</v>
      </c>
      <c r="F8" s="29">
        <f>D8/C8</f>
        <v>1.3997043586593185</v>
      </c>
    </row>
    <row r="9" spans="1:6" ht="31.5" x14ac:dyDescent="0.25">
      <c r="A9" s="25" t="s">
        <v>7</v>
      </c>
      <c r="B9" s="27" t="s">
        <v>124</v>
      </c>
      <c r="C9" s="28"/>
      <c r="D9" s="28"/>
      <c r="E9" s="28"/>
      <c r="F9" s="30"/>
    </row>
    <row r="10" spans="1:6" ht="31.5" x14ac:dyDescent="0.25">
      <c r="A10" s="25" t="s">
        <v>8</v>
      </c>
      <c r="B10" s="27" t="s">
        <v>125</v>
      </c>
      <c r="C10" s="28">
        <f>C11+C28</f>
        <v>321896000000</v>
      </c>
      <c r="D10" s="28">
        <f>D11+D28+D42+D43+D44+D45</f>
        <v>409248284200</v>
      </c>
      <c r="E10" s="28">
        <f>D10-C10</f>
        <v>87352284200</v>
      </c>
      <c r="F10" s="29">
        <f>D10/C10</f>
        <v>1.2713680325322465</v>
      </c>
    </row>
    <row r="11" spans="1:6" ht="15.75" x14ac:dyDescent="0.25">
      <c r="A11" s="25" t="s">
        <v>12</v>
      </c>
      <c r="B11" s="27" t="s">
        <v>126</v>
      </c>
      <c r="C11" s="28"/>
      <c r="D11" s="28"/>
      <c r="E11" s="28"/>
      <c r="F11" s="30"/>
    </row>
    <row r="12" spans="1:6" ht="15.75" x14ac:dyDescent="0.25">
      <c r="A12" s="31">
        <v>1</v>
      </c>
      <c r="B12" s="32" t="s">
        <v>127</v>
      </c>
      <c r="C12" s="33"/>
      <c r="D12" s="33"/>
      <c r="E12" s="33"/>
      <c r="F12" s="34"/>
    </row>
    <row r="13" spans="1:6" ht="15.75" x14ac:dyDescent="0.25">
      <c r="A13" s="31" t="s">
        <v>14</v>
      </c>
      <c r="B13" s="32" t="s">
        <v>104</v>
      </c>
      <c r="C13" s="33"/>
      <c r="D13" s="33"/>
      <c r="E13" s="33"/>
      <c r="F13" s="34"/>
    </row>
    <row r="14" spans="1:6" ht="15.75" x14ac:dyDescent="0.25">
      <c r="A14" s="31" t="s">
        <v>14</v>
      </c>
      <c r="B14" s="32" t="s">
        <v>112</v>
      </c>
      <c r="C14" s="33"/>
      <c r="D14" s="33"/>
      <c r="E14" s="33"/>
      <c r="F14" s="34"/>
    </row>
    <row r="15" spans="1:6" ht="15.75" x14ac:dyDescent="0.25">
      <c r="A15" s="31" t="s">
        <v>14</v>
      </c>
      <c r="B15" s="32" t="s">
        <v>128</v>
      </c>
      <c r="C15" s="33"/>
      <c r="D15" s="33"/>
      <c r="E15" s="33"/>
      <c r="F15" s="34"/>
    </row>
    <row r="16" spans="1:6" ht="15.75" x14ac:dyDescent="0.25">
      <c r="A16" s="31" t="s">
        <v>14</v>
      </c>
      <c r="B16" s="32" t="s">
        <v>129</v>
      </c>
      <c r="C16" s="33"/>
      <c r="D16" s="33"/>
      <c r="E16" s="33"/>
      <c r="F16" s="34"/>
    </row>
    <row r="17" spans="1:8" ht="15.75" x14ac:dyDescent="0.25">
      <c r="A17" s="31" t="s">
        <v>14</v>
      </c>
      <c r="B17" s="32" t="s">
        <v>130</v>
      </c>
      <c r="C17" s="33"/>
      <c r="D17" s="33"/>
      <c r="E17" s="33"/>
      <c r="F17" s="34"/>
    </row>
    <row r="18" spans="1:8" ht="15.75" x14ac:dyDescent="0.25">
      <c r="A18" s="31" t="s">
        <v>14</v>
      </c>
      <c r="B18" s="32" t="s">
        <v>131</v>
      </c>
      <c r="C18" s="33"/>
      <c r="D18" s="33"/>
      <c r="E18" s="33"/>
      <c r="F18" s="34"/>
    </row>
    <row r="19" spans="1:8" ht="15.75" x14ac:dyDescent="0.25">
      <c r="A19" s="31" t="s">
        <v>14</v>
      </c>
      <c r="B19" s="32" t="s">
        <v>132</v>
      </c>
      <c r="C19" s="33"/>
      <c r="D19" s="33"/>
      <c r="E19" s="33"/>
      <c r="F19" s="34"/>
    </row>
    <row r="20" spans="1:8" ht="15.75" x14ac:dyDescent="0.25">
      <c r="A20" s="31" t="s">
        <v>14</v>
      </c>
      <c r="B20" s="32" t="s">
        <v>133</v>
      </c>
      <c r="C20" s="33"/>
      <c r="D20" s="33"/>
      <c r="E20" s="33"/>
      <c r="F20" s="34"/>
    </row>
    <row r="21" spans="1:8" ht="15.75" x14ac:dyDescent="0.25">
      <c r="A21" s="31" t="s">
        <v>14</v>
      </c>
      <c r="B21" s="32" t="s">
        <v>134</v>
      </c>
      <c r="C21" s="33"/>
      <c r="D21" s="33"/>
      <c r="E21" s="33"/>
      <c r="F21" s="34"/>
    </row>
    <row r="22" spans="1:8" ht="15.75" x14ac:dyDescent="0.25">
      <c r="A22" s="31" t="s">
        <v>14</v>
      </c>
      <c r="B22" s="32" t="s">
        <v>135</v>
      </c>
      <c r="C22" s="33"/>
      <c r="D22" s="33"/>
      <c r="E22" s="33"/>
      <c r="F22" s="34"/>
    </row>
    <row r="23" spans="1:8" ht="31.5" x14ac:dyDescent="0.25">
      <c r="A23" s="31" t="s">
        <v>14</v>
      </c>
      <c r="B23" s="32" t="s">
        <v>136</v>
      </c>
      <c r="C23" s="33"/>
      <c r="D23" s="33"/>
      <c r="E23" s="33"/>
      <c r="F23" s="34"/>
    </row>
    <row r="24" spans="1:8" ht="15.75" x14ac:dyDescent="0.25">
      <c r="A24" s="31" t="s">
        <v>14</v>
      </c>
      <c r="B24" s="32" t="s">
        <v>137</v>
      </c>
      <c r="C24" s="33"/>
      <c r="D24" s="33"/>
      <c r="E24" s="33"/>
      <c r="F24" s="34"/>
    </row>
    <row r="25" spans="1:8" ht="15.75" x14ac:dyDescent="0.25">
      <c r="A25" s="31" t="s">
        <v>14</v>
      </c>
      <c r="B25" s="32" t="s">
        <v>138</v>
      </c>
      <c r="C25" s="33"/>
      <c r="D25" s="33"/>
      <c r="E25" s="33"/>
      <c r="F25" s="34"/>
    </row>
    <row r="26" spans="1:8" ht="63" x14ac:dyDescent="0.25">
      <c r="A26" s="31">
        <v>2</v>
      </c>
      <c r="B26" s="32" t="s">
        <v>109</v>
      </c>
      <c r="C26" s="33"/>
      <c r="D26" s="33"/>
      <c r="E26" s="33"/>
      <c r="F26" s="34"/>
    </row>
    <row r="27" spans="1:8" ht="15.75" x14ac:dyDescent="0.25">
      <c r="A27" s="31">
        <v>3</v>
      </c>
      <c r="B27" s="32" t="s">
        <v>110</v>
      </c>
      <c r="C27" s="33"/>
      <c r="D27" s="33"/>
      <c r="E27" s="33"/>
      <c r="F27" s="34"/>
    </row>
    <row r="28" spans="1:8" ht="15.75" x14ac:dyDescent="0.25">
      <c r="A28" s="25" t="s">
        <v>17</v>
      </c>
      <c r="B28" s="27" t="s">
        <v>30</v>
      </c>
      <c r="C28" s="28">
        <f>SUM(C29:C41)</f>
        <v>321896000000</v>
      </c>
      <c r="D28" s="28">
        <f>SUM(D29:D41)</f>
        <v>407953671388</v>
      </c>
      <c r="E28" s="28">
        <f>D28-C28</f>
        <v>86057671388</v>
      </c>
      <c r="F28" s="29">
        <f>D28/C28</f>
        <v>1.2673461968710391</v>
      </c>
    </row>
    <row r="29" spans="1:8" ht="15.75" x14ac:dyDescent="0.25">
      <c r="A29" s="31" t="s">
        <v>14</v>
      </c>
      <c r="B29" s="32" t="s">
        <v>104</v>
      </c>
      <c r="C29" s="33">
        <v>213006000000</v>
      </c>
      <c r="D29" s="33">
        <v>233621467979</v>
      </c>
      <c r="E29" s="33">
        <f t="shared" ref="E29:E41" si="0">D29-C29</f>
        <v>20615467979</v>
      </c>
      <c r="F29" s="35">
        <f t="shared" ref="F29:F41" si="1">D29/C29</f>
        <v>1.0967835083471826</v>
      </c>
      <c r="H29" s="15">
        <v>0</v>
      </c>
    </row>
    <row r="30" spans="1:8" ht="15.75" x14ac:dyDescent="0.25">
      <c r="A30" s="31" t="s">
        <v>14</v>
      </c>
      <c r="B30" s="32" t="s">
        <v>139</v>
      </c>
      <c r="C30" s="33"/>
      <c r="D30" s="33"/>
      <c r="E30" s="33"/>
      <c r="F30" s="35"/>
      <c r="H30" s="15">
        <v>0</v>
      </c>
    </row>
    <row r="31" spans="1:8" ht="15.75" x14ac:dyDescent="0.25">
      <c r="A31" s="31" t="s">
        <v>14</v>
      </c>
      <c r="B31" s="32" t="s">
        <v>128</v>
      </c>
      <c r="C31" s="33">
        <v>1915000000</v>
      </c>
      <c r="D31" s="33">
        <v>1777174707</v>
      </c>
      <c r="E31" s="33">
        <f t="shared" si="0"/>
        <v>-137825293</v>
      </c>
      <c r="F31" s="35">
        <f t="shared" si="1"/>
        <v>0.92802856762402086</v>
      </c>
      <c r="H31" s="15">
        <v>0</v>
      </c>
    </row>
    <row r="32" spans="1:8" ht="15.75" x14ac:dyDescent="0.25">
      <c r="A32" s="31" t="s">
        <v>14</v>
      </c>
      <c r="B32" s="32" t="s">
        <v>129</v>
      </c>
      <c r="C32" s="33">
        <v>7919000000</v>
      </c>
      <c r="D32" s="33">
        <v>6693047400</v>
      </c>
      <c r="E32" s="33">
        <f t="shared" si="0"/>
        <v>-1225952600</v>
      </c>
      <c r="F32" s="35">
        <f t="shared" si="1"/>
        <v>0.84518845813865384</v>
      </c>
      <c r="H32" s="15">
        <v>0</v>
      </c>
    </row>
    <row r="33" spans="1:8" ht="15.75" x14ac:dyDescent="0.25">
      <c r="A33" s="31" t="s">
        <v>14</v>
      </c>
      <c r="B33" s="32" t="s">
        <v>130</v>
      </c>
      <c r="C33" s="33">
        <v>6283000000</v>
      </c>
      <c r="D33" s="33">
        <f>9568348312-H33</f>
        <v>9126971910</v>
      </c>
      <c r="E33" s="33">
        <f t="shared" si="0"/>
        <v>2843971910</v>
      </c>
      <c r="F33" s="35">
        <f t="shared" si="1"/>
        <v>1.4526455371637752</v>
      </c>
      <c r="H33" s="15">
        <v>441376402</v>
      </c>
    </row>
    <row r="34" spans="1:8" ht="15.75" x14ac:dyDescent="0.25">
      <c r="A34" s="31" t="s">
        <v>14</v>
      </c>
      <c r="B34" s="32" t="s">
        <v>131</v>
      </c>
      <c r="C34" s="33">
        <v>1738000000</v>
      </c>
      <c r="D34" s="33">
        <v>1534377414</v>
      </c>
      <c r="E34" s="33">
        <f t="shared" si="0"/>
        <v>-203622586</v>
      </c>
      <c r="F34" s="35">
        <f t="shared" si="1"/>
        <v>0.8828408596087457</v>
      </c>
      <c r="H34" s="15">
        <v>0</v>
      </c>
    </row>
    <row r="35" spans="1:8" ht="15.75" x14ac:dyDescent="0.25">
      <c r="A35" s="31" t="s">
        <v>14</v>
      </c>
      <c r="B35" s="32" t="s">
        <v>132</v>
      </c>
      <c r="C35" s="33">
        <v>105000000</v>
      </c>
      <c r="D35" s="33">
        <v>59988710</v>
      </c>
      <c r="E35" s="33">
        <f t="shared" si="0"/>
        <v>-45011290</v>
      </c>
      <c r="F35" s="35">
        <f t="shared" si="1"/>
        <v>0.57132104761904767</v>
      </c>
      <c r="H35" s="15">
        <v>0</v>
      </c>
    </row>
    <row r="36" spans="1:8" ht="15.75" x14ac:dyDescent="0.25">
      <c r="A36" s="31" t="s">
        <v>14</v>
      </c>
      <c r="B36" s="32" t="s">
        <v>133</v>
      </c>
      <c r="C36" s="33">
        <v>291000000</v>
      </c>
      <c r="D36" s="33">
        <v>258586000</v>
      </c>
      <c r="E36" s="33">
        <f t="shared" si="0"/>
        <v>-32414000</v>
      </c>
      <c r="F36" s="35">
        <f t="shared" si="1"/>
        <v>0.8886116838487973</v>
      </c>
      <c r="H36" s="15">
        <v>0</v>
      </c>
    </row>
    <row r="37" spans="1:8" ht="15.75" x14ac:dyDescent="0.25">
      <c r="A37" s="31" t="s">
        <v>14</v>
      </c>
      <c r="B37" s="32" t="s">
        <v>134</v>
      </c>
      <c r="C37" s="33">
        <v>1075000000</v>
      </c>
      <c r="D37" s="33">
        <v>418660920</v>
      </c>
      <c r="E37" s="33">
        <f t="shared" si="0"/>
        <v>-656339080</v>
      </c>
      <c r="F37" s="35">
        <f t="shared" si="1"/>
        <v>0.38945201860465117</v>
      </c>
      <c r="H37" s="15">
        <v>0</v>
      </c>
    </row>
    <row r="38" spans="1:8" ht="15.75" x14ac:dyDescent="0.25">
      <c r="A38" s="31" t="s">
        <v>14</v>
      </c>
      <c r="B38" s="32" t="s">
        <v>135</v>
      </c>
      <c r="C38" s="33">
        <v>12654000000</v>
      </c>
      <c r="D38" s="33">
        <f>12013739500-H38</f>
        <v>11198303090</v>
      </c>
      <c r="E38" s="33">
        <f t="shared" si="0"/>
        <v>-1455696910</v>
      </c>
      <c r="F38" s="35">
        <f t="shared" si="1"/>
        <v>0.88496152125810024</v>
      </c>
      <c r="H38" s="15">
        <v>815436410</v>
      </c>
    </row>
    <row r="39" spans="1:8" ht="31.5" x14ac:dyDescent="0.25">
      <c r="A39" s="31" t="s">
        <v>14</v>
      </c>
      <c r="B39" s="32" t="s">
        <v>136</v>
      </c>
      <c r="C39" s="33">
        <v>58364000000</v>
      </c>
      <c r="D39" s="33">
        <f>116125625048-H39</f>
        <v>116087825048</v>
      </c>
      <c r="E39" s="33">
        <f t="shared" si="0"/>
        <v>57723825048</v>
      </c>
      <c r="F39" s="35">
        <f t="shared" si="1"/>
        <v>1.9890313386334042</v>
      </c>
      <c r="H39" s="15">
        <v>37800000</v>
      </c>
    </row>
    <row r="40" spans="1:8" ht="15.75" x14ac:dyDescent="0.25">
      <c r="A40" s="31" t="s">
        <v>14</v>
      </c>
      <c r="B40" s="32" t="s">
        <v>137</v>
      </c>
      <c r="C40" s="33">
        <v>16544000000</v>
      </c>
      <c r="D40" s="33">
        <v>25742178685</v>
      </c>
      <c r="E40" s="33">
        <f t="shared" si="0"/>
        <v>9198178685</v>
      </c>
      <c r="F40" s="35">
        <f t="shared" si="1"/>
        <v>1.5559827541706963</v>
      </c>
      <c r="H40" s="15">
        <v>0</v>
      </c>
    </row>
    <row r="41" spans="1:8" ht="15.75" x14ac:dyDescent="0.25">
      <c r="A41" s="31" t="s">
        <v>14</v>
      </c>
      <c r="B41" s="32" t="s">
        <v>140</v>
      </c>
      <c r="C41" s="33">
        <v>2002000000</v>
      </c>
      <c r="D41" s="33">
        <v>1435089525</v>
      </c>
      <c r="E41" s="33">
        <f t="shared" si="0"/>
        <v>-566910475</v>
      </c>
      <c r="F41" s="35">
        <f t="shared" si="1"/>
        <v>0.71682793456543459</v>
      </c>
      <c r="H41" s="15">
        <v>0</v>
      </c>
    </row>
    <row r="42" spans="1:8" ht="31.5" x14ac:dyDescent="0.25">
      <c r="A42" s="25" t="s">
        <v>21</v>
      </c>
      <c r="B42" s="27" t="s">
        <v>141</v>
      </c>
      <c r="C42" s="33"/>
      <c r="D42" s="33"/>
      <c r="E42" s="33"/>
      <c r="F42" s="34"/>
    </row>
    <row r="43" spans="1:8" ht="15.75" x14ac:dyDescent="0.25">
      <c r="A43" s="25" t="s">
        <v>23</v>
      </c>
      <c r="B43" s="27" t="s">
        <v>142</v>
      </c>
      <c r="C43" s="33"/>
      <c r="D43" s="33"/>
      <c r="E43" s="33"/>
      <c r="F43" s="34"/>
    </row>
    <row r="44" spans="1:8" ht="15.75" x14ac:dyDescent="0.25">
      <c r="A44" s="25" t="s">
        <v>25</v>
      </c>
      <c r="B44" s="27" t="s">
        <v>33</v>
      </c>
      <c r="C44" s="28">
        <v>6278000000</v>
      </c>
      <c r="D44" s="28">
        <v>1294612812</v>
      </c>
      <c r="E44" s="33">
        <f t="shared" ref="E44" si="2">D44-C44</f>
        <v>-4983387188</v>
      </c>
      <c r="F44" s="35">
        <f t="shared" ref="F44" si="3">D44/C44</f>
        <v>0.20621421025804396</v>
      </c>
    </row>
    <row r="45" spans="1:8" ht="15.75" x14ac:dyDescent="0.25">
      <c r="A45" s="25" t="s">
        <v>113</v>
      </c>
      <c r="B45" s="27" t="s">
        <v>34</v>
      </c>
      <c r="C45" s="33"/>
      <c r="D45" s="33"/>
      <c r="E45" s="33"/>
      <c r="F45" s="34"/>
    </row>
    <row r="46" spans="1:8" ht="15.75" x14ac:dyDescent="0.25">
      <c r="A46" s="25" t="s">
        <v>40</v>
      </c>
      <c r="B46" s="27" t="s">
        <v>118</v>
      </c>
      <c r="C46" s="28"/>
      <c r="D46" s="28">
        <f>'[2]51'!D32</f>
        <v>41089950035</v>
      </c>
      <c r="E46" s="28">
        <f t="shared" ref="E46:E47" si="4">D46-C46</f>
        <v>41089950035</v>
      </c>
      <c r="F46" s="29"/>
    </row>
    <row r="47" spans="1:8" ht="15.75" x14ac:dyDescent="0.25">
      <c r="A47" s="25" t="s">
        <v>41</v>
      </c>
      <c r="B47" s="27" t="s">
        <v>119</v>
      </c>
      <c r="C47" s="28"/>
      <c r="D47" s="28">
        <v>221000000</v>
      </c>
      <c r="E47" s="28">
        <f t="shared" si="4"/>
        <v>221000000</v>
      </c>
      <c r="F47" s="29"/>
    </row>
    <row r="48" spans="1:8" ht="20.25" hidden="1" customHeight="1" x14ac:dyDescent="0.25">
      <c r="A48" s="36" t="s">
        <v>143</v>
      </c>
    </row>
    <row r="49" spans="1:6" ht="23.25" hidden="1" customHeight="1" x14ac:dyDescent="0.25">
      <c r="A49" s="37" t="s">
        <v>144</v>
      </c>
    </row>
    <row r="50" spans="1:6" ht="54" hidden="1" customHeight="1" x14ac:dyDescent="0.25">
      <c r="A50" s="72" t="s">
        <v>145</v>
      </c>
      <c r="B50" s="72"/>
      <c r="C50" s="72"/>
      <c r="D50" s="72"/>
      <c r="E50" s="72"/>
      <c r="F50" s="72"/>
    </row>
  </sheetData>
  <mergeCells count="8">
    <mergeCell ref="A50:F50"/>
    <mergeCell ref="A2:F2"/>
    <mergeCell ref="A3:F3"/>
    <mergeCell ref="A5:A6"/>
    <mergeCell ref="B5:B6"/>
    <mergeCell ref="C5:C6"/>
    <mergeCell ref="D5:D6"/>
    <mergeCell ref="E5:F5"/>
  </mergeCells>
  <pageMargins left="0.70866141732283472" right="0.47244094488188981" top="0.53" bottom="0.35433070866141736" header="0.5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59"/>
  <sheetViews>
    <sheetView tabSelected="1" workbookViewId="0">
      <selection activeCell="B28" sqref="B28"/>
    </sheetView>
  </sheetViews>
  <sheetFormatPr defaultRowHeight="15" x14ac:dyDescent="0.25"/>
  <cols>
    <col min="1" max="1" width="5.85546875" style="38" customWidth="1"/>
    <col min="2" max="2" width="52" style="38" customWidth="1"/>
    <col min="3" max="3" width="17.5703125" style="39" customWidth="1"/>
    <col min="4" max="4" width="13.140625" style="38" customWidth="1"/>
    <col min="5" max="5" width="16.140625" style="38" customWidth="1"/>
    <col min="6" max="6" width="17.5703125" style="38" customWidth="1"/>
    <col min="7" max="7" width="9.140625" style="38"/>
    <col min="8" max="8" width="17.5703125" style="38" customWidth="1"/>
    <col min="9" max="9" width="9.140625" style="38"/>
    <col min="10" max="10" width="12.42578125" style="38" bestFit="1" customWidth="1"/>
    <col min="11" max="13" width="9.140625" style="38"/>
    <col min="14" max="14" width="16.28515625" style="38" customWidth="1"/>
    <col min="15" max="15" width="10.28515625" style="38" customWidth="1"/>
    <col min="16" max="16" width="9.140625" style="38"/>
    <col min="17" max="17" width="8.28515625" style="38" customWidth="1"/>
    <col min="18" max="16384" width="9.140625" style="38"/>
  </cols>
  <sheetData>
    <row r="1" spans="1:17" ht="15.75" x14ac:dyDescent="0.25">
      <c r="A1" s="1" t="s">
        <v>43</v>
      </c>
      <c r="Q1" s="40"/>
    </row>
    <row r="2" spans="1:17" ht="15.75" x14ac:dyDescent="0.25">
      <c r="A2" s="76" t="s">
        <v>146</v>
      </c>
      <c r="B2" s="76"/>
      <c r="C2" s="76"/>
      <c r="D2" s="76"/>
      <c r="E2" s="76"/>
      <c r="F2" s="76"/>
      <c r="G2" s="76"/>
      <c r="H2" s="76"/>
      <c r="I2" s="76"/>
      <c r="J2" s="76"/>
      <c r="K2" s="76"/>
      <c r="L2" s="76"/>
      <c r="M2" s="76"/>
      <c r="N2" s="76"/>
      <c r="O2" s="76"/>
      <c r="P2" s="76"/>
      <c r="Q2" s="76"/>
    </row>
    <row r="3" spans="1:17" ht="15.75" x14ac:dyDescent="0.25">
      <c r="A3" s="77" t="s">
        <v>97</v>
      </c>
      <c r="B3" s="77"/>
      <c r="C3" s="77"/>
      <c r="D3" s="77"/>
      <c r="E3" s="77"/>
      <c r="F3" s="77"/>
      <c r="G3" s="77"/>
      <c r="H3" s="77"/>
      <c r="I3" s="77"/>
      <c r="J3" s="77"/>
      <c r="K3" s="77"/>
      <c r="L3" s="77"/>
      <c r="M3" s="77"/>
      <c r="N3" s="77"/>
      <c r="O3" s="77"/>
      <c r="P3" s="77"/>
      <c r="Q3" s="77"/>
    </row>
    <row r="4" spans="1:17" ht="15.75" x14ac:dyDescent="0.25">
      <c r="Q4" s="41" t="s">
        <v>0</v>
      </c>
    </row>
    <row r="5" spans="1:17" ht="22.5" customHeight="1" x14ac:dyDescent="0.25">
      <c r="A5" s="78" t="s">
        <v>1</v>
      </c>
      <c r="B5" s="78" t="s">
        <v>147</v>
      </c>
      <c r="C5" s="78" t="s">
        <v>148</v>
      </c>
      <c r="D5" s="78"/>
      <c r="E5" s="78"/>
      <c r="F5" s="78" t="s">
        <v>3</v>
      </c>
      <c r="G5" s="78"/>
      <c r="H5" s="78"/>
      <c r="I5" s="78"/>
      <c r="J5" s="78"/>
      <c r="K5" s="78"/>
      <c r="L5" s="78"/>
      <c r="M5" s="78"/>
      <c r="N5" s="78"/>
      <c r="O5" s="78" t="s">
        <v>47</v>
      </c>
      <c r="P5" s="78"/>
      <c r="Q5" s="78"/>
    </row>
    <row r="6" spans="1:17" ht="23.25" customHeight="1" x14ac:dyDescent="0.25">
      <c r="A6" s="78"/>
      <c r="B6" s="78"/>
      <c r="C6" s="78" t="s">
        <v>149</v>
      </c>
      <c r="D6" s="78" t="s">
        <v>150</v>
      </c>
      <c r="E6" s="78" t="s">
        <v>151</v>
      </c>
      <c r="F6" s="78" t="s">
        <v>149</v>
      </c>
      <c r="G6" s="78" t="s">
        <v>150</v>
      </c>
      <c r="H6" s="78" t="s">
        <v>151</v>
      </c>
      <c r="I6" s="78" t="s">
        <v>152</v>
      </c>
      <c r="J6" s="78" t="s">
        <v>39</v>
      </c>
      <c r="K6" s="78" t="s">
        <v>153</v>
      </c>
      <c r="L6" s="78"/>
      <c r="M6" s="78"/>
      <c r="N6" s="78" t="s">
        <v>154</v>
      </c>
      <c r="O6" s="78" t="s">
        <v>149</v>
      </c>
      <c r="P6" s="78" t="s">
        <v>29</v>
      </c>
      <c r="Q6" s="78" t="s">
        <v>30</v>
      </c>
    </row>
    <row r="7" spans="1:17" ht="109.5" customHeight="1" x14ac:dyDescent="0.25">
      <c r="A7" s="78"/>
      <c r="B7" s="78"/>
      <c r="C7" s="78"/>
      <c r="D7" s="78"/>
      <c r="E7" s="78"/>
      <c r="F7" s="78"/>
      <c r="G7" s="78"/>
      <c r="H7" s="78"/>
      <c r="I7" s="78"/>
      <c r="J7" s="78"/>
      <c r="K7" s="42" t="s">
        <v>149</v>
      </c>
      <c r="L7" s="42" t="s">
        <v>29</v>
      </c>
      <c r="M7" s="42" t="s">
        <v>30</v>
      </c>
      <c r="N7" s="78"/>
      <c r="O7" s="78"/>
      <c r="P7" s="78"/>
      <c r="Q7" s="78"/>
    </row>
    <row r="8" spans="1:17" ht="15.75" x14ac:dyDescent="0.25">
      <c r="A8" s="43" t="s">
        <v>7</v>
      </c>
      <c r="B8" s="43" t="s">
        <v>8</v>
      </c>
      <c r="C8" s="44">
        <v>1</v>
      </c>
      <c r="D8" s="43">
        <v>2</v>
      </c>
      <c r="E8" s="43">
        <v>3</v>
      </c>
      <c r="F8" s="43">
        <v>4</v>
      </c>
      <c r="G8" s="43">
        <v>5</v>
      </c>
      <c r="H8" s="43">
        <v>6</v>
      </c>
      <c r="I8" s="43">
        <v>7</v>
      </c>
      <c r="J8" s="43">
        <v>8</v>
      </c>
      <c r="K8" s="43">
        <v>9</v>
      </c>
      <c r="L8" s="43">
        <v>10</v>
      </c>
      <c r="M8" s="43">
        <v>11</v>
      </c>
      <c r="N8" s="43">
        <v>12</v>
      </c>
      <c r="O8" s="43">
        <v>13</v>
      </c>
      <c r="P8" s="43">
        <v>14</v>
      </c>
      <c r="Q8" s="43">
        <v>15</v>
      </c>
    </row>
    <row r="9" spans="1:17" ht="15.75" x14ac:dyDescent="0.25">
      <c r="A9" s="45"/>
      <c r="B9" s="45" t="s">
        <v>155</v>
      </c>
      <c r="C9" s="46">
        <f>C10+C37+C38+C39+C40+C41+C42+C43</f>
        <v>422665347969</v>
      </c>
      <c r="D9" s="46">
        <f t="shared" ref="D9:N9" si="0">D10+D37+D38+D39+D40+D41+D42+D43</f>
        <v>0</v>
      </c>
      <c r="E9" s="46">
        <f t="shared" si="0"/>
        <v>422665347969</v>
      </c>
      <c r="F9" s="46">
        <f t="shared" si="0"/>
        <v>450559234235</v>
      </c>
      <c r="G9" s="46">
        <f t="shared" si="0"/>
        <v>0</v>
      </c>
      <c r="H9" s="46">
        <f t="shared" si="0"/>
        <v>409248284200</v>
      </c>
      <c r="I9" s="46">
        <f t="shared" si="0"/>
        <v>0</v>
      </c>
      <c r="J9" s="46">
        <f t="shared" si="0"/>
        <v>221000000</v>
      </c>
      <c r="K9" s="46">
        <f t="shared" si="0"/>
        <v>0</v>
      </c>
      <c r="L9" s="46">
        <f t="shared" si="0"/>
        <v>0</v>
      </c>
      <c r="M9" s="46">
        <f t="shared" si="0"/>
        <v>0</v>
      </c>
      <c r="N9" s="46">
        <f t="shared" si="0"/>
        <v>41089950035</v>
      </c>
      <c r="O9" s="47">
        <f>F9/C9</f>
        <v>1.0659952049536028</v>
      </c>
      <c r="P9" s="42"/>
      <c r="Q9" s="47">
        <f>H9/E9</f>
        <v>0.9682560592358187</v>
      </c>
    </row>
    <row r="10" spans="1:17" ht="15.75" x14ac:dyDescent="0.25">
      <c r="A10" s="42" t="s">
        <v>12</v>
      </c>
      <c r="B10" s="45" t="s">
        <v>156</v>
      </c>
      <c r="C10" s="46">
        <f>SUM(C11:C36)</f>
        <v>422665347969</v>
      </c>
      <c r="D10" s="46">
        <f t="shared" ref="D10:N10" si="1">SUM(D11:D36)</f>
        <v>0</v>
      </c>
      <c r="E10" s="46">
        <f t="shared" si="1"/>
        <v>422665347969</v>
      </c>
      <c r="F10" s="46">
        <f t="shared" si="1"/>
        <v>421023387245</v>
      </c>
      <c r="G10" s="46">
        <f t="shared" si="1"/>
        <v>0</v>
      </c>
      <c r="H10" s="46">
        <f t="shared" si="1"/>
        <v>409248284200</v>
      </c>
      <c r="I10" s="46">
        <f t="shared" si="1"/>
        <v>0</v>
      </c>
      <c r="J10" s="46">
        <f t="shared" si="1"/>
        <v>0</v>
      </c>
      <c r="K10" s="46">
        <f t="shared" si="1"/>
        <v>0</v>
      </c>
      <c r="L10" s="46">
        <f t="shared" si="1"/>
        <v>0</v>
      </c>
      <c r="M10" s="46">
        <f t="shared" si="1"/>
        <v>0</v>
      </c>
      <c r="N10" s="46">
        <f t="shared" si="1"/>
        <v>11775103045</v>
      </c>
      <c r="O10" s="48">
        <f>F10/C10</f>
        <v>0.99611522275982645</v>
      </c>
      <c r="P10" s="49"/>
      <c r="Q10" s="48">
        <f>H10/E10</f>
        <v>0.9682560592358187</v>
      </c>
    </row>
    <row r="11" spans="1:17" ht="15.75" x14ac:dyDescent="0.25">
      <c r="A11" s="43">
        <v>1</v>
      </c>
      <c r="B11" s="50" t="s">
        <v>157</v>
      </c>
      <c r="C11" s="51">
        <f>D11+E11</f>
        <v>10228507840</v>
      </c>
      <c r="D11" s="52"/>
      <c r="E11" s="52">
        <f>'[1]56'!C9</f>
        <v>10228507840</v>
      </c>
      <c r="F11" s="46">
        <f>G11+H11+I11+J11+K11+N11</f>
        <v>10228507840</v>
      </c>
      <c r="G11" s="52"/>
      <c r="H11" s="52">
        <f>'[1]56'!D9</f>
        <v>6187507840</v>
      </c>
      <c r="I11" s="52"/>
      <c r="J11" s="52"/>
      <c r="K11" s="52"/>
      <c r="L11" s="52"/>
      <c r="M11" s="52"/>
      <c r="N11" s="52">
        <v>4041000000</v>
      </c>
      <c r="O11" s="48">
        <f t="shared" ref="O11:O36" si="2">F11/C11</f>
        <v>1</v>
      </c>
      <c r="P11" s="43"/>
      <c r="Q11" s="48">
        <f t="shared" ref="Q11:Q36" si="3">H11/E11</f>
        <v>0.60492771152825353</v>
      </c>
    </row>
    <row r="12" spans="1:17" ht="15.75" x14ac:dyDescent="0.25">
      <c r="A12" s="43">
        <v>2</v>
      </c>
      <c r="B12" s="50" t="s">
        <v>158</v>
      </c>
      <c r="C12" s="51">
        <f>D12+E12</f>
        <v>4445937508</v>
      </c>
      <c r="D12" s="52"/>
      <c r="E12" s="52">
        <f>'[1]56'!C10</f>
        <v>4445937508</v>
      </c>
      <c r="F12" s="46">
        <f>G12+H12+I12+J12+K12+N12</f>
        <v>4445702721</v>
      </c>
      <c r="G12" s="52"/>
      <c r="H12" s="52">
        <f>'[1]56'!D10</f>
        <v>4445702721</v>
      </c>
      <c r="I12" s="52"/>
      <c r="J12" s="52"/>
      <c r="K12" s="52"/>
      <c r="L12" s="52"/>
      <c r="M12" s="52"/>
      <c r="N12" s="52"/>
      <c r="O12" s="48">
        <f t="shared" si="2"/>
        <v>0.99994719066573079</v>
      </c>
      <c r="P12" s="43"/>
      <c r="Q12" s="48">
        <f t="shared" si="3"/>
        <v>0.99994719066573079</v>
      </c>
    </row>
    <row r="13" spans="1:17" ht="15.75" x14ac:dyDescent="0.25">
      <c r="A13" s="43">
        <v>3</v>
      </c>
      <c r="B13" s="50" t="s">
        <v>159</v>
      </c>
      <c r="C13" s="51">
        <f t="shared" ref="C13:C36" si="4">D13+E13</f>
        <v>79615783219</v>
      </c>
      <c r="D13" s="52"/>
      <c r="E13" s="52">
        <f>'[1]56'!C11</f>
        <v>79615783219</v>
      </c>
      <c r="F13" s="46">
        <f t="shared" ref="F13:F43" si="5">G13+H13+I13+J13+K13+N13</f>
        <v>79377576709</v>
      </c>
      <c r="G13" s="52"/>
      <c r="H13" s="52">
        <f>'[1]56'!D11</f>
        <v>72272576709</v>
      </c>
      <c r="I13" s="52"/>
      <c r="J13" s="52"/>
      <c r="K13" s="52"/>
      <c r="L13" s="52"/>
      <c r="M13" s="52"/>
      <c r="N13" s="52">
        <v>7105000000</v>
      </c>
      <c r="O13" s="48">
        <f t="shared" si="2"/>
        <v>0.99700804915346042</v>
      </c>
      <c r="P13" s="43"/>
      <c r="Q13" s="48">
        <f t="shared" si="3"/>
        <v>0.90776695005560692</v>
      </c>
    </row>
    <row r="14" spans="1:17" ht="15.75" x14ac:dyDescent="0.25">
      <c r="A14" s="43">
        <v>4</v>
      </c>
      <c r="B14" s="50" t="s">
        <v>160</v>
      </c>
      <c r="C14" s="51">
        <f t="shared" si="4"/>
        <v>4490105588</v>
      </c>
      <c r="D14" s="52"/>
      <c r="E14" s="52">
        <f>'[1]56'!C12</f>
        <v>4490105588</v>
      </c>
      <c r="F14" s="46">
        <f t="shared" si="5"/>
        <v>4490105588</v>
      </c>
      <c r="G14" s="52"/>
      <c r="H14" s="52">
        <f>'[1]56'!D12</f>
        <v>4490105588</v>
      </c>
      <c r="I14" s="52"/>
      <c r="J14" s="52"/>
      <c r="K14" s="52"/>
      <c r="L14" s="52"/>
      <c r="M14" s="52"/>
      <c r="N14" s="52"/>
      <c r="O14" s="48">
        <f t="shared" si="2"/>
        <v>1</v>
      </c>
      <c r="P14" s="43"/>
      <c r="Q14" s="48">
        <f t="shared" si="3"/>
        <v>1</v>
      </c>
    </row>
    <row r="15" spans="1:17" ht="15.75" x14ac:dyDescent="0.25">
      <c r="A15" s="43">
        <v>5</v>
      </c>
      <c r="B15" s="50" t="s">
        <v>161</v>
      </c>
      <c r="C15" s="51">
        <f t="shared" si="4"/>
        <v>76758992479</v>
      </c>
      <c r="D15" s="52"/>
      <c r="E15" s="52">
        <f>'[1]56'!C13</f>
        <v>76758992479</v>
      </c>
      <c r="F15" s="46">
        <f t="shared" si="5"/>
        <v>75774295929</v>
      </c>
      <c r="G15" s="52"/>
      <c r="H15" s="52">
        <f>'[1]56'!D13</f>
        <v>75774295929</v>
      </c>
      <c r="I15" s="52"/>
      <c r="J15" s="52"/>
      <c r="K15" s="52"/>
      <c r="L15" s="52"/>
      <c r="M15" s="52"/>
      <c r="N15" s="52"/>
      <c r="O15" s="48">
        <f t="shared" si="2"/>
        <v>0.98717158057709786</v>
      </c>
      <c r="P15" s="43"/>
      <c r="Q15" s="48">
        <f t="shared" si="3"/>
        <v>0.98717158057709786</v>
      </c>
    </row>
    <row r="16" spans="1:17" ht="15.75" x14ac:dyDescent="0.25">
      <c r="A16" s="43">
        <v>6</v>
      </c>
      <c r="B16" s="50" t="s">
        <v>162</v>
      </c>
      <c r="C16" s="51">
        <f t="shared" si="4"/>
        <v>2237509819</v>
      </c>
      <c r="D16" s="52"/>
      <c r="E16" s="52">
        <f>'[1]56'!C14</f>
        <v>2237509819</v>
      </c>
      <c r="F16" s="46">
        <f t="shared" si="5"/>
        <v>2237509819</v>
      </c>
      <c r="G16" s="52"/>
      <c r="H16" s="52">
        <f>'[1]56'!D14</f>
        <v>2237509819</v>
      </c>
      <c r="I16" s="52"/>
      <c r="J16" s="52"/>
      <c r="K16" s="52"/>
      <c r="L16" s="52"/>
      <c r="M16" s="52"/>
      <c r="N16" s="52"/>
      <c r="O16" s="48">
        <f t="shared" si="2"/>
        <v>1</v>
      </c>
      <c r="P16" s="43"/>
      <c r="Q16" s="48">
        <f t="shared" si="3"/>
        <v>1</v>
      </c>
    </row>
    <row r="17" spans="1:17" ht="15.75" x14ac:dyDescent="0.25">
      <c r="A17" s="43">
        <v>7</v>
      </c>
      <c r="B17" s="50" t="s">
        <v>163</v>
      </c>
      <c r="C17" s="51">
        <f t="shared" si="4"/>
        <v>1363382091</v>
      </c>
      <c r="D17" s="52"/>
      <c r="E17" s="52">
        <f>'[1]56'!C15</f>
        <v>1363382091</v>
      </c>
      <c r="F17" s="46">
        <f t="shared" si="5"/>
        <v>1358949081</v>
      </c>
      <c r="G17" s="52"/>
      <c r="H17" s="52">
        <f>'[1]56'!D15</f>
        <v>1358949081</v>
      </c>
      <c r="I17" s="52"/>
      <c r="J17" s="52"/>
      <c r="K17" s="52"/>
      <c r="L17" s="52"/>
      <c r="M17" s="52"/>
      <c r="N17" s="52"/>
      <c r="O17" s="48">
        <f t="shared" si="2"/>
        <v>0.99674851970752487</v>
      </c>
      <c r="P17" s="43"/>
      <c r="Q17" s="48">
        <f t="shared" si="3"/>
        <v>0.99674851970752487</v>
      </c>
    </row>
    <row r="18" spans="1:17" ht="15.75" x14ac:dyDescent="0.25">
      <c r="A18" s="43">
        <v>8</v>
      </c>
      <c r="B18" s="50" t="s">
        <v>164</v>
      </c>
      <c r="C18" s="51">
        <f t="shared" si="4"/>
        <v>13457725818</v>
      </c>
      <c r="D18" s="52"/>
      <c r="E18" s="52">
        <f>'[1]56'!C16</f>
        <v>13457725818</v>
      </c>
      <c r="F18" s="46">
        <f t="shared" si="5"/>
        <v>13451407730</v>
      </c>
      <c r="G18" s="52"/>
      <c r="H18" s="52">
        <f>'[1]56'!D16</f>
        <v>13451407730</v>
      </c>
      <c r="I18" s="52"/>
      <c r="J18" s="52"/>
      <c r="K18" s="52"/>
      <c r="L18" s="52"/>
      <c r="M18" s="52"/>
      <c r="N18" s="52"/>
      <c r="O18" s="48">
        <f t="shared" si="2"/>
        <v>0.9995305233525007</v>
      </c>
      <c r="P18" s="43"/>
      <c r="Q18" s="48">
        <f t="shared" si="3"/>
        <v>0.9995305233525007</v>
      </c>
    </row>
    <row r="19" spans="1:17" ht="15.75" x14ac:dyDescent="0.25">
      <c r="A19" s="43">
        <v>9</v>
      </c>
      <c r="B19" s="50" t="s">
        <v>165</v>
      </c>
      <c r="C19" s="51">
        <f t="shared" si="4"/>
        <v>10871048840</v>
      </c>
      <c r="D19" s="52"/>
      <c r="E19" s="52">
        <f>'[1]56'!C17</f>
        <v>10871048840</v>
      </c>
      <c r="F19" s="46">
        <f t="shared" si="5"/>
        <v>10868612836</v>
      </c>
      <c r="G19" s="52"/>
      <c r="H19" s="52">
        <f>'[1]56'!D17</f>
        <v>10868612836</v>
      </c>
      <c r="I19" s="52"/>
      <c r="J19" s="52"/>
      <c r="K19" s="52"/>
      <c r="L19" s="52"/>
      <c r="M19" s="52"/>
      <c r="N19" s="52"/>
      <c r="O19" s="48">
        <f t="shared" si="2"/>
        <v>0.99977591821765743</v>
      </c>
      <c r="P19" s="43"/>
      <c r="Q19" s="48">
        <f t="shared" si="3"/>
        <v>0.99977591821765743</v>
      </c>
    </row>
    <row r="20" spans="1:17" ht="15.75" x14ac:dyDescent="0.25">
      <c r="A20" s="43">
        <v>10</v>
      </c>
      <c r="B20" s="50" t="s">
        <v>166</v>
      </c>
      <c r="C20" s="51">
        <f t="shared" si="4"/>
        <v>8019306504</v>
      </c>
      <c r="D20" s="52"/>
      <c r="E20" s="52">
        <f>'[1]56'!C18</f>
        <v>8019306504</v>
      </c>
      <c r="F20" s="46">
        <f t="shared" si="5"/>
        <v>8019292004</v>
      </c>
      <c r="G20" s="52"/>
      <c r="H20" s="52">
        <f>'[1]56'!D18</f>
        <v>8019292004</v>
      </c>
      <c r="I20" s="52"/>
      <c r="J20" s="52"/>
      <c r="K20" s="52"/>
      <c r="L20" s="52"/>
      <c r="M20" s="52"/>
      <c r="N20" s="52"/>
      <c r="O20" s="48">
        <f t="shared" si="2"/>
        <v>0.99999819186359906</v>
      </c>
      <c r="P20" s="43"/>
      <c r="Q20" s="48">
        <f t="shared" si="3"/>
        <v>0.99999819186359906</v>
      </c>
    </row>
    <row r="21" spans="1:17" ht="15.75" x14ac:dyDescent="0.25">
      <c r="A21" s="43">
        <v>11</v>
      </c>
      <c r="B21" s="50" t="s">
        <v>167</v>
      </c>
      <c r="C21" s="51">
        <f t="shared" si="4"/>
        <v>10641632332</v>
      </c>
      <c r="D21" s="52"/>
      <c r="E21" s="52">
        <f>'[1]56'!C19</f>
        <v>10641632332</v>
      </c>
      <c r="F21" s="46">
        <f t="shared" si="5"/>
        <v>10634841932</v>
      </c>
      <c r="G21" s="52"/>
      <c r="H21" s="52">
        <f>'[1]56'!D19</f>
        <v>10634841932</v>
      </c>
      <c r="I21" s="52"/>
      <c r="J21" s="52"/>
      <c r="K21" s="52"/>
      <c r="L21" s="52"/>
      <c r="M21" s="52"/>
      <c r="N21" s="52"/>
      <c r="O21" s="48">
        <f t="shared" si="2"/>
        <v>0.99936190240480482</v>
      </c>
      <c r="P21" s="43"/>
      <c r="Q21" s="48">
        <f t="shared" si="3"/>
        <v>0.99936190240480482</v>
      </c>
    </row>
    <row r="22" spans="1:17" ht="15.75" x14ac:dyDescent="0.25">
      <c r="A22" s="43">
        <v>12</v>
      </c>
      <c r="B22" s="50" t="s">
        <v>168</v>
      </c>
      <c r="C22" s="51">
        <f t="shared" si="4"/>
        <v>12578364305</v>
      </c>
      <c r="D22" s="52"/>
      <c r="E22" s="52">
        <f>'[1]56'!C20</f>
        <v>12578364305</v>
      </c>
      <c r="F22" s="46">
        <f t="shared" si="5"/>
        <v>12526370545</v>
      </c>
      <c r="G22" s="52"/>
      <c r="H22" s="52">
        <f>'[1]56'!D20</f>
        <v>12526370545</v>
      </c>
      <c r="I22" s="52"/>
      <c r="J22" s="52"/>
      <c r="K22" s="52"/>
      <c r="L22" s="52"/>
      <c r="M22" s="52"/>
      <c r="N22" s="52"/>
      <c r="O22" s="48">
        <f t="shared" si="2"/>
        <v>0.99586641325221181</v>
      </c>
      <c r="P22" s="43"/>
      <c r="Q22" s="48">
        <f t="shared" si="3"/>
        <v>0.99586641325221181</v>
      </c>
    </row>
    <row r="23" spans="1:17" ht="15.75" x14ac:dyDescent="0.25">
      <c r="A23" s="43">
        <v>13</v>
      </c>
      <c r="B23" s="50" t="s">
        <v>169</v>
      </c>
      <c r="C23" s="51">
        <f t="shared" si="4"/>
        <v>8860713992</v>
      </c>
      <c r="D23" s="52"/>
      <c r="E23" s="52">
        <f>'[1]56'!C21</f>
        <v>8860713992</v>
      </c>
      <c r="F23" s="46">
        <f t="shared" si="5"/>
        <v>8860676192</v>
      </c>
      <c r="G23" s="52"/>
      <c r="H23" s="52">
        <f>'[1]56'!D21</f>
        <v>8860676192</v>
      </c>
      <c r="I23" s="52"/>
      <c r="J23" s="52"/>
      <c r="K23" s="52"/>
      <c r="L23" s="52"/>
      <c r="M23" s="52"/>
      <c r="N23" s="52"/>
      <c r="O23" s="48">
        <f t="shared" si="2"/>
        <v>0.99999573397809316</v>
      </c>
      <c r="P23" s="43"/>
      <c r="Q23" s="48">
        <f t="shared" si="3"/>
        <v>0.99999573397809316</v>
      </c>
    </row>
    <row r="24" spans="1:17" ht="15.75" x14ac:dyDescent="0.25">
      <c r="A24" s="43">
        <v>14</v>
      </c>
      <c r="B24" s="50" t="s">
        <v>170</v>
      </c>
      <c r="C24" s="51">
        <f t="shared" si="4"/>
        <v>9913381824</v>
      </c>
      <c r="D24" s="52"/>
      <c r="E24" s="52">
        <f>'[1]56'!C22</f>
        <v>9913381824</v>
      </c>
      <c r="F24" s="46">
        <f t="shared" si="5"/>
        <v>9912881822</v>
      </c>
      <c r="G24" s="52"/>
      <c r="H24" s="52">
        <f>'[1]56'!D22</f>
        <v>9912881822</v>
      </c>
      <c r="I24" s="52"/>
      <c r="J24" s="52"/>
      <c r="K24" s="52"/>
      <c r="L24" s="52"/>
      <c r="M24" s="52"/>
      <c r="N24" s="52"/>
      <c r="O24" s="48">
        <f t="shared" si="2"/>
        <v>0.99994956292324089</v>
      </c>
      <c r="P24" s="43"/>
      <c r="Q24" s="48">
        <f t="shared" si="3"/>
        <v>0.99994956292324089</v>
      </c>
    </row>
    <row r="25" spans="1:17" ht="15.75" x14ac:dyDescent="0.25">
      <c r="A25" s="43">
        <v>15</v>
      </c>
      <c r="B25" s="50" t="s">
        <v>171</v>
      </c>
      <c r="C25" s="51">
        <f t="shared" si="4"/>
        <v>26182337488</v>
      </c>
      <c r="D25" s="52"/>
      <c r="E25" s="52">
        <f>'[1]56'!C23</f>
        <v>26182337488</v>
      </c>
      <c r="F25" s="46">
        <f t="shared" si="5"/>
        <v>26180987463</v>
      </c>
      <c r="G25" s="52"/>
      <c r="H25" s="52">
        <f>'[1]56'!D23</f>
        <v>25760392615</v>
      </c>
      <c r="I25" s="52"/>
      <c r="J25" s="52"/>
      <c r="K25" s="52"/>
      <c r="L25" s="52"/>
      <c r="M25" s="52"/>
      <c r="N25" s="52">
        <v>420594848</v>
      </c>
      <c r="O25" s="48">
        <f t="shared" si="2"/>
        <v>0.99994843756785967</v>
      </c>
      <c r="P25" s="43"/>
      <c r="Q25" s="48">
        <f t="shared" si="3"/>
        <v>0.98388436963684445</v>
      </c>
    </row>
    <row r="26" spans="1:17" ht="15.75" x14ac:dyDescent="0.25">
      <c r="A26" s="43">
        <v>16</v>
      </c>
      <c r="B26" s="50" t="s">
        <v>172</v>
      </c>
      <c r="C26" s="51">
        <f t="shared" si="4"/>
        <v>25837374415</v>
      </c>
      <c r="D26" s="52"/>
      <c r="E26" s="52">
        <f>'[1]56'!C24</f>
        <v>25837374415</v>
      </c>
      <c r="F26" s="46">
        <f t="shared" si="5"/>
        <v>25804759415</v>
      </c>
      <c r="G26" s="52"/>
      <c r="H26" s="52">
        <f>'[1]56'!D24</f>
        <v>25770042922</v>
      </c>
      <c r="I26" s="52"/>
      <c r="J26" s="52"/>
      <c r="K26" s="52"/>
      <c r="L26" s="52"/>
      <c r="M26" s="52"/>
      <c r="N26" s="52">
        <v>34716493</v>
      </c>
      <c r="O26" s="48">
        <f t="shared" si="2"/>
        <v>0.99873768133417362</v>
      </c>
      <c r="P26" s="43"/>
      <c r="Q26" s="48">
        <f t="shared" si="3"/>
        <v>0.9973940272754297</v>
      </c>
    </row>
    <row r="27" spans="1:17" ht="15.75" x14ac:dyDescent="0.25">
      <c r="A27" s="43">
        <v>17</v>
      </c>
      <c r="B27" s="50" t="s">
        <v>173</v>
      </c>
      <c r="C27" s="51">
        <f t="shared" si="4"/>
        <v>13474814288</v>
      </c>
      <c r="D27" s="52"/>
      <c r="E27" s="52">
        <f>'[1]56'!C25</f>
        <v>13474814288</v>
      </c>
      <c r="F27" s="46">
        <f t="shared" si="5"/>
        <v>13474783288</v>
      </c>
      <c r="G27" s="52"/>
      <c r="H27" s="52">
        <f>'[1]56'!D25</f>
        <v>13352894801</v>
      </c>
      <c r="I27" s="52"/>
      <c r="J27" s="52"/>
      <c r="K27" s="52"/>
      <c r="L27" s="52"/>
      <c r="M27" s="52"/>
      <c r="N27" s="52">
        <v>121888487</v>
      </c>
      <c r="O27" s="48">
        <f t="shared" si="2"/>
        <v>0.99999769941170713</v>
      </c>
      <c r="P27" s="43"/>
      <c r="Q27" s="48">
        <f t="shared" si="3"/>
        <v>0.99095204695261918</v>
      </c>
    </row>
    <row r="28" spans="1:17" ht="15.75" x14ac:dyDescent="0.25">
      <c r="A28" s="43">
        <v>18</v>
      </c>
      <c r="B28" s="50" t="s">
        <v>174</v>
      </c>
      <c r="C28" s="51">
        <f t="shared" si="4"/>
        <v>17486916653</v>
      </c>
      <c r="D28" s="52"/>
      <c r="E28" s="52">
        <f>'[1]56'!C26</f>
        <v>17486916653</v>
      </c>
      <c r="F28" s="46">
        <f t="shared" si="5"/>
        <v>17486447653</v>
      </c>
      <c r="G28" s="52"/>
      <c r="H28" s="52">
        <f>'[1]56'!D26</f>
        <v>17435364889</v>
      </c>
      <c r="I28" s="52"/>
      <c r="J28" s="52"/>
      <c r="K28" s="52"/>
      <c r="L28" s="52"/>
      <c r="M28" s="52"/>
      <c r="N28" s="52">
        <v>51082764</v>
      </c>
      <c r="O28" s="48">
        <f t="shared" si="2"/>
        <v>0.99997317994879786</v>
      </c>
      <c r="P28" s="43"/>
      <c r="Q28" s="48">
        <f t="shared" si="3"/>
        <v>0.99705198091676406</v>
      </c>
    </row>
    <row r="29" spans="1:17" ht="15.75" x14ac:dyDescent="0.25">
      <c r="A29" s="43">
        <v>19</v>
      </c>
      <c r="B29" s="50" t="s">
        <v>175</v>
      </c>
      <c r="C29" s="51">
        <f t="shared" si="4"/>
        <v>17854562346</v>
      </c>
      <c r="D29" s="52"/>
      <c r="E29" s="52">
        <f>'[1]56'!C27</f>
        <v>17854562346</v>
      </c>
      <c r="F29" s="46">
        <f t="shared" si="5"/>
        <v>17821862346</v>
      </c>
      <c r="G29" s="52"/>
      <c r="H29" s="52">
        <f>'[1]56'!D27</f>
        <v>17821862346</v>
      </c>
      <c r="I29" s="52"/>
      <c r="J29" s="52"/>
      <c r="K29" s="52"/>
      <c r="L29" s="52"/>
      <c r="M29" s="52"/>
      <c r="N29" s="52"/>
      <c r="O29" s="48">
        <f t="shared" si="2"/>
        <v>0.99816853533756178</v>
      </c>
      <c r="P29" s="43"/>
      <c r="Q29" s="48">
        <f t="shared" si="3"/>
        <v>0.99816853533756178</v>
      </c>
    </row>
    <row r="30" spans="1:17" ht="15.75" x14ac:dyDescent="0.25">
      <c r="A30" s="43">
        <v>20</v>
      </c>
      <c r="B30" s="50" t="s">
        <v>176</v>
      </c>
      <c r="C30" s="51">
        <f t="shared" si="4"/>
        <v>13236864398</v>
      </c>
      <c r="D30" s="52"/>
      <c r="E30" s="52">
        <f>'[1]56'!C28</f>
        <v>13236864398</v>
      </c>
      <c r="F30" s="46">
        <f t="shared" si="5"/>
        <v>13236864398</v>
      </c>
      <c r="G30" s="52"/>
      <c r="H30" s="52">
        <f>'[1]56'!D28</f>
        <v>13236043945</v>
      </c>
      <c r="I30" s="52"/>
      <c r="J30" s="52"/>
      <c r="K30" s="52"/>
      <c r="L30" s="52"/>
      <c r="M30" s="52"/>
      <c r="N30" s="52">
        <v>820453</v>
      </c>
      <c r="O30" s="48">
        <f t="shared" si="2"/>
        <v>1</v>
      </c>
      <c r="P30" s="43"/>
      <c r="Q30" s="48">
        <f t="shared" si="3"/>
        <v>0.99993801757158407</v>
      </c>
    </row>
    <row r="31" spans="1:17" ht="15.75" x14ac:dyDescent="0.25">
      <c r="A31" s="43">
        <v>21</v>
      </c>
      <c r="B31" s="50" t="s">
        <v>177</v>
      </c>
      <c r="C31" s="51">
        <f t="shared" si="4"/>
        <v>21205397001</v>
      </c>
      <c r="D31" s="52"/>
      <c r="E31" s="52">
        <f>'[1]56'!C29</f>
        <v>21205397001</v>
      </c>
      <c r="F31" s="46">
        <f t="shared" si="5"/>
        <v>21205397001</v>
      </c>
      <c r="G31" s="52"/>
      <c r="H31" s="52">
        <f>'[1]56'!D29</f>
        <v>21205397001</v>
      </c>
      <c r="I31" s="52"/>
      <c r="J31" s="52"/>
      <c r="K31" s="52"/>
      <c r="L31" s="52"/>
      <c r="M31" s="52"/>
      <c r="N31" s="52"/>
      <c r="O31" s="48">
        <f t="shared" si="2"/>
        <v>1</v>
      </c>
      <c r="P31" s="43"/>
      <c r="Q31" s="48">
        <f t="shared" si="3"/>
        <v>1</v>
      </c>
    </row>
    <row r="32" spans="1:17" ht="15.75" x14ac:dyDescent="0.25">
      <c r="A32" s="43">
        <v>22</v>
      </c>
      <c r="B32" s="50" t="s">
        <v>178</v>
      </c>
      <c r="C32" s="51">
        <f t="shared" si="4"/>
        <v>22558748687</v>
      </c>
      <c r="D32" s="52"/>
      <c r="E32" s="52">
        <f>'[1]56'!C30</f>
        <v>22558748687</v>
      </c>
      <c r="F32" s="46">
        <f t="shared" si="5"/>
        <v>22558748399</v>
      </c>
      <c r="G32" s="52"/>
      <c r="H32" s="52">
        <f>'[1]56'!D30</f>
        <v>22558748399</v>
      </c>
      <c r="I32" s="52"/>
      <c r="J32" s="52"/>
      <c r="K32" s="52"/>
      <c r="L32" s="52"/>
      <c r="M32" s="52"/>
      <c r="N32" s="52"/>
      <c r="O32" s="48">
        <f t="shared" si="2"/>
        <v>0.99999998723333439</v>
      </c>
      <c r="P32" s="43"/>
      <c r="Q32" s="48">
        <f t="shared" si="3"/>
        <v>0.99999998723333439</v>
      </c>
    </row>
    <row r="33" spans="1:17" ht="15.75" x14ac:dyDescent="0.25">
      <c r="A33" s="43">
        <v>23</v>
      </c>
      <c r="B33" s="50" t="s">
        <v>179</v>
      </c>
      <c r="C33" s="51">
        <f t="shared" si="4"/>
        <v>333849434</v>
      </c>
      <c r="D33" s="52"/>
      <c r="E33" s="52">
        <f>'[1]56'!C31</f>
        <v>333849434</v>
      </c>
      <c r="F33" s="46">
        <f t="shared" si="5"/>
        <v>333849434</v>
      </c>
      <c r="G33" s="52"/>
      <c r="H33" s="52">
        <f>'[1]56'!D31</f>
        <v>333849434</v>
      </c>
      <c r="I33" s="52"/>
      <c r="J33" s="52"/>
      <c r="K33" s="52"/>
      <c r="L33" s="52"/>
      <c r="M33" s="52"/>
      <c r="N33" s="52"/>
      <c r="O33" s="48">
        <f t="shared" si="2"/>
        <v>1</v>
      </c>
      <c r="P33" s="43"/>
      <c r="Q33" s="48">
        <f t="shared" si="3"/>
        <v>1</v>
      </c>
    </row>
    <row r="34" spans="1:17" ht="15.75" x14ac:dyDescent="0.25">
      <c r="A34" s="43">
        <v>24</v>
      </c>
      <c r="B34" s="50" t="s">
        <v>180</v>
      </c>
      <c r="C34" s="51">
        <f t="shared" si="4"/>
        <v>10712091100</v>
      </c>
      <c r="D34" s="52"/>
      <c r="E34" s="52">
        <f>'[1]56'!C32</f>
        <v>10712091100</v>
      </c>
      <c r="F34" s="46">
        <f t="shared" si="5"/>
        <v>10432957100</v>
      </c>
      <c r="G34" s="52"/>
      <c r="H34" s="52">
        <f>'[1]56'!D32</f>
        <v>10432957100</v>
      </c>
      <c r="I34" s="52"/>
      <c r="J34" s="52"/>
      <c r="K34" s="52"/>
      <c r="L34" s="52"/>
      <c r="M34" s="52"/>
      <c r="N34" s="52"/>
      <c r="O34" s="48">
        <f t="shared" si="2"/>
        <v>0.9739421558877519</v>
      </c>
      <c r="P34" s="43"/>
      <c r="Q34" s="48">
        <f t="shared" si="3"/>
        <v>0.9739421558877519</v>
      </c>
    </row>
    <row r="35" spans="1:17" ht="15.75" x14ac:dyDescent="0.25">
      <c r="A35" s="43">
        <v>25</v>
      </c>
      <c r="B35" s="50" t="s">
        <v>181</v>
      </c>
      <c r="C35" s="51">
        <f t="shared" si="4"/>
        <v>200000000</v>
      </c>
      <c r="D35" s="52"/>
      <c r="E35" s="52">
        <f>'[1]56'!C33</f>
        <v>200000000</v>
      </c>
      <c r="F35" s="46">
        <f t="shared" si="5"/>
        <v>200000000</v>
      </c>
      <c r="G35" s="52"/>
      <c r="H35" s="52">
        <f>'[1]56'!D33</f>
        <v>200000000</v>
      </c>
      <c r="I35" s="52"/>
      <c r="J35" s="52"/>
      <c r="K35" s="52"/>
      <c r="L35" s="52"/>
      <c r="M35" s="52"/>
      <c r="N35" s="52"/>
      <c r="O35" s="48">
        <f t="shared" si="2"/>
        <v>1</v>
      </c>
      <c r="P35" s="43"/>
      <c r="Q35" s="48">
        <f t="shared" si="3"/>
        <v>1</v>
      </c>
    </row>
    <row r="36" spans="1:17" ht="15.75" x14ac:dyDescent="0.25">
      <c r="A36" s="43">
        <v>26</v>
      </c>
      <c r="B36" s="50" t="s">
        <v>182</v>
      </c>
      <c r="C36" s="51">
        <f t="shared" si="4"/>
        <v>100000000</v>
      </c>
      <c r="D36" s="52"/>
      <c r="E36" s="52">
        <f>'[1]56'!C34</f>
        <v>100000000</v>
      </c>
      <c r="F36" s="46">
        <f t="shared" si="5"/>
        <v>100000000</v>
      </c>
      <c r="G36" s="52"/>
      <c r="H36" s="52">
        <f>'[1]56'!D34</f>
        <v>100000000</v>
      </c>
      <c r="I36" s="52"/>
      <c r="J36" s="52"/>
      <c r="K36" s="52"/>
      <c r="L36" s="52"/>
      <c r="M36" s="52"/>
      <c r="N36" s="52"/>
      <c r="O36" s="48">
        <f t="shared" si="2"/>
        <v>1</v>
      </c>
      <c r="P36" s="43"/>
      <c r="Q36" s="48">
        <f t="shared" si="3"/>
        <v>1</v>
      </c>
    </row>
    <row r="37" spans="1:17" ht="31.5" x14ac:dyDescent="0.25">
      <c r="A37" s="42" t="s">
        <v>17</v>
      </c>
      <c r="B37" s="45" t="s">
        <v>183</v>
      </c>
      <c r="C37" s="46"/>
      <c r="D37" s="53"/>
      <c r="E37" s="53"/>
      <c r="F37" s="46">
        <f t="shared" si="5"/>
        <v>0</v>
      </c>
      <c r="G37" s="53"/>
      <c r="H37" s="53"/>
      <c r="I37" s="53"/>
      <c r="J37" s="53"/>
      <c r="K37" s="53"/>
      <c r="L37" s="53"/>
      <c r="M37" s="53"/>
      <c r="N37" s="53"/>
      <c r="O37" s="49"/>
      <c r="P37" s="49"/>
      <c r="Q37" s="49"/>
    </row>
    <row r="38" spans="1:17" ht="15.75" x14ac:dyDescent="0.25">
      <c r="A38" s="42" t="s">
        <v>21</v>
      </c>
      <c r="B38" s="45" t="s">
        <v>184</v>
      </c>
      <c r="C38" s="46"/>
      <c r="D38" s="53"/>
      <c r="E38" s="53"/>
      <c r="F38" s="46">
        <f t="shared" si="5"/>
        <v>0</v>
      </c>
      <c r="G38" s="53"/>
      <c r="H38" s="53"/>
      <c r="I38" s="53"/>
      <c r="J38" s="53"/>
      <c r="K38" s="53"/>
      <c r="L38" s="53"/>
      <c r="M38" s="53"/>
      <c r="N38" s="53"/>
      <c r="O38" s="49"/>
      <c r="P38" s="49"/>
      <c r="Q38" s="49"/>
    </row>
    <row r="39" spans="1:17" ht="15.75" x14ac:dyDescent="0.25">
      <c r="A39" s="42" t="s">
        <v>23</v>
      </c>
      <c r="B39" s="45" t="s">
        <v>185</v>
      </c>
      <c r="C39" s="46"/>
      <c r="D39" s="53"/>
      <c r="E39" s="53"/>
      <c r="F39" s="46">
        <f t="shared" si="5"/>
        <v>0</v>
      </c>
      <c r="G39" s="53"/>
      <c r="H39" s="53"/>
      <c r="I39" s="53"/>
      <c r="J39" s="53"/>
      <c r="K39" s="53"/>
      <c r="L39" s="53"/>
      <c r="M39" s="53"/>
      <c r="N39" s="53"/>
      <c r="O39" s="49"/>
      <c r="P39" s="49"/>
      <c r="Q39" s="49"/>
    </row>
    <row r="40" spans="1:17" ht="15.75" x14ac:dyDescent="0.25">
      <c r="A40" s="42" t="s">
        <v>25</v>
      </c>
      <c r="B40" s="45" t="s">
        <v>186</v>
      </c>
      <c r="C40" s="46"/>
      <c r="D40" s="53"/>
      <c r="E40" s="53"/>
      <c r="F40" s="46">
        <f t="shared" si="5"/>
        <v>0</v>
      </c>
      <c r="G40" s="53"/>
      <c r="H40" s="53"/>
      <c r="I40" s="53"/>
      <c r="J40" s="53"/>
      <c r="K40" s="53"/>
      <c r="L40" s="53"/>
      <c r="M40" s="53"/>
      <c r="N40" s="53"/>
      <c r="O40" s="49"/>
      <c r="P40" s="49"/>
      <c r="Q40" s="49"/>
    </row>
    <row r="41" spans="1:17" ht="31.5" x14ac:dyDescent="0.25">
      <c r="A41" s="42" t="s">
        <v>113</v>
      </c>
      <c r="B41" s="45" t="s">
        <v>187</v>
      </c>
      <c r="C41" s="46"/>
      <c r="D41" s="53"/>
      <c r="E41" s="53"/>
      <c r="F41" s="46">
        <f t="shared" si="5"/>
        <v>0</v>
      </c>
      <c r="G41" s="53"/>
      <c r="H41" s="53"/>
      <c r="I41" s="53"/>
      <c r="J41" s="53"/>
      <c r="K41" s="53"/>
      <c r="L41" s="53"/>
      <c r="M41" s="53"/>
      <c r="N41" s="53"/>
      <c r="O41" s="49"/>
      <c r="P41" s="49"/>
      <c r="Q41" s="49"/>
    </row>
    <row r="42" spans="1:17" ht="31.5" x14ac:dyDescent="0.25">
      <c r="A42" s="42" t="s">
        <v>188</v>
      </c>
      <c r="B42" s="45" t="s">
        <v>189</v>
      </c>
      <c r="C42" s="46"/>
      <c r="D42" s="53"/>
      <c r="E42" s="53"/>
      <c r="F42" s="46">
        <f t="shared" si="5"/>
        <v>29314846990</v>
      </c>
      <c r="G42" s="53"/>
      <c r="H42" s="53"/>
      <c r="I42" s="53"/>
      <c r="J42" s="53"/>
      <c r="K42" s="53"/>
      <c r="L42" s="53"/>
      <c r="M42" s="53"/>
      <c r="N42" s="46">
        <v>29314846990</v>
      </c>
      <c r="O42" s="49"/>
      <c r="P42" s="49"/>
      <c r="Q42" s="49"/>
    </row>
    <row r="43" spans="1:17" ht="23.25" customHeight="1" x14ac:dyDescent="0.25">
      <c r="A43" s="42" t="s">
        <v>190</v>
      </c>
      <c r="B43" s="45" t="s">
        <v>119</v>
      </c>
      <c r="C43" s="46"/>
      <c r="D43" s="53"/>
      <c r="E43" s="53"/>
      <c r="F43" s="46">
        <f t="shared" si="5"/>
        <v>221000000</v>
      </c>
      <c r="G43" s="53"/>
      <c r="H43" s="53"/>
      <c r="I43" s="53"/>
      <c r="J43" s="46">
        <v>221000000</v>
      </c>
      <c r="K43" s="53"/>
      <c r="L43" s="53"/>
      <c r="M43" s="53"/>
      <c r="N43" s="46"/>
      <c r="O43" s="49"/>
      <c r="P43" s="49"/>
      <c r="Q43" s="49"/>
    </row>
    <row r="44" spans="1:17" ht="15.75" hidden="1" x14ac:dyDescent="0.25">
      <c r="A44" s="54" t="s">
        <v>191</v>
      </c>
    </row>
    <row r="45" spans="1:17" ht="15.75" hidden="1" x14ac:dyDescent="0.25">
      <c r="A45" s="55" t="s">
        <v>192</v>
      </c>
    </row>
    <row r="46" spans="1:17" ht="15.75" hidden="1" x14ac:dyDescent="0.25">
      <c r="A46" s="55" t="s">
        <v>193</v>
      </c>
    </row>
    <row r="47" spans="1:17" ht="15.75" hidden="1" x14ac:dyDescent="0.25">
      <c r="A47" s="55" t="s">
        <v>194</v>
      </c>
    </row>
    <row r="48" spans="1:17" ht="15.75" hidden="1" x14ac:dyDescent="0.25">
      <c r="A48" s="56"/>
    </row>
    <row r="49" spans="1:1" hidden="1" x14ac:dyDescent="0.25">
      <c r="A49" s="57"/>
    </row>
    <row r="50" spans="1:1" hidden="1" x14ac:dyDescent="0.25">
      <c r="A50" s="57"/>
    </row>
    <row r="51" spans="1:1" x14ac:dyDescent="0.25">
      <c r="A51" s="57"/>
    </row>
    <row r="52" spans="1:1" x14ac:dyDescent="0.25">
      <c r="A52" s="57"/>
    </row>
    <row r="53" spans="1:1" x14ac:dyDescent="0.25">
      <c r="A53" s="57"/>
    </row>
    <row r="54" spans="1:1" x14ac:dyDescent="0.25">
      <c r="A54" s="57"/>
    </row>
    <row r="55" spans="1:1" x14ac:dyDescent="0.25">
      <c r="A55" s="57"/>
    </row>
    <row r="56" spans="1:1" x14ac:dyDescent="0.25">
      <c r="A56" s="57"/>
    </row>
    <row r="57" spans="1:1" x14ac:dyDescent="0.25">
      <c r="A57" s="57"/>
    </row>
    <row r="58" spans="1:1" x14ac:dyDescent="0.25">
      <c r="A58" s="57"/>
    </row>
    <row r="59" spans="1:1" x14ac:dyDescent="0.25">
      <c r="A59" s="57"/>
    </row>
  </sheetData>
  <mergeCells count="20">
    <mergeCell ref="H6:H7"/>
    <mergeCell ref="I6:I7"/>
    <mergeCell ref="J6:J7"/>
    <mergeCell ref="K6:M6"/>
    <mergeCell ref="A2:Q2"/>
    <mergeCell ref="A3:Q3"/>
    <mergeCell ref="A5:A7"/>
    <mergeCell ref="B5:B7"/>
    <mergeCell ref="C5:E5"/>
    <mergeCell ref="F5:N5"/>
    <mergeCell ref="O5:Q5"/>
    <mergeCell ref="C6:C7"/>
    <mergeCell ref="D6:D7"/>
    <mergeCell ref="E6:E7"/>
    <mergeCell ref="N6:N7"/>
    <mergeCell ref="O6:O7"/>
    <mergeCell ref="P6:P7"/>
    <mergeCell ref="Q6:Q7"/>
    <mergeCell ref="F6:F7"/>
    <mergeCell ref="G6:G7"/>
  </mergeCells>
  <pageMargins left="0.47" right="0.22" top="0.44" bottom="0.74803149606299213"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48</vt:lpstr>
      <vt:lpstr>50</vt:lpstr>
      <vt:lpstr>51</vt:lpstr>
      <vt:lpstr>52</vt:lpstr>
      <vt:lpstr>54</vt:lpstr>
      <vt:lpstr>'48'!chuong_phuluc_48</vt:lpstr>
      <vt:lpstr>'48'!chuong_phuluc_48_name</vt:lpstr>
      <vt:lpstr>'50'!chuong_phuluc_50</vt:lpstr>
      <vt:lpstr>'50'!chuong_phuluc_50_name</vt:lpstr>
      <vt:lpstr>'51'!chuong_phuluc_51</vt:lpstr>
      <vt:lpstr>'51'!chuong_phuluc_51_name</vt:lpstr>
      <vt:lpstr>'52'!chuong_phuluc_52</vt:lpstr>
      <vt:lpstr>'52'!chuong_phuluc_52_name</vt:lpstr>
      <vt:lpstr>'54'!chuong_phuluc_54</vt:lpstr>
      <vt:lpstr>'54'!chuong_phuluc_54_name</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2026-03-27T09:51:17Z</cp:lastPrinted>
  <dcterms:created xsi:type="dcterms:W3CDTF">2026-03-27T09:34:35Z</dcterms:created>
  <dcterms:modified xsi:type="dcterms:W3CDTF">2026-03-27T09:51:26Z</dcterms:modified>
</cp:coreProperties>
</file>