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n\2025\AN BIÊN\DỰ TOÁN 2026\Biểu mẫu XD DTXP 2026\TRÌNH KỲ HỌP CUỐI NĂM\"/>
    </mc:Choice>
  </mc:AlternateContent>
  <bookViews>
    <workbookView xWindow="0" yWindow="0" windowWidth="28800" windowHeight="12330" activeTab="2"/>
  </bookViews>
  <sheets>
    <sheet name="Biểu 108" sheetId="1" r:id="rId1"/>
    <sheet name="Biểu 109" sheetId="2" r:id="rId2"/>
    <sheet name="Biểu 110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B14" i="1"/>
  <c r="B12" i="1"/>
  <c r="B11" i="1"/>
  <c r="D9" i="1"/>
  <c r="B10" i="1"/>
  <c r="B9" i="1"/>
  <c r="D17" i="3"/>
  <c r="D16" i="3"/>
  <c r="C19" i="3"/>
  <c r="C17" i="3"/>
  <c r="C16" i="3"/>
  <c r="D15" i="3"/>
  <c r="E34" i="3"/>
  <c r="E15" i="3"/>
  <c r="C48" i="3"/>
  <c r="C47" i="3"/>
  <c r="C46" i="3"/>
  <c r="C45" i="3"/>
  <c r="C44" i="3"/>
  <c r="C43" i="3"/>
  <c r="C42" i="3"/>
  <c r="C41" i="3"/>
  <c r="C40" i="3"/>
  <c r="C39" i="3"/>
  <c r="C37" i="3"/>
  <c r="C36" i="3"/>
  <c r="C35" i="3"/>
  <c r="C34" i="3"/>
  <c r="C15" i="3"/>
  <c r="E12" i="3"/>
  <c r="E14" i="3"/>
  <c r="D14" i="3"/>
  <c r="C14" i="3"/>
  <c r="C13" i="3"/>
  <c r="D12" i="3"/>
  <c r="C12" i="3"/>
  <c r="C16" i="2"/>
  <c r="D16" i="2"/>
  <c r="D10" i="2"/>
  <c r="C10" i="2"/>
  <c r="D11" i="2"/>
  <c r="C11" i="2"/>
  <c r="C21" i="2"/>
  <c r="D18" i="2"/>
  <c r="C18" i="2"/>
  <c r="D24" i="2"/>
  <c r="C24" i="2"/>
</calcChain>
</file>

<file path=xl/sharedStrings.xml><?xml version="1.0" encoding="utf-8"?>
<sst xmlns="http://schemas.openxmlformats.org/spreadsheetml/2006/main" count="145" uniqueCount="96">
  <si>
    <t>CÂN ĐỐI DỰ TOÁN NGÂN SÁCH PHƯỜNG NĂM 2026</t>
  </si>
  <si>
    <t>(Dự toán đã được Hội đồng nhân dân quyết định)</t>
  </si>
  <si>
    <t>Đơn vị: 1.000 đồng</t>
  </si>
  <si>
    <t>NỘI DUNG THU</t>
  </si>
  <si>
    <t>DỰ TOÁN</t>
  </si>
  <si>
    <t>NỘI DUNG CHI</t>
  </si>
  <si>
    <t>TỔNG SỐ THU</t>
  </si>
  <si>
    <t>TỔNG SỐ CHI</t>
  </si>
  <si>
    <t>I. Các khoản thu phường được hưởng 100%</t>
  </si>
  <si>
    <t>II. Các khoản thu được phân chi tỷ lệ</t>
  </si>
  <si>
    <t>III. Thu bổ sung</t>
  </si>
  <si>
    <t>Bổ sung cân đối ngân sách</t>
  </si>
  <si>
    <t>Bổ sung có mục tiêu</t>
  </si>
  <si>
    <t>IV. Thu chuyển nguồn</t>
  </si>
  <si>
    <t>I. Chi đầu tư phát triển</t>
  </si>
  <si>
    <t>II. Chi thường xuyên</t>
  </si>
  <si>
    <t>III. Dự phòng</t>
  </si>
  <si>
    <t>UBND PHƯỜNG AN BIÊN</t>
  </si>
  <si>
    <t>STT</t>
  </si>
  <si>
    <t>NSNN theo phân cấp nguồn thu</t>
  </si>
  <si>
    <t>NSĐP</t>
  </si>
  <si>
    <t>A</t>
  </si>
  <si>
    <t>B</t>
  </si>
  <si>
    <t>I</t>
  </si>
  <si>
    <t>Thu từ khu vực kinh tế ngoài quốc doanh</t>
  </si>
  <si>
    <t>Thuế sử dụng đất phi nông nghiệp</t>
  </si>
  <si>
    <t>Phí, lệ phí</t>
  </si>
  <si>
    <t>Tiền sử dụng đất</t>
  </si>
  <si>
    <t>Thu tiền thuê đất, mặt nước</t>
  </si>
  <si>
    <t>II</t>
  </si>
  <si>
    <t>Thu viện trợ</t>
  </si>
  <si>
    <t xml:space="preserve">III </t>
  </si>
  <si>
    <t>Thu chuyển nguồn CCTL còn dư năm trước chuyển sang</t>
  </si>
  <si>
    <t>Thu bổ sung từ ngân sách cấp trên</t>
  </si>
  <si>
    <t>Thu bổ sung cân đối từ ngân sách cấp trên</t>
  </si>
  <si>
    <t>Thu bổ sung mục tiêu từ ngân sách cấp trên</t>
  </si>
  <si>
    <t>(Kèm theo Quyết định số 1733/QĐ-UBND ngày 23/12/2025 của UBND phường An Biên)</t>
  </si>
  <si>
    <t>NỘI DUNG</t>
  </si>
  <si>
    <t xml:space="preserve"> DỰ TOÁN THU NGÂN SÁCH PHƯỜNG NĂM 2026</t>
  </si>
  <si>
    <t>TỔNG THU</t>
  </si>
  <si>
    <t>Các khoản thu 100%</t>
  </si>
  <si>
    <t>Các khoản thu theo tỷ lệ %</t>
  </si>
  <si>
    <t>Biểu số 108/CKTC-NSNN</t>
  </si>
  <si>
    <t>Lệ phí trước bạ (lệ phí trước bạ nhà đất)</t>
  </si>
  <si>
    <t>Lệ phí trước bạ (không bao gồm lệ phí trước bạ nhà đất</t>
  </si>
  <si>
    <t>Thu khác ngân sách xã hưởng 100%</t>
  </si>
  <si>
    <t>Thu khác ngân sách (không bao gồm phần xã hưởng 100%</t>
  </si>
  <si>
    <t xml:space="preserve">IV </t>
  </si>
  <si>
    <t>V</t>
  </si>
  <si>
    <t>Biểu 109/CKTC-NSNN</t>
  </si>
  <si>
    <t>Biểu 110/CKTC-NSNN</t>
  </si>
  <si>
    <t xml:space="preserve"> DỰ TOÁN CHI NGÂN SÁCH PHƯỜNG NĂM 2026</t>
  </si>
  <si>
    <t>DỰ TOÁN NĂM 2026</t>
  </si>
  <si>
    <t>TỔNG SỐ</t>
  </si>
  <si>
    <t>CHI ĐẦU TƯ PHÁT TRIỂN</t>
  </si>
  <si>
    <t>THƯỜNG XUYÊN</t>
  </si>
  <si>
    <t>1=2+3</t>
  </si>
  <si>
    <t>TỔNG CHI NGÂN SÁCH ĐỊA PHƯƠNG QUẢN LÝ (I+II)</t>
  </si>
  <si>
    <t>TIẾT KIỆM CHI</t>
  </si>
  <si>
    <t>TỔNG CHI NGÂN SÁCH ĐỊA PHƯƠNG SAU KHI TRỪ TIẾT KIỆM CHI</t>
  </si>
  <si>
    <t>CHI CÂN ĐỐI NGÂN SÁCH ĐỊA PHƯƠNG</t>
  </si>
  <si>
    <t>Chi đầu tư phát triển</t>
  </si>
  <si>
    <t>1.1</t>
  </si>
  <si>
    <t>Chi đầu tư phát triển của các dự án phân theo nguồn vốn</t>
  </si>
  <si>
    <t xml:space="preserve"> -</t>
  </si>
  <si>
    <t>Chi đầu tư XDCB tập trung</t>
  </si>
  <si>
    <t>Chi đầu tư từ nguồn thu tiền sử dụng đất</t>
  </si>
  <si>
    <t>1.2</t>
  </si>
  <si>
    <t>Chi đầu tư phát triển phân theo lĩnh vực</t>
  </si>
  <si>
    <t>Chi giáo dục - đào tạo và dạy nghề</t>
  </si>
  <si>
    <t>Chi khoa học và công nghệ</t>
  </si>
  <si>
    <t>Chi quốc phòng</t>
  </si>
  <si>
    <t>Chi an ninh</t>
  </si>
  <si>
    <t>Chi y tế, dân số và gia đình</t>
  </si>
  <si>
    <t>Chi văn hóa thông tin</t>
  </si>
  <si>
    <t>Chi phát thanh, truyền hình</t>
  </si>
  <si>
    <t xml:space="preserve">Chi thể dục thể thao </t>
  </si>
  <si>
    <t>Chi bảo vệ môi trường</t>
  </si>
  <si>
    <t>Chi hoạt động kinh tế</t>
  </si>
  <si>
    <t>Chi hoạt động quản lý nhà nước, Đảng, đoàn thể</t>
  </si>
  <si>
    <t>Chi bảo đảm xã hội</t>
  </si>
  <si>
    <t>Chi khác</t>
  </si>
  <si>
    <t>Chi thường xuyên</t>
  </si>
  <si>
    <t>Chi sự nghiệp y tế, dân số và gia đình</t>
  </si>
  <si>
    <t>Chi sự nghiệp văn hóa thông tin</t>
  </si>
  <si>
    <t>Chi sự nghiệp phát thanh, truyền hình</t>
  </si>
  <si>
    <t>Chi sự nghiệp thể dục thể thao</t>
  </si>
  <si>
    <t>Chi sự nghiệp bảo vệ môi trường</t>
  </si>
  <si>
    <t>Dự phòng ngân sách</t>
  </si>
  <si>
    <t>Chi tạo nguồn cải cách tiền lương</t>
  </si>
  <si>
    <t>Chi từ nguồn bổ sung có mục tiêu</t>
  </si>
  <si>
    <t>Chi thực hiện các chương trình mục tiêu quốc gia</t>
  </si>
  <si>
    <t>Chi đầu tư thực hiện các chương trình mục tiêu, nhiệm vụ khác</t>
  </si>
  <si>
    <t>Chi từ nguồn hỗ trợ thực hiện các chế độ, chính sách theo quy định</t>
  </si>
  <si>
    <t>III</t>
  </si>
  <si>
    <t>Chi chuyển nguồn sang năm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</si>
</sst>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(* #,##0_);_(* \(#,##0\);_(* &quot;-&quot;??_);_(@_)"/>
    <numFmt numFmtId="166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.VnTime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name val="Times New Roman"/>
      <family val="1"/>
      <charset val="163"/>
    </font>
    <font>
      <i/>
      <sz val="11"/>
      <name val="Calibri"/>
      <family val="2"/>
      <charset val="163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.VnTime"/>
      <family val="2"/>
    </font>
    <font>
      <sz val="13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i/>
      <sz val="14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5" fillId="0" borderId="0"/>
    <xf numFmtId="164" fontId="18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2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0" borderId="1" xfId="3" applyFont="1" applyBorder="1" applyAlignment="1">
      <alignment vertical="center" wrapText="1"/>
    </xf>
    <xf numFmtId="165" fontId="6" fillId="2" borderId="1" xfId="4" applyNumberFormat="1" applyFont="1" applyFill="1" applyBorder="1" applyAlignment="1">
      <alignment horizontal="right" vertical="center"/>
    </xf>
    <xf numFmtId="0" fontId="8" fillId="0" borderId="1" xfId="3" applyFont="1" applyBorder="1" applyAlignment="1">
      <alignment vertical="center" wrapText="1"/>
    </xf>
    <xf numFmtId="165" fontId="8" fillId="2" borderId="1" xfId="4" applyNumberFormat="1" applyFont="1" applyFill="1" applyBorder="1" applyAlignment="1">
      <alignment horizontal="right" vertical="center"/>
    </xf>
    <xf numFmtId="165" fontId="19" fillId="2" borderId="1" xfId="4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165" fontId="7" fillId="2" borderId="1" xfId="4" applyNumberFormat="1" applyFont="1" applyFill="1" applyBorder="1" applyAlignment="1">
      <alignment horizontal="right" vertical="center"/>
    </xf>
    <xf numFmtId="165" fontId="20" fillId="2" borderId="1" xfId="4" applyNumberFormat="1" applyFont="1" applyFill="1" applyBorder="1" applyAlignment="1">
      <alignment vertical="center"/>
    </xf>
    <xf numFmtId="0" fontId="21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166" fontId="0" fillId="0" borderId="1" xfId="0" applyNumberFormat="1" applyBorder="1"/>
    <xf numFmtId="0" fontId="22" fillId="0" borderId="1" xfId="0" applyFont="1" applyBorder="1"/>
    <xf numFmtId="0" fontId="23" fillId="0" borderId="1" xfId="0" applyFont="1" applyBorder="1"/>
    <xf numFmtId="3" fontId="8" fillId="0" borderId="1" xfId="0" applyNumberFormat="1" applyFont="1" applyBorder="1" applyAlignment="1">
      <alignment horizontal="right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165" fontId="24" fillId="2" borderId="1" xfId="4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1" xfId="0" applyFont="1" applyBorder="1"/>
  </cellXfs>
  <cellStyles count="6">
    <cellStyle name="Comma 2" xfId="4"/>
    <cellStyle name="Normal" xfId="0" builtinId="0"/>
    <cellStyle name="Normal 2" xfId="1"/>
    <cellStyle name="Normal 2 2" xfId="2"/>
    <cellStyle name="Normal 2 4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9" sqref="C29"/>
    </sheetView>
  </sheetViews>
  <sheetFormatPr defaultRowHeight="15" x14ac:dyDescent="0.25"/>
  <cols>
    <col min="1" max="1" width="29.5703125" style="1" customWidth="1"/>
    <col min="2" max="2" width="16.7109375" style="1" customWidth="1"/>
    <col min="3" max="3" width="23.7109375" style="1" customWidth="1"/>
    <col min="4" max="4" width="17.85546875" style="1" customWidth="1"/>
    <col min="5" max="16384" width="9.140625" style="1"/>
  </cols>
  <sheetData>
    <row r="1" spans="1:5" ht="15.75" x14ac:dyDescent="0.25">
      <c r="A1" s="2" t="s">
        <v>17</v>
      </c>
      <c r="C1" s="31" t="s">
        <v>42</v>
      </c>
      <c r="D1" s="31"/>
      <c r="E1" s="30"/>
    </row>
    <row r="3" spans="1:5" ht="18.75" x14ac:dyDescent="0.3">
      <c r="A3" s="35" t="s">
        <v>0</v>
      </c>
      <c r="B3" s="35"/>
      <c r="C3" s="35"/>
      <c r="D3" s="35"/>
    </row>
    <row r="4" spans="1:5" ht="15.75" x14ac:dyDescent="0.25">
      <c r="A4" s="21" t="s">
        <v>1</v>
      </c>
      <c r="B4" s="21"/>
      <c r="C4" s="21"/>
      <c r="D4" s="21"/>
    </row>
    <row r="5" spans="1:5" x14ac:dyDescent="0.25">
      <c r="A5" s="22" t="s">
        <v>36</v>
      </c>
      <c r="B5" s="22"/>
      <c r="C5" s="22"/>
      <c r="D5" s="22"/>
    </row>
    <row r="6" spans="1:5" x14ac:dyDescent="0.25">
      <c r="A6" s="2"/>
      <c r="B6" s="2"/>
      <c r="C6" s="2"/>
      <c r="D6" s="2" t="s">
        <v>2</v>
      </c>
    </row>
    <row r="7" spans="1:5" x14ac:dyDescent="0.25">
      <c r="A7" s="2"/>
      <c r="B7" s="2"/>
      <c r="C7" s="2"/>
      <c r="D7" s="2"/>
    </row>
    <row r="8" spans="1:5" ht="15.75" x14ac:dyDescent="0.25">
      <c r="A8" s="18" t="s">
        <v>3</v>
      </c>
      <c r="B8" s="18" t="s">
        <v>4</v>
      </c>
      <c r="C8" s="18" t="s">
        <v>5</v>
      </c>
      <c r="D8" s="18" t="s">
        <v>4</v>
      </c>
    </row>
    <row r="9" spans="1:5" ht="15.75" x14ac:dyDescent="0.25">
      <c r="A9" s="18" t="s">
        <v>6</v>
      </c>
      <c r="B9" s="64">
        <f>B10+B11+B12+B15</f>
        <v>379629</v>
      </c>
      <c r="C9" s="18" t="s">
        <v>7</v>
      </c>
      <c r="D9" s="64">
        <f>D10+D11+D12</f>
        <v>379629</v>
      </c>
    </row>
    <row r="10" spans="1:5" ht="31.5" x14ac:dyDescent="0.25">
      <c r="A10" s="67" t="s">
        <v>8</v>
      </c>
      <c r="B10" s="64">
        <f>'Biểu 109'!D11</f>
        <v>33084</v>
      </c>
      <c r="C10" s="68" t="s">
        <v>14</v>
      </c>
      <c r="D10" s="64">
        <f>'Biểu 110'!D16</f>
        <v>1800</v>
      </c>
    </row>
    <row r="11" spans="1:5" ht="31.5" x14ac:dyDescent="0.25">
      <c r="A11" s="67" t="s">
        <v>9</v>
      </c>
      <c r="B11" s="64">
        <f>'Biểu 109'!D16</f>
        <v>345465</v>
      </c>
      <c r="C11" s="68" t="s">
        <v>15</v>
      </c>
      <c r="D11" s="64">
        <f>'Biểu 110'!E34</f>
        <v>370385</v>
      </c>
    </row>
    <row r="12" spans="1:5" ht="15.75" x14ac:dyDescent="0.25">
      <c r="A12" s="67" t="s">
        <v>10</v>
      </c>
      <c r="B12" s="64">
        <f>B13+B14</f>
        <v>1080</v>
      </c>
      <c r="C12" s="68" t="s">
        <v>16</v>
      </c>
      <c r="D12" s="64">
        <f>'Biểu 110'!E48</f>
        <v>7444</v>
      </c>
    </row>
    <row r="13" spans="1:5" ht="15.75" x14ac:dyDescent="0.25">
      <c r="A13" s="19" t="s">
        <v>11</v>
      </c>
      <c r="B13" s="66"/>
      <c r="C13" s="20"/>
      <c r="D13" s="66"/>
    </row>
    <row r="14" spans="1:5" ht="15.75" x14ac:dyDescent="0.25">
      <c r="A14" s="19" t="s">
        <v>12</v>
      </c>
      <c r="B14" s="65">
        <f>'Biểu 109'!D24</f>
        <v>1080</v>
      </c>
      <c r="C14" s="20"/>
      <c r="D14" s="66"/>
    </row>
    <row r="15" spans="1:5" ht="15.75" x14ac:dyDescent="0.25">
      <c r="A15" s="67" t="s">
        <v>13</v>
      </c>
      <c r="B15" s="66"/>
      <c r="C15" s="20"/>
      <c r="D15" s="66"/>
    </row>
  </sheetData>
  <mergeCells count="4">
    <mergeCell ref="A3:D3"/>
    <mergeCell ref="A4:D4"/>
    <mergeCell ref="A5:D5"/>
    <mergeCell ref="C1:D1"/>
  </mergeCells>
  <pageMargins left="0.8" right="0.4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1" sqref="C1"/>
    </sheetView>
  </sheetViews>
  <sheetFormatPr defaultColWidth="9" defaultRowHeight="15" x14ac:dyDescent="0.25"/>
  <cols>
    <col min="1" max="1" width="6.28515625" style="3" customWidth="1"/>
    <col min="2" max="2" width="54.5703125" style="3" customWidth="1"/>
    <col min="3" max="3" width="14.140625" style="3" customWidth="1"/>
    <col min="4" max="4" width="11.85546875" style="3" customWidth="1"/>
    <col min="5" max="16384" width="9" style="3"/>
  </cols>
  <sheetData>
    <row r="1" spans="1:5" ht="15.75" x14ac:dyDescent="0.25">
      <c r="A1" s="34" t="s">
        <v>17</v>
      </c>
      <c r="B1" s="34"/>
      <c r="C1" s="2" t="s">
        <v>49</v>
      </c>
      <c r="D1" s="4"/>
      <c r="E1" s="5"/>
    </row>
    <row r="2" spans="1:5" ht="15.75" x14ac:dyDescent="0.25">
      <c r="A2" s="6"/>
    </row>
    <row r="3" spans="1:5" ht="18.75" x14ac:dyDescent="0.25">
      <c r="A3" s="27" t="s">
        <v>38</v>
      </c>
      <c r="B3" s="27"/>
      <c r="C3" s="27"/>
      <c r="D3" s="27"/>
    </row>
    <row r="4" spans="1:5" ht="20.25" customHeight="1" x14ac:dyDescent="0.25">
      <c r="A4" s="21" t="s">
        <v>1</v>
      </c>
      <c r="B4" s="21"/>
      <c r="C4" s="21"/>
      <c r="D4" s="21"/>
    </row>
    <row r="5" spans="1:5" ht="26.25" customHeight="1" x14ac:dyDescent="0.25">
      <c r="A5" s="22" t="s">
        <v>36</v>
      </c>
      <c r="B5" s="22"/>
      <c r="C5" s="22"/>
      <c r="D5" s="22"/>
    </row>
    <row r="6" spans="1:5" ht="15.75" x14ac:dyDescent="0.25">
      <c r="C6" s="28"/>
      <c r="D6" s="28"/>
    </row>
    <row r="7" spans="1:5" ht="15.75" x14ac:dyDescent="0.25">
      <c r="A7" s="29" t="s">
        <v>18</v>
      </c>
      <c r="B7" s="29" t="s">
        <v>37</v>
      </c>
      <c r="C7" s="29" t="s">
        <v>4</v>
      </c>
      <c r="D7" s="29"/>
    </row>
    <row r="8" spans="1:5" ht="63" x14ac:dyDescent="0.25">
      <c r="A8" s="29"/>
      <c r="B8" s="29"/>
      <c r="C8" s="7" t="s">
        <v>19</v>
      </c>
      <c r="D8" s="7" t="s">
        <v>20</v>
      </c>
    </row>
    <row r="9" spans="1:5" s="9" customFormat="1" ht="15.75" x14ac:dyDescent="0.25">
      <c r="A9" s="8" t="s">
        <v>21</v>
      </c>
      <c r="B9" s="8" t="s">
        <v>22</v>
      </c>
      <c r="C9" s="8">
        <v>7</v>
      </c>
      <c r="D9" s="8">
        <v>8</v>
      </c>
    </row>
    <row r="10" spans="1:5" s="9" customFormat="1" ht="15.75" x14ac:dyDescent="0.25">
      <c r="A10" s="8"/>
      <c r="B10" s="10" t="s">
        <v>39</v>
      </c>
      <c r="C10" s="32">
        <f>C11+C16+C22+C23+C24</f>
        <v>691405</v>
      </c>
      <c r="D10" s="32">
        <f>D11+D16+D22+D23+D24</f>
        <v>379629</v>
      </c>
    </row>
    <row r="11" spans="1:5" ht="15.75" x14ac:dyDescent="0.25">
      <c r="A11" s="7" t="s">
        <v>23</v>
      </c>
      <c r="B11" s="12" t="s">
        <v>40</v>
      </c>
      <c r="C11" s="32">
        <f>SUM(C12:C15)</f>
        <v>33084</v>
      </c>
      <c r="D11" s="32">
        <f>SUM(D12:D15)</f>
        <v>33084</v>
      </c>
    </row>
    <row r="12" spans="1:5" ht="15.75" x14ac:dyDescent="0.25">
      <c r="A12" s="14">
        <v>1</v>
      </c>
      <c r="B12" s="15" t="s">
        <v>25</v>
      </c>
      <c r="C12" s="33">
        <v>11995</v>
      </c>
      <c r="D12" s="33">
        <v>11995</v>
      </c>
    </row>
    <row r="13" spans="1:5" ht="15.75" x14ac:dyDescent="0.25">
      <c r="A13" s="14">
        <v>2</v>
      </c>
      <c r="B13" s="15" t="s">
        <v>26</v>
      </c>
      <c r="C13" s="33">
        <v>2900</v>
      </c>
      <c r="D13" s="33">
        <v>2900</v>
      </c>
    </row>
    <row r="14" spans="1:5" ht="15.75" x14ac:dyDescent="0.25">
      <c r="A14" s="14">
        <v>3</v>
      </c>
      <c r="B14" s="15" t="s">
        <v>43</v>
      </c>
      <c r="C14" s="33">
        <v>18000</v>
      </c>
      <c r="D14" s="33">
        <v>18000</v>
      </c>
    </row>
    <row r="15" spans="1:5" ht="15.75" x14ac:dyDescent="0.25">
      <c r="A15" s="14">
        <v>4</v>
      </c>
      <c r="B15" s="15" t="s">
        <v>45</v>
      </c>
      <c r="C15" s="33">
        <v>189</v>
      </c>
      <c r="D15" s="33">
        <v>189</v>
      </c>
    </row>
    <row r="16" spans="1:5" ht="15.75" x14ac:dyDescent="0.25">
      <c r="A16" s="7" t="s">
        <v>29</v>
      </c>
      <c r="B16" s="12" t="s">
        <v>41</v>
      </c>
      <c r="C16" s="32">
        <f>SUM(C17:C21)</f>
        <v>657241</v>
      </c>
      <c r="D16" s="32">
        <f>SUM(D17:D21)</f>
        <v>345465</v>
      </c>
    </row>
    <row r="17" spans="1:4" ht="15.75" x14ac:dyDescent="0.25">
      <c r="A17" s="14">
        <v>1</v>
      </c>
      <c r="B17" s="15" t="s">
        <v>24</v>
      </c>
      <c r="C17" s="33">
        <v>556935</v>
      </c>
      <c r="D17" s="33">
        <v>300745</v>
      </c>
    </row>
    <row r="18" spans="1:4" ht="15.75" x14ac:dyDescent="0.25">
      <c r="A18" s="14">
        <v>2</v>
      </c>
      <c r="B18" s="15" t="s">
        <v>44</v>
      </c>
      <c r="C18" s="33">
        <f>85000-18000</f>
        <v>67000</v>
      </c>
      <c r="D18" s="33">
        <f>C18*0.5</f>
        <v>33500</v>
      </c>
    </row>
    <row r="19" spans="1:4" ht="15.75" x14ac:dyDescent="0.25">
      <c r="A19" s="14">
        <v>3</v>
      </c>
      <c r="B19" s="15" t="s">
        <v>27</v>
      </c>
      <c r="C19" s="33">
        <v>9000</v>
      </c>
      <c r="D19" s="33">
        <v>1800</v>
      </c>
    </row>
    <row r="20" spans="1:4" ht="15.75" x14ac:dyDescent="0.25">
      <c r="A20" s="14">
        <v>4</v>
      </c>
      <c r="B20" s="15" t="s">
        <v>28</v>
      </c>
      <c r="C20" s="33">
        <v>23550</v>
      </c>
      <c r="D20" s="33">
        <v>9420</v>
      </c>
    </row>
    <row r="21" spans="1:4" ht="15.75" x14ac:dyDescent="0.25">
      <c r="A21" s="14">
        <v>5</v>
      </c>
      <c r="B21" s="15" t="s">
        <v>46</v>
      </c>
      <c r="C21" s="33">
        <f>945-189</f>
        <v>756</v>
      </c>
      <c r="D21" s="33">
        <v>0</v>
      </c>
    </row>
    <row r="22" spans="1:4" ht="15.75" x14ac:dyDescent="0.25">
      <c r="A22" s="7" t="s">
        <v>31</v>
      </c>
      <c r="B22" s="12" t="s">
        <v>30</v>
      </c>
      <c r="C22" s="33"/>
      <c r="D22" s="33"/>
    </row>
    <row r="23" spans="1:4" ht="31.5" x14ac:dyDescent="0.25">
      <c r="A23" s="7" t="s">
        <v>47</v>
      </c>
      <c r="B23" s="12" t="s">
        <v>32</v>
      </c>
      <c r="C23" s="33"/>
      <c r="D23" s="33"/>
    </row>
    <row r="24" spans="1:4" ht="15.75" x14ac:dyDescent="0.25">
      <c r="A24" s="7" t="s">
        <v>48</v>
      </c>
      <c r="B24" s="12" t="s">
        <v>33</v>
      </c>
      <c r="C24" s="32">
        <f t="shared" ref="C24:D24" si="0">C25+C26</f>
        <v>1080</v>
      </c>
      <c r="D24" s="32">
        <f t="shared" si="0"/>
        <v>1080</v>
      </c>
    </row>
    <row r="25" spans="1:4" ht="15.75" x14ac:dyDescent="0.25">
      <c r="A25" s="14">
        <v>1</v>
      </c>
      <c r="B25" s="15" t="s">
        <v>34</v>
      </c>
      <c r="C25" s="33"/>
      <c r="D25" s="33"/>
    </row>
    <row r="26" spans="1:4" ht="15.75" x14ac:dyDescent="0.25">
      <c r="A26" s="14">
        <v>2</v>
      </c>
      <c r="B26" s="15" t="s">
        <v>35</v>
      </c>
      <c r="C26" s="33">
        <v>1080</v>
      </c>
      <c r="D26" s="33">
        <v>1080</v>
      </c>
    </row>
    <row r="27" spans="1:4" ht="15.75" x14ac:dyDescent="0.25">
      <c r="A27" s="16"/>
    </row>
    <row r="28" spans="1:4" ht="15.75" x14ac:dyDescent="0.25">
      <c r="A28" s="16"/>
      <c r="B28" s="17"/>
    </row>
    <row r="29" spans="1:4" ht="15.75" x14ac:dyDescent="0.25">
      <c r="A29" s="23"/>
      <c r="C29" s="24"/>
      <c r="D29" s="24"/>
    </row>
    <row r="30" spans="1:4" ht="15.75" x14ac:dyDescent="0.25">
      <c r="A30" s="23"/>
      <c r="C30" s="25"/>
      <c r="D30" s="25"/>
    </row>
    <row r="31" spans="1:4" ht="15.75" x14ac:dyDescent="0.25">
      <c r="A31" s="23"/>
      <c r="C31" s="25"/>
      <c r="D31" s="25"/>
    </row>
    <row r="32" spans="1:4" ht="15.75" x14ac:dyDescent="0.25">
      <c r="A32" s="23"/>
      <c r="C32" s="24"/>
      <c r="D32" s="24"/>
    </row>
  </sheetData>
  <mergeCells count="13">
    <mergeCell ref="A7:A8"/>
    <mergeCell ref="B7:B8"/>
    <mergeCell ref="C7:D7"/>
    <mergeCell ref="A5:D5"/>
    <mergeCell ref="A1:B1"/>
    <mergeCell ref="A3:D3"/>
    <mergeCell ref="A4:D4"/>
    <mergeCell ref="C6:D6"/>
    <mergeCell ref="A29:A32"/>
    <mergeCell ref="C29:D29"/>
    <mergeCell ref="C30:D30"/>
    <mergeCell ref="C31:D31"/>
    <mergeCell ref="C32:D32"/>
  </mergeCells>
  <pageMargins left="0.86" right="0.54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B12" sqref="B12"/>
    </sheetView>
  </sheetViews>
  <sheetFormatPr defaultColWidth="9" defaultRowHeight="15" x14ac:dyDescent="0.25"/>
  <cols>
    <col min="1" max="1" width="6.28515625" style="3" customWidth="1"/>
    <col min="2" max="2" width="45.85546875" style="3" customWidth="1"/>
    <col min="3" max="3" width="11.42578125" style="3" customWidth="1"/>
    <col min="4" max="4" width="12.5703125" style="3" customWidth="1"/>
    <col min="5" max="5" width="11.5703125" style="3" customWidth="1"/>
    <col min="6" max="16384" width="9" style="3"/>
  </cols>
  <sheetData>
    <row r="1" spans="1:5" ht="18.75" x14ac:dyDescent="0.25">
      <c r="A1" s="26" t="s">
        <v>17</v>
      </c>
      <c r="B1" s="26"/>
      <c r="C1" s="63" t="s">
        <v>50</v>
      </c>
      <c r="D1" s="63"/>
      <c r="E1" s="63"/>
    </row>
    <row r="2" spans="1:5" ht="15.75" x14ac:dyDescent="0.25">
      <c r="A2" s="6"/>
    </row>
    <row r="3" spans="1:5" ht="18.75" x14ac:dyDescent="0.25">
      <c r="A3" s="27" t="s">
        <v>51</v>
      </c>
      <c r="B3" s="27"/>
      <c r="C3" s="27"/>
      <c r="D3" s="27"/>
      <c r="E3" s="27"/>
    </row>
    <row r="4" spans="1:5" ht="20.25" customHeight="1" x14ac:dyDescent="0.25">
      <c r="A4" s="21" t="s">
        <v>1</v>
      </c>
      <c r="B4" s="21"/>
      <c r="C4" s="21"/>
      <c r="D4" s="21"/>
      <c r="E4" s="21"/>
    </row>
    <row r="5" spans="1:5" ht="21.75" customHeight="1" x14ac:dyDescent="0.25">
      <c r="A5" s="22" t="s">
        <v>36</v>
      </c>
      <c r="B5" s="22"/>
      <c r="C5" s="22"/>
      <c r="D5" s="22"/>
      <c r="E5" s="22"/>
    </row>
    <row r="6" spans="1:5" ht="15.75" x14ac:dyDescent="0.25">
      <c r="C6" s="28"/>
      <c r="D6" s="28"/>
    </row>
    <row r="7" spans="1:5" ht="15.75" customHeight="1" x14ac:dyDescent="0.25">
      <c r="A7" s="36" t="s">
        <v>18</v>
      </c>
      <c r="B7" s="36" t="s">
        <v>37</v>
      </c>
      <c r="C7" s="37" t="s">
        <v>52</v>
      </c>
      <c r="D7" s="37"/>
      <c r="E7" s="37"/>
    </row>
    <row r="8" spans="1:5" x14ac:dyDescent="0.25">
      <c r="A8" s="38"/>
      <c r="B8" s="38"/>
      <c r="C8" s="39" t="s">
        <v>53</v>
      </c>
      <c r="D8" s="38" t="s">
        <v>54</v>
      </c>
      <c r="E8" s="36" t="s">
        <v>55</v>
      </c>
    </row>
    <row r="9" spans="1:5" s="9" customFormat="1" x14ac:dyDescent="0.25">
      <c r="A9" s="38"/>
      <c r="B9" s="38"/>
      <c r="C9" s="39"/>
      <c r="D9" s="38"/>
      <c r="E9" s="38"/>
    </row>
    <row r="10" spans="1:5" s="9" customFormat="1" ht="20.25" customHeight="1" x14ac:dyDescent="0.25">
      <c r="A10" s="40"/>
      <c r="B10" s="40"/>
      <c r="C10" s="41"/>
      <c r="D10" s="40"/>
      <c r="E10" s="40"/>
    </row>
    <row r="11" spans="1:5" ht="15.75" x14ac:dyDescent="0.25">
      <c r="A11" s="42" t="s">
        <v>21</v>
      </c>
      <c r="B11" s="42" t="s">
        <v>22</v>
      </c>
      <c r="C11" s="43" t="s">
        <v>56</v>
      </c>
      <c r="D11" s="42">
        <v>2</v>
      </c>
      <c r="E11" s="42">
        <v>3</v>
      </c>
    </row>
    <row r="12" spans="1:5" ht="31.5" x14ac:dyDescent="0.25">
      <c r="A12" s="7"/>
      <c r="B12" s="44" t="s">
        <v>57</v>
      </c>
      <c r="C12" s="45">
        <f>D12+E12</f>
        <v>379629</v>
      </c>
      <c r="D12" s="45">
        <f>D14</f>
        <v>1800</v>
      </c>
      <c r="E12" s="11">
        <f>E15+E50+E54</f>
        <v>377829</v>
      </c>
    </row>
    <row r="13" spans="1:5" ht="15.75" x14ac:dyDescent="0.25">
      <c r="A13" s="7"/>
      <c r="B13" s="44" t="s">
        <v>58</v>
      </c>
      <c r="C13" s="45">
        <f t="shared" ref="C13:C48" si="0">D13+E13</f>
        <v>5138</v>
      </c>
      <c r="D13" s="45"/>
      <c r="E13" s="11">
        <v>5138</v>
      </c>
    </row>
    <row r="14" spans="1:5" ht="31.5" x14ac:dyDescent="0.25">
      <c r="A14" s="7"/>
      <c r="B14" s="44" t="s">
        <v>59</v>
      </c>
      <c r="C14" s="45">
        <f t="shared" si="0"/>
        <v>374491</v>
      </c>
      <c r="D14" s="45">
        <f>D15</f>
        <v>1800</v>
      </c>
      <c r="E14" s="11">
        <f>E12-E13</f>
        <v>372691</v>
      </c>
    </row>
    <row r="15" spans="1:5" ht="15.75" x14ac:dyDescent="0.25">
      <c r="A15" s="7" t="s">
        <v>23</v>
      </c>
      <c r="B15" s="44" t="s">
        <v>60</v>
      </c>
      <c r="C15" s="45">
        <f t="shared" si="0"/>
        <v>379629</v>
      </c>
      <c r="D15" s="45">
        <f>D16</f>
        <v>1800</v>
      </c>
      <c r="E15" s="11">
        <f>E16+E34+E48+E49</f>
        <v>377829</v>
      </c>
    </row>
    <row r="16" spans="1:5" ht="15.75" x14ac:dyDescent="0.25">
      <c r="A16" s="7">
        <v>1</v>
      </c>
      <c r="B16" s="44" t="s">
        <v>61</v>
      </c>
      <c r="C16" s="45">
        <f>C17</f>
        <v>1800</v>
      </c>
      <c r="D16" s="45">
        <f>D17</f>
        <v>1800</v>
      </c>
      <c r="E16" s="11"/>
    </row>
    <row r="17" spans="1:5" ht="31.5" x14ac:dyDescent="0.25">
      <c r="A17" s="7" t="s">
        <v>62</v>
      </c>
      <c r="B17" s="44" t="s">
        <v>63</v>
      </c>
      <c r="C17" s="45">
        <f>C18+C19</f>
        <v>1800</v>
      </c>
      <c r="D17" s="45">
        <f t="shared" ref="D17" si="1">D18+D19</f>
        <v>1800</v>
      </c>
      <c r="E17" s="45"/>
    </row>
    <row r="18" spans="1:5" ht="15.75" x14ac:dyDescent="0.25">
      <c r="A18" s="8" t="s">
        <v>64</v>
      </c>
      <c r="B18" s="46" t="s">
        <v>65</v>
      </c>
      <c r="C18" s="47"/>
      <c r="D18" s="48"/>
      <c r="E18" s="49"/>
    </row>
    <row r="19" spans="1:5" ht="15.75" x14ac:dyDescent="0.25">
      <c r="A19" s="8" t="s">
        <v>64</v>
      </c>
      <c r="B19" s="46" t="s">
        <v>66</v>
      </c>
      <c r="C19" s="47">
        <f t="shared" si="0"/>
        <v>1800</v>
      </c>
      <c r="D19" s="61">
        <v>1800</v>
      </c>
      <c r="E19" s="49"/>
    </row>
    <row r="20" spans="1:5" ht="15.75" x14ac:dyDescent="0.25">
      <c r="A20" s="7" t="s">
        <v>67</v>
      </c>
      <c r="B20" s="44" t="s">
        <v>68</v>
      </c>
      <c r="C20" s="50"/>
      <c r="D20" s="51"/>
      <c r="E20" s="13"/>
    </row>
    <row r="21" spans="1:5" ht="15.75" hidden="1" x14ac:dyDescent="0.25">
      <c r="A21" s="8" t="s">
        <v>64</v>
      </c>
      <c r="B21" s="46" t="s">
        <v>69</v>
      </c>
      <c r="C21" s="50"/>
      <c r="D21" s="51"/>
      <c r="E21" s="13"/>
    </row>
    <row r="22" spans="1:5" ht="15.75" hidden="1" x14ac:dyDescent="0.25">
      <c r="A22" s="8" t="s">
        <v>64</v>
      </c>
      <c r="B22" s="46" t="s">
        <v>70</v>
      </c>
      <c r="C22" s="50"/>
      <c r="D22" s="51"/>
      <c r="E22" s="13"/>
    </row>
    <row r="23" spans="1:5" ht="15.75" hidden="1" x14ac:dyDescent="0.25">
      <c r="A23" s="8" t="s">
        <v>64</v>
      </c>
      <c r="B23" s="46" t="s">
        <v>71</v>
      </c>
      <c r="C23" s="50"/>
      <c r="D23" s="51"/>
      <c r="E23" s="13"/>
    </row>
    <row r="24" spans="1:5" ht="15.75" hidden="1" x14ac:dyDescent="0.25">
      <c r="A24" s="8" t="s">
        <v>64</v>
      </c>
      <c r="B24" s="46" t="s">
        <v>72</v>
      </c>
      <c r="C24" s="50"/>
      <c r="D24" s="51"/>
      <c r="E24" s="13"/>
    </row>
    <row r="25" spans="1:5" ht="15.75" hidden="1" x14ac:dyDescent="0.25">
      <c r="A25" s="8" t="s">
        <v>64</v>
      </c>
      <c r="B25" s="46" t="s">
        <v>73</v>
      </c>
      <c r="C25" s="50"/>
      <c r="D25" s="51"/>
      <c r="E25" s="13"/>
    </row>
    <row r="26" spans="1:5" ht="15.75" hidden="1" x14ac:dyDescent="0.25">
      <c r="A26" s="8" t="s">
        <v>64</v>
      </c>
      <c r="B26" s="46" t="s">
        <v>74</v>
      </c>
      <c r="C26" s="50"/>
      <c r="D26" s="51"/>
      <c r="E26" s="13"/>
    </row>
    <row r="27" spans="1:5" ht="15.75" hidden="1" x14ac:dyDescent="0.25">
      <c r="A27" s="8" t="s">
        <v>64</v>
      </c>
      <c r="B27" s="46" t="s">
        <v>75</v>
      </c>
      <c r="C27" s="50"/>
      <c r="D27" s="51"/>
      <c r="E27" s="13"/>
    </row>
    <row r="28" spans="1:5" ht="15.75" hidden="1" x14ac:dyDescent="0.25">
      <c r="A28" s="8" t="s">
        <v>64</v>
      </c>
      <c r="B28" s="46" t="s">
        <v>76</v>
      </c>
      <c r="C28" s="50"/>
      <c r="D28" s="51"/>
      <c r="E28" s="13"/>
    </row>
    <row r="29" spans="1:5" ht="15.75" hidden="1" x14ac:dyDescent="0.25">
      <c r="A29" s="8" t="s">
        <v>64</v>
      </c>
      <c r="B29" s="46" t="s">
        <v>77</v>
      </c>
      <c r="C29" s="50"/>
      <c r="D29" s="52"/>
      <c r="E29" s="13"/>
    </row>
    <row r="30" spans="1:5" ht="15.75" hidden="1" x14ac:dyDescent="0.25">
      <c r="A30" s="8" t="s">
        <v>64</v>
      </c>
      <c r="B30" s="46" t="s">
        <v>78</v>
      </c>
      <c r="C30" s="50"/>
      <c r="D30" s="53"/>
      <c r="E30" s="13"/>
    </row>
    <row r="31" spans="1:5" ht="15.75" hidden="1" x14ac:dyDescent="0.25">
      <c r="A31" s="8" t="s">
        <v>64</v>
      </c>
      <c r="B31" s="46" t="s">
        <v>79</v>
      </c>
      <c r="C31" s="50"/>
      <c r="D31" s="53"/>
      <c r="E31" s="13"/>
    </row>
    <row r="32" spans="1:5" ht="15.75" hidden="1" x14ac:dyDescent="0.25">
      <c r="A32" s="8" t="s">
        <v>64</v>
      </c>
      <c r="B32" s="46" t="s">
        <v>80</v>
      </c>
      <c r="C32" s="50"/>
      <c r="D32" s="54"/>
      <c r="E32" s="13"/>
    </row>
    <row r="33" spans="1:5" ht="15.75" hidden="1" x14ac:dyDescent="0.25">
      <c r="A33" s="8" t="s">
        <v>64</v>
      </c>
      <c r="B33" s="46" t="s">
        <v>81</v>
      </c>
      <c r="C33" s="50"/>
      <c r="D33" s="55"/>
      <c r="E33" s="33"/>
    </row>
    <row r="34" spans="1:5" ht="18.75" x14ac:dyDescent="0.3">
      <c r="A34" s="7">
        <v>2</v>
      </c>
      <c r="B34" s="44" t="s">
        <v>82</v>
      </c>
      <c r="C34" s="45">
        <f t="shared" si="0"/>
        <v>370385</v>
      </c>
      <c r="D34" s="56"/>
      <c r="E34" s="32">
        <f>SUM(E35:E47)</f>
        <v>370385</v>
      </c>
    </row>
    <row r="35" spans="1:5" ht="18.75" x14ac:dyDescent="0.3">
      <c r="A35" s="8" t="s">
        <v>64</v>
      </c>
      <c r="B35" s="62" t="s">
        <v>69</v>
      </c>
      <c r="C35" s="47">
        <f t="shared" si="0"/>
        <v>213350</v>
      </c>
      <c r="D35" s="57"/>
      <c r="E35" s="58">
        <v>213350</v>
      </c>
    </row>
    <row r="36" spans="1:5" ht="15.75" x14ac:dyDescent="0.25">
      <c r="A36" s="8" t="s">
        <v>64</v>
      </c>
      <c r="B36" s="62" t="s">
        <v>70</v>
      </c>
      <c r="C36" s="47">
        <f t="shared" si="0"/>
        <v>390</v>
      </c>
      <c r="D36" s="52"/>
      <c r="E36" s="58">
        <v>390</v>
      </c>
    </row>
    <row r="37" spans="1:5" ht="18.75" x14ac:dyDescent="0.3">
      <c r="A37" s="8" t="s">
        <v>64</v>
      </c>
      <c r="B37" s="62" t="s">
        <v>71</v>
      </c>
      <c r="C37" s="47">
        <f t="shared" si="0"/>
        <v>5511</v>
      </c>
      <c r="D37" s="57"/>
      <c r="E37" s="58">
        <v>5511</v>
      </c>
    </row>
    <row r="38" spans="1:5" ht="18.75" x14ac:dyDescent="0.3">
      <c r="A38" s="8" t="s">
        <v>64</v>
      </c>
      <c r="B38" s="62" t="s">
        <v>72</v>
      </c>
      <c r="C38" s="47"/>
      <c r="D38" s="57"/>
      <c r="E38" s="58">
        <v>6922</v>
      </c>
    </row>
    <row r="39" spans="1:5" ht="18.75" x14ac:dyDescent="0.3">
      <c r="A39" s="8" t="s">
        <v>64</v>
      </c>
      <c r="B39" s="62" t="s">
        <v>83</v>
      </c>
      <c r="C39" s="47">
        <f t="shared" si="0"/>
        <v>12502</v>
      </c>
      <c r="D39" s="57"/>
      <c r="E39" s="58">
        <v>12502</v>
      </c>
    </row>
    <row r="40" spans="1:5" ht="18.75" x14ac:dyDescent="0.3">
      <c r="A40" s="8" t="s">
        <v>64</v>
      </c>
      <c r="B40" s="62" t="s">
        <v>84</v>
      </c>
      <c r="C40" s="47">
        <f t="shared" si="0"/>
        <v>2498</v>
      </c>
      <c r="D40" s="57"/>
      <c r="E40" s="58">
        <v>2498</v>
      </c>
    </row>
    <row r="41" spans="1:5" ht="18.75" x14ac:dyDescent="0.3">
      <c r="A41" s="8" t="s">
        <v>64</v>
      </c>
      <c r="B41" s="62" t="s">
        <v>85</v>
      </c>
      <c r="C41" s="47">
        <f t="shared" si="0"/>
        <v>850</v>
      </c>
      <c r="D41" s="57"/>
      <c r="E41" s="58">
        <v>850</v>
      </c>
    </row>
    <row r="42" spans="1:5" ht="18.75" x14ac:dyDescent="0.3">
      <c r="A42" s="8" t="s">
        <v>64</v>
      </c>
      <c r="B42" s="62" t="s">
        <v>86</v>
      </c>
      <c r="C42" s="47">
        <f t="shared" si="0"/>
        <v>905</v>
      </c>
      <c r="D42" s="57"/>
      <c r="E42" s="58">
        <v>905</v>
      </c>
    </row>
    <row r="43" spans="1:5" ht="18.75" x14ac:dyDescent="0.3">
      <c r="A43" s="8" t="s">
        <v>64</v>
      </c>
      <c r="B43" s="62" t="s">
        <v>87</v>
      </c>
      <c r="C43" s="47">
        <f t="shared" si="0"/>
        <v>21330</v>
      </c>
      <c r="D43" s="57"/>
      <c r="E43" s="58">
        <v>21330</v>
      </c>
    </row>
    <row r="44" spans="1:5" ht="18.75" x14ac:dyDescent="0.3">
      <c r="A44" s="8" t="s">
        <v>64</v>
      </c>
      <c r="B44" s="62" t="s">
        <v>78</v>
      </c>
      <c r="C44" s="47">
        <f t="shared" si="0"/>
        <v>2915</v>
      </c>
      <c r="D44" s="57"/>
      <c r="E44" s="58">
        <v>2915</v>
      </c>
    </row>
    <row r="45" spans="1:5" ht="18.75" x14ac:dyDescent="0.3">
      <c r="A45" s="8" t="s">
        <v>64</v>
      </c>
      <c r="B45" s="62" t="s">
        <v>79</v>
      </c>
      <c r="C45" s="47">
        <f t="shared" si="0"/>
        <v>59922</v>
      </c>
      <c r="D45" s="57"/>
      <c r="E45" s="58">
        <v>59922</v>
      </c>
    </row>
    <row r="46" spans="1:5" ht="18.75" x14ac:dyDescent="0.3">
      <c r="A46" s="8" t="s">
        <v>64</v>
      </c>
      <c r="B46" s="62" t="s">
        <v>80</v>
      </c>
      <c r="C46" s="47">
        <f t="shared" si="0"/>
        <v>41449</v>
      </c>
      <c r="D46" s="57"/>
      <c r="E46" s="58">
        <v>41449</v>
      </c>
    </row>
    <row r="47" spans="1:5" ht="18.75" x14ac:dyDescent="0.3">
      <c r="A47" s="8" t="s">
        <v>64</v>
      </c>
      <c r="B47" s="62" t="s">
        <v>81</v>
      </c>
      <c r="C47" s="47">
        <f t="shared" si="0"/>
        <v>1841</v>
      </c>
      <c r="D47" s="57"/>
      <c r="E47" s="58">
        <v>1841</v>
      </c>
    </row>
    <row r="48" spans="1:5" ht="18.75" x14ac:dyDescent="0.3">
      <c r="A48" s="7">
        <v>3</v>
      </c>
      <c r="B48" s="44" t="s">
        <v>88</v>
      </c>
      <c r="C48" s="45">
        <f t="shared" si="0"/>
        <v>7444</v>
      </c>
      <c r="D48" s="56"/>
      <c r="E48" s="32">
        <v>7444</v>
      </c>
    </row>
    <row r="49" spans="1:5" ht="15.75" x14ac:dyDescent="0.25">
      <c r="A49" s="7">
        <v>4</v>
      </c>
      <c r="B49" s="44" t="s">
        <v>89</v>
      </c>
      <c r="C49" s="50"/>
      <c r="D49" s="54"/>
      <c r="E49" s="13"/>
    </row>
    <row r="50" spans="1:5" ht="15.75" x14ac:dyDescent="0.25">
      <c r="A50" s="7" t="s">
        <v>29</v>
      </c>
      <c r="B50" s="44" t="s">
        <v>90</v>
      </c>
      <c r="C50" s="50"/>
      <c r="D50" s="54"/>
      <c r="E50" s="13"/>
    </row>
    <row r="51" spans="1:5" ht="15.75" x14ac:dyDescent="0.25">
      <c r="A51" s="7">
        <v>1</v>
      </c>
      <c r="B51" s="44" t="s">
        <v>91</v>
      </c>
      <c r="C51" s="50"/>
      <c r="D51" s="54"/>
      <c r="E51" s="13"/>
    </row>
    <row r="52" spans="1:5" ht="31.5" x14ac:dyDescent="0.25">
      <c r="A52" s="7">
        <v>2</v>
      </c>
      <c r="B52" s="44" t="s">
        <v>92</v>
      </c>
      <c r="C52" s="50"/>
      <c r="D52" s="54"/>
      <c r="E52" s="13"/>
    </row>
    <row r="53" spans="1:5" ht="31.5" x14ac:dyDescent="0.25">
      <c r="A53" s="7">
        <v>3</v>
      </c>
      <c r="B53" s="44" t="s">
        <v>93</v>
      </c>
      <c r="C53" s="50"/>
      <c r="D53" s="54"/>
      <c r="E53" s="13"/>
    </row>
    <row r="54" spans="1:5" ht="15.75" x14ac:dyDescent="0.25">
      <c r="A54" s="59" t="s">
        <v>94</v>
      </c>
      <c r="B54" s="60" t="s">
        <v>95</v>
      </c>
      <c r="C54" s="50"/>
      <c r="D54" s="54"/>
      <c r="E54" s="13"/>
    </row>
  </sheetData>
  <mergeCells count="12">
    <mergeCell ref="E8:E10"/>
    <mergeCell ref="A3:E3"/>
    <mergeCell ref="A4:E4"/>
    <mergeCell ref="A5:E5"/>
    <mergeCell ref="C1:E1"/>
    <mergeCell ref="A7:A10"/>
    <mergeCell ref="B7:B10"/>
    <mergeCell ref="C7:E7"/>
    <mergeCell ref="C8:C10"/>
    <mergeCell ref="D8:D10"/>
    <mergeCell ref="A1:B1"/>
    <mergeCell ref="C6:D6"/>
  </mergeCells>
  <pageMargins left="0.7" right="0.62" top="0.56999999999999995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108</vt:lpstr>
      <vt:lpstr>Biểu 109</vt:lpstr>
      <vt:lpstr>Biểu 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2026-01-06T02:53:12Z</cp:lastPrinted>
  <dcterms:created xsi:type="dcterms:W3CDTF">2025-12-30T04:37:27Z</dcterms:created>
  <dcterms:modified xsi:type="dcterms:W3CDTF">2026-01-06T02:53:30Z</dcterms:modified>
</cp:coreProperties>
</file>