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Ái Quốc 2026\Công khai Ngân sách\Công khai tình hình thực hiện dự toán năm 2026 (Khoản 3 Điều 26 TT 26)\6 tháng (khoản 3 Điều 26 TT 26)\"/>
    </mc:Choice>
  </mc:AlternateContent>
  <xr:revisionPtr revIDLastSave="0" documentId="13_ncr:1_{68D5DE79-B4C3-4912-90C2-D616A9676995}" xr6:coauthVersionLast="47" xr6:coauthVersionMax="47" xr10:uidLastSave="{00000000-0000-0000-0000-000000000000}"/>
  <bookViews>
    <workbookView xWindow="-108" yWindow="-108" windowWidth="23256" windowHeight="12456" activeTab="3" xr2:uid="{00000000-000D-0000-FFFF-FFFF00000000}"/>
  </bookViews>
  <sheets>
    <sheet name="Cân đối NS (Biểu 113)" sheetId="3" r:id="rId1"/>
    <sheet name="Thu NS (Biểu 114)" sheetId="1" r:id="rId2"/>
    <sheet name="Chi NS (Biểu 115)" sheetId="2" r:id="rId3"/>
    <sheet name="BC tình hình giải ngân" sheetId="4" r:id="rId4"/>
  </sheets>
  <definedNames>
    <definedName name="_xlnm.Print_Titles" localSheetId="3">'BC tình hình giải ngân'!$3:$6</definedName>
    <definedName name="_xlnm.Print_Titles" localSheetId="1">'Thu NS (Biểu 114)'!$4:$5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4" l="1"/>
  <c r="L8" i="4" l="1"/>
  <c r="M8" i="4"/>
  <c r="K10" i="4" l="1"/>
  <c r="K11" i="4"/>
  <c r="K12" i="4"/>
  <c r="K13" i="4"/>
  <c r="K14" i="4"/>
  <c r="K15" i="4"/>
  <c r="K16" i="4"/>
  <c r="K17" i="4"/>
  <c r="K18" i="4"/>
  <c r="K19" i="4"/>
  <c r="K9" i="4"/>
  <c r="F8" i="4"/>
  <c r="G8" i="4"/>
  <c r="H8" i="4"/>
  <c r="I8" i="4"/>
  <c r="J8" i="4"/>
  <c r="E10" i="4"/>
  <c r="D10" i="4" s="1"/>
  <c r="S10" i="4" s="1"/>
  <c r="E11" i="4"/>
  <c r="D11" i="4" s="1"/>
  <c r="S11" i="4" s="1"/>
  <c r="E12" i="4"/>
  <c r="D12" i="4" s="1"/>
  <c r="S12" i="4" s="1"/>
  <c r="E13" i="4"/>
  <c r="D13" i="4" s="1"/>
  <c r="E14" i="4"/>
  <c r="D14" i="4" s="1"/>
  <c r="S14" i="4" s="1"/>
  <c r="E15" i="4"/>
  <c r="D15" i="4" s="1"/>
  <c r="S15" i="4" s="1"/>
  <c r="E16" i="4"/>
  <c r="D16" i="4" s="1"/>
  <c r="S16" i="4" s="1"/>
  <c r="E17" i="4"/>
  <c r="D17" i="4" s="1"/>
  <c r="E18" i="4"/>
  <c r="D18" i="4" s="1"/>
  <c r="S18" i="4" s="1"/>
  <c r="E19" i="4"/>
  <c r="D19" i="4" s="1"/>
  <c r="S19" i="4" s="1"/>
  <c r="E9" i="4"/>
  <c r="D9" i="4" s="1"/>
  <c r="S9" i="4" s="1"/>
  <c r="J21" i="2"/>
  <c r="F20" i="3"/>
  <c r="F19" i="3"/>
  <c r="F18" i="3"/>
  <c r="F17" i="3" s="1"/>
  <c r="H16" i="3"/>
  <c r="H15" i="3"/>
  <c r="J15" i="3" s="1"/>
  <c r="H14" i="3"/>
  <c r="G16" i="3"/>
  <c r="G15" i="3"/>
  <c r="G14" i="3"/>
  <c r="F15" i="3"/>
  <c r="F14" i="3"/>
  <c r="F13" i="3" s="1"/>
  <c r="E13" i="3"/>
  <c r="S13" i="4" l="1"/>
  <c r="K8" i="4"/>
  <c r="S17" i="4"/>
  <c r="D8" i="4"/>
  <c r="E8" i="4"/>
  <c r="H13" i="3"/>
  <c r="J13" i="3" s="1"/>
  <c r="J14" i="3"/>
  <c r="G13" i="3"/>
  <c r="I40" i="1"/>
  <c r="I39" i="1"/>
  <c r="I10" i="1"/>
  <c r="I14" i="1"/>
  <c r="I19" i="1"/>
  <c r="I22" i="1"/>
  <c r="I23" i="1"/>
  <c r="I24" i="1"/>
  <c r="I25" i="1"/>
  <c r="I9" i="1"/>
  <c r="H9" i="1"/>
  <c r="H10" i="1"/>
  <c r="H14" i="1"/>
  <c r="H19" i="1"/>
  <c r="H22" i="1"/>
  <c r="H23" i="1"/>
  <c r="H24" i="1"/>
  <c r="H25" i="1"/>
  <c r="G38" i="1"/>
  <c r="F38" i="1"/>
  <c r="G15" i="1"/>
  <c r="H12" i="3" s="1"/>
  <c r="F15" i="1"/>
  <c r="G12" i="3" s="1"/>
  <c r="G8" i="1"/>
  <c r="H11" i="3" s="1"/>
  <c r="F8" i="1"/>
  <c r="E38" i="1"/>
  <c r="E15" i="1"/>
  <c r="F12" i="3" s="1"/>
  <c r="D15" i="1"/>
  <c r="E12" i="3" s="1"/>
  <c r="E8" i="1"/>
  <c r="D8" i="1"/>
  <c r="J9" i="2"/>
  <c r="I9" i="2"/>
  <c r="H12" i="2"/>
  <c r="H13" i="2"/>
  <c r="H14" i="2"/>
  <c r="L14" i="2" s="1"/>
  <c r="H15" i="2"/>
  <c r="H16" i="2"/>
  <c r="H17" i="2"/>
  <c r="H18" i="2"/>
  <c r="H19" i="2"/>
  <c r="H20" i="2"/>
  <c r="H21" i="2"/>
  <c r="L21" i="2" s="1"/>
  <c r="H22" i="2"/>
  <c r="H23" i="2"/>
  <c r="H24" i="2"/>
  <c r="H11" i="2"/>
  <c r="N21" i="2"/>
  <c r="N12" i="2"/>
  <c r="N13" i="2"/>
  <c r="N14" i="2"/>
  <c r="N15" i="2"/>
  <c r="N16" i="2"/>
  <c r="N17" i="2"/>
  <c r="N18" i="2"/>
  <c r="N19" i="2"/>
  <c r="N20" i="2"/>
  <c r="N11" i="2"/>
  <c r="L12" i="2"/>
  <c r="L13" i="2"/>
  <c r="G9" i="2"/>
  <c r="F9" i="2"/>
  <c r="D12" i="2"/>
  <c r="D13" i="2"/>
  <c r="D14" i="2"/>
  <c r="D15" i="2"/>
  <c r="D16" i="2"/>
  <c r="D17" i="2"/>
  <c r="L17" i="2" s="1"/>
  <c r="D18" i="2"/>
  <c r="D19" i="2"/>
  <c r="D20" i="2"/>
  <c r="D21" i="2"/>
  <c r="D22" i="2"/>
  <c r="D23" i="2"/>
  <c r="D24" i="2"/>
  <c r="D11" i="2"/>
  <c r="M9" i="2" l="1"/>
  <c r="H18" i="3"/>
  <c r="J18" i="3" s="1"/>
  <c r="L20" i="2"/>
  <c r="L16" i="2"/>
  <c r="L15" i="2"/>
  <c r="H9" i="2"/>
  <c r="N9" i="2"/>
  <c r="H19" i="3" a="1"/>
  <c r="H19" i="3" s="1"/>
  <c r="L11" i="2"/>
  <c r="J12" i="3"/>
  <c r="I12" i="3"/>
  <c r="G11" i="3"/>
  <c r="G10" i="3" s="1"/>
  <c r="D7" i="1"/>
  <c r="E11" i="3"/>
  <c r="E7" i="1"/>
  <c r="F11" i="3"/>
  <c r="I15" i="1"/>
  <c r="H10" i="3"/>
  <c r="G7" i="1"/>
  <c r="H8" i="1"/>
  <c r="H15" i="1"/>
  <c r="I38" i="1"/>
  <c r="I8" i="1"/>
  <c r="F7" i="1"/>
  <c r="L19" i="2"/>
  <c r="L18" i="2"/>
  <c r="D9" i="2"/>
  <c r="L9" i="2" l="1"/>
  <c r="J19" i="3"/>
  <c r="H17" i="3"/>
  <c r="J17" i="3" s="1"/>
  <c r="F10" i="3"/>
  <c r="J10" i="3" s="1"/>
  <c r="J11" i="3"/>
  <c r="E10" i="3"/>
  <c r="I10" i="3" s="1"/>
  <c r="I11" i="3"/>
  <c r="I7" i="1"/>
  <c r="H7" i="1"/>
  <c r="H21"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<sst xmlns="http://schemas.openxmlformats.org/spreadsheetml/2006/main" count="239" uniqueCount="157">
  <si>
    <r>
      <rPr>
        <b/>
        <sz val="10"/>
        <color rgb="FF000000"/>
        <rFont val="Times New Roman"/>
        <family val="1"/>
      </rPr>
      <t xml:space="preserve">UBND </t>
    </r>
    <r>
      <rPr>
        <b/>
        <sz val="10"/>
        <color rgb="FF000000"/>
        <rFont val="Times New Roman"/>
        <family val="1"/>
      </rPr>
      <t>Phường Ái Quốc</t>
    </r>
  </si>
  <si>
    <r>
      <rPr>
        <sz val="10"/>
        <color rgb="FF000000"/>
        <rFont val="Times New Roman"/>
        <family val="1"/>
      </rPr>
      <t xml:space="preserve">Đơn vị : </t>
    </r>
    <r>
      <rPr>
        <sz val="10"/>
        <color rgb="FF000000"/>
        <rFont val="Times New Roman"/>
        <family val="1"/>
      </rPr>
      <t xml:space="preserve"> Đồng</t>
    </r>
  </si>
  <si>
    <t>STT</t>
  </si>
  <si>
    <t>NỘI DUNG</t>
  </si>
  <si>
    <t xml:space="preserve">Dự toán </t>
  </si>
  <si>
    <t xml:space="preserve">Ước thực hiên </t>
  </si>
  <si>
    <t>So sánh (%)</t>
  </si>
  <si>
    <t/>
  </si>
  <si>
    <t>THU NSNN</t>
  </si>
  <si>
    <t>THU NSX</t>
  </si>
  <si>
    <t>A</t>
  </si>
  <si>
    <t>B</t>
  </si>
  <si>
    <t>1</t>
  </si>
  <si>
    <t>2</t>
  </si>
  <si>
    <t>3</t>
  </si>
  <si>
    <t>4</t>
  </si>
  <si>
    <t>5=3/1</t>
  </si>
  <si>
    <t>6=4/2</t>
  </si>
  <si>
    <t xml:space="preserve">TỔNG THU  </t>
  </si>
  <si>
    <t>I</t>
  </si>
  <si>
    <t>Các khoản thu hưởng 100%</t>
  </si>
  <si>
    <t>Các loại phí, lệ phí</t>
  </si>
  <si>
    <t xml:space="preserve">Thu từ quỹ đất công ích và thu hoa lợi công sản khác </t>
  </si>
  <si>
    <t>Thu tiền phạt</t>
  </si>
  <si>
    <t xml:space="preserve">Thu tịch thu </t>
  </si>
  <si>
    <t>Thu tiền cho thuê và bán nhà ở thuộc sở hữu nhà nước</t>
  </si>
  <si>
    <t>Thu khác còn lại</t>
  </si>
  <si>
    <t>II</t>
  </si>
  <si>
    <t>Các khoản thu thu phân chia theo tỉ lệ %</t>
  </si>
  <si>
    <t xml:space="preserve">Thu từ khu vực doanh nghiệp do Nhà nước giữ vai trò chủ đạo Trung ương quản lý </t>
  </si>
  <si>
    <t>Thu từ khu vực doanh nghiệp do Nhà nước giữ vai trò chủ đạo địa phương quản lý</t>
  </si>
  <si>
    <t>Thu từ khu vực doanh nghiệp có vốn đầu tư nước ngoài</t>
  </si>
  <si>
    <t>Thu từ khu vực kinh tế ngoài quốc doanh</t>
  </si>
  <si>
    <t>Thuế thu nhập cá nhân</t>
  </si>
  <si>
    <t>Thuế bảo vệ môi trường do cơ quan thuế thực hiện</t>
  </si>
  <si>
    <t>Lệ phí trước bạ</t>
  </si>
  <si>
    <t>Thuế sử dụng đất phi nông nghiệp</t>
  </si>
  <si>
    <t xml:space="preserve">Thu tiền cho thuê đất, thuê mặt nước </t>
  </si>
  <si>
    <t>Thu tiền sử dụng đất</t>
  </si>
  <si>
    <t>Thu từ hoạt động xổ số kiến thiết</t>
  </si>
  <si>
    <t>Thu tiền cấp quyền khai thác khoáng sản, vùng trời, vùng biển</t>
  </si>
  <si>
    <t>Thu chênh lệch tỷ giá ngoại tệ</t>
  </si>
  <si>
    <t>Thuế sử dụng đất nông nghiệp</t>
  </si>
  <si>
    <t>Thu hồi các khoản chi năm trước</t>
  </si>
  <si>
    <t>Thu tiền bán hàng hóa, vật tư dự trữ</t>
  </si>
  <si>
    <t>Thu tiền cho thuê, bán tài sản khác</t>
  </si>
  <si>
    <t>Lãi thu từ các khoản tham gia góp vốn của nhà nước</t>
  </si>
  <si>
    <t>Thu hồi vốn, lợi nhuận, lợi nhuận sau thuế, chênh lệch thu chi của NHNN</t>
  </si>
  <si>
    <t>III</t>
  </si>
  <si>
    <t>Thu Viện trợ</t>
  </si>
  <si>
    <t>Thu chuyển nguồn</t>
  </si>
  <si>
    <t>Thu kết dư ngân sách</t>
  </si>
  <si>
    <t>Thu bổ sung từ ngân sách cấp trên</t>
  </si>
  <si>
    <t>Bổ sung cân đối</t>
  </si>
  <si>
    <t>Bổ sung có mục tiêu</t>
  </si>
  <si>
    <r>
      <rPr>
        <b/>
        <sz val="10"/>
        <color rgb="FF000000"/>
        <rFont val="Times New Roman"/>
        <family val="1"/>
      </rPr>
      <t xml:space="preserve">UBND </t>
    </r>
    <r>
      <rPr>
        <b/>
        <sz val="10"/>
        <color rgb="FF000000"/>
        <rFont val="Times New Roman"/>
        <family val="1"/>
      </rPr>
      <t>Phường Ái Quốc</t>
    </r>
  </si>
  <si>
    <t>Biểu số 115/CK-NSNN</t>
  </si>
  <si>
    <r>
      <rPr>
        <sz val="10"/>
        <color rgb="FF000000"/>
        <rFont val="Times New Roman"/>
        <family val="1"/>
      </rPr>
      <t xml:space="preserve">Đơn vị: </t>
    </r>
    <r>
      <rPr>
        <sz val="10"/>
        <color rgb="FF000000"/>
        <rFont val="Times New Roman"/>
        <family val="1"/>
      </rPr>
      <t xml:space="preserve"> Đồng</t>
    </r>
  </si>
  <si>
    <t>Ước thực hiện</t>
  </si>
  <si>
    <t>TỔNG SỐ</t>
  </si>
  <si>
    <t>XDCB</t>
  </si>
  <si>
    <t>TX</t>
  </si>
  <si>
    <t>5</t>
  </si>
  <si>
    <t>6</t>
  </si>
  <si>
    <t>7=4/1</t>
  </si>
  <si>
    <t>8=5/2</t>
  </si>
  <si>
    <t>9=6/3</t>
  </si>
  <si>
    <t>TỔNG CHI</t>
  </si>
  <si>
    <t>Trong đó</t>
  </si>
  <si>
    <t>Chi giáo dục</t>
  </si>
  <si>
    <t xml:space="preserve"> Chi ứng dụng, chuyển giao công nghệ</t>
  </si>
  <si>
    <t>Chi y tế</t>
  </si>
  <si>
    <t>Chi văn hóa, thông tin</t>
  </si>
  <si>
    <t>Chi phát thanh, truyền thanh</t>
  </si>
  <si>
    <t>Chi thể dục thể thao</t>
  </si>
  <si>
    <t>7</t>
  </si>
  <si>
    <t>Chi bảo vệ môi trường</t>
  </si>
  <si>
    <t>8</t>
  </si>
  <si>
    <t>Chi các hoạt động kinh tế</t>
  </si>
  <si>
    <t>9</t>
  </si>
  <si>
    <t xml:space="preserve"> Chi hoạt động của cơ quan quản lý Nhà nước, Đảng, đoàn thể</t>
  </si>
  <si>
    <t>10</t>
  </si>
  <si>
    <t>Chi cho công tác xã hội</t>
  </si>
  <si>
    <t>11</t>
  </si>
  <si>
    <t>Chi các lĩnh vực khác theo quy định của pháp luật</t>
  </si>
  <si>
    <t>Các nhiệm vụ chi khác</t>
  </si>
  <si>
    <t>C</t>
  </si>
  <si>
    <t>Dự phòng ngân sách</t>
  </si>
  <si>
    <t>Chi quốc phòng, an ninh</t>
  </si>
  <si>
    <t xml:space="preserve">Ước thực hiện </t>
  </si>
  <si>
    <t>TỔNG SỐ THU</t>
  </si>
  <si>
    <t>Các khoản thu xã hưởng 100%</t>
  </si>
  <si>
    <t xml:space="preserve">Các khoản thu phân chia theo tỷ lệ </t>
  </si>
  <si>
    <t xml:space="preserve">Thu bổ sung </t>
  </si>
  <si>
    <t>-</t>
  </si>
  <si>
    <t>TỔNG SỐ CHI</t>
  </si>
  <si>
    <t>Chi đầu tư phát triển</t>
  </si>
  <si>
    <t>Chi thường xuyên theo lĩnh vực</t>
  </si>
  <si>
    <t>Dự phòng</t>
  </si>
  <si>
    <t>Chi chuyển giao ngân sách</t>
  </si>
  <si>
    <t>NSNN</t>
  </si>
  <si>
    <t>NGÂN SÁCH XÃ</t>
  </si>
  <si>
    <t>IV</t>
  </si>
  <si>
    <t>V</t>
  </si>
  <si>
    <t>VI</t>
  </si>
  <si>
    <t xml:space="preserve">                                
</t>
  </si>
  <si>
    <t xml:space="preserve"> Biểu số 113/CK-NSNN</t>
  </si>
  <si>
    <t>Biểu số 114/CK-NSNN</t>
  </si>
  <si>
    <t>ƯỚC THỰC HIỆN THU NGÂN SÁCH PHƯỜNG 6 THÁNG ĐẦU NĂM 2026</t>
  </si>
  <si>
    <t xml:space="preserve">ƯỚC THỰC HIỆN CHI NGÂN SÁCH PHƯỜNG 6 THÁNG ĐẦU NĂM 2026
</t>
  </si>
  <si>
    <t>Dự toán được sử dụng trong năm</t>
  </si>
  <si>
    <t>Lũy kế chi từ đầu năm</t>
  </si>
  <si>
    <t>Dự toán được chuyển sang năm sau</t>
  </si>
  <si>
    <t>Dự</t>
  </si>
  <si>
    <t>Tổng</t>
  </si>
  <si>
    <t>Chia ra</t>
  </si>
  <si>
    <t>Dự toán</t>
  </si>
  <si>
    <t xml:space="preserve"> toán</t>
  </si>
  <si>
    <t>Đơn vị</t>
  </si>
  <si>
    <t>số</t>
  </si>
  <si>
    <t xml:space="preserve">Tổng </t>
  </si>
  <si>
    <t>Dự toán năm trước chuyển sang</t>
  </si>
  <si>
    <t xml:space="preserve"> giao</t>
  </si>
  <si>
    <t xml:space="preserve"> điều chỉnh</t>
  </si>
  <si>
    <t>Thực</t>
  </si>
  <si>
    <t xml:space="preserve">Dư tạm </t>
  </si>
  <si>
    <t>Dư cam</t>
  </si>
  <si>
    <t>Dư tạm</t>
  </si>
  <si>
    <t xml:space="preserve"> hủy</t>
  </si>
  <si>
    <t>còn</t>
  </si>
  <si>
    <t>cộng</t>
  </si>
  <si>
    <t>Dư dự toán năm trước chuyển sang</t>
  </si>
  <si>
    <t>Dư cam kết chi năm trước chuyển sang</t>
  </si>
  <si>
    <t>Dư tạm ứng năm trước chuyển sang</t>
  </si>
  <si>
    <t xml:space="preserve"> đầu năm</t>
  </si>
  <si>
    <t xml:space="preserve"> chi</t>
  </si>
  <si>
    <t xml:space="preserve"> được chuyển sang năm sau</t>
  </si>
  <si>
    <t xml:space="preserve"> kết chi chuyển sang năm sau</t>
  </si>
  <si>
    <t xml:space="preserve"> ứng được chuyển năm sau</t>
  </si>
  <si>
    <t xml:space="preserve"> bỏ </t>
  </si>
  <si>
    <t>lại</t>
  </si>
  <si>
    <t>Tổng số</t>
  </si>
  <si>
    <t>UBND PHƯỜNG ÁI QUỐC</t>
  </si>
  <si>
    <t>BÁO CÁO TÌNH HÌNH GIẢI NGÂN VỐN ĐẦU TƯ CÔNG 6 THÁNG ĐẦU NĂM 2026</t>
  </si>
  <si>
    <t>ứng chưa
thanh toán</t>
  </si>
  <si>
    <t>CÂN ĐỐI NGÂN SÁCH PHƯỜNG 6 THÁNG ĐẦU NĂM 2026</t>
  </si>
  <si>
    <t xml:space="preserve">Các dự án đầu tư thuộc cấp ngân sách xã của xã  Quyết Thắng, huyện Thanh Hà </t>
  </si>
  <si>
    <t xml:space="preserve">Các dự án đầu tư thuộc cấp ngân sách xã của xã Ái Quốc, thành phố Hải Dương </t>
  </si>
  <si>
    <t xml:space="preserve">Xây dựng hệ thống điện chiếu sáng GĐ1 các tuyến đường trục khu Vũ Xá, Vũ Thượng, Ngọc Trì, Tiến Đạt, Văn Xá, Tiền Hải, Pháp Loa, Đồng Pháp và Ninh Quan, P. Ái Quốc, TP. Hải Phòng </t>
  </si>
  <si>
    <t xml:space="preserve">Cải tạo các hạng mục trong Trụ sở Đảng uỷ - HĐND - UBND - UBMTTQ Việt Nam phường Ái Quốc </t>
  </si>
  <si>
    <t xml:space="preserve">Cải tạo, sửa chữa các nhà văn hoá trên địa bàn phường Ái Quốc, thành phố Hải Phòng </t>
  </si>
  <si>
    <t xml:space="preserve">Xây dựng, lắp đặt đài truyền thanh thông minh ứng dụng công nghệ thông tin – viễn thông và phòng sản xuất chương trình phát thanh  số trên địa bàn phường Ái Quốc </t>
  </si>
  <si>
    <t xml:space="preserve">Cải tạo, mở rộng đường tổ dân phố Vũ Thượng, phường Ái Quốc, thành phố Hải Phòng (đoạn từ đường Pháp Loa đến ngã ba Trường Mầm non Ái Quốc cơ sở 2) </t>
  </si>
  <si>
    <t xml:space="preserve">Cải tạo, mở rộng đường giao thông tổ dân phố Dương Xuân, phường Ái Quốc, TP. Hải Phòng (đoạn từ nhà văn hoá Dương Xuân đến TL 390) </t>
  </si>
  <si>
    <t xml:space="preserve">Cải tạo tuyến đường trục chính tổ dân phố Ninh Quan (đoạn từ Nhà văn hóa đến gần trụ sở UBND phường Ái Quốc) </t>
  </si>
  <si>
    <t xml:space="preserve">Đầu tư hệ thống Camera an ninh, phường Ái Quốc, thành phố Hải Phòng </t>
  </si>
  <si>
    <t xml:space="preserve">Xây mới cầu Tràng phường Ái Quốc, thành phố Hải Phòng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</si>
</sst>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1042A]#,###"/>
    <numFmt numFmtId="165" formatCode="_(* #,##0_);_(* \(#,##0\);_(* &quot;-&quot;??_);_(@_)"/>
  </numFmts>
  <fonts count="23" x14ac:knownFonts="1">
    <font>
      <sz val="11"/>
      <color rgb="FF000000"/>
      <name val="Calibri"/>
      <family val="2"/>
      <scheme val="minor"/>
    </font>
    <font>
      <sz val="11"/>
      <name val="Calibri"/>
      <family val="2"/>
    </font>
    <font>
      <b/>
      <sz val="10"/>
      <color rgb="FF000000"/>
      <name val="Times New Roman"/>
      <family val="1"/>
    </font>
    <font>
      <sz val="10"/>
      <color rgb="FF000000"/>
      <name val="Times New Roman"/>
      <family val="1"/>
    </font>
    <font>
      <sz val="11"/>
      <color rgb="FF000000"/>
      <name val="Calibri"/>
      <family val="2"/>
      <scheme val="minor"/>
    </font>
    <font>
      <b/>
      <sz val="10"/>
      <color rgb="FF000000"/>
      <name val="Times New Roman"/>
      <family val="1"/>
    </font>
    <font>
      <sz val="10"/>
      <name val="Calibri"/>
      <family val="2"/>
    </font>
    <font>
      <sz val="10"/>
      <color rgb="FF000000"/>
      <name val="Times New Roman"/>
      <family val="1"/>
    </font>
    <font>
      <b/>
      <sz val="12"/>
      <color rgb="FF000000"/>
      <name val="Times New Roman"/>
      <family val="1"/>
    </font>
    <font>
      <sz val="11"/>
      <name val="Calibri"/>
      <family val="2"/>
    </font>
    <font>
      <i/>
      <sz val="10"/>
      <color rgb="FF000000"/>
      <name val="Times New Roman"/>
      <family val="1"/>
    </font>
    <font>
      <sz val="10"/>
      <name val="Times New Roman"/>
      <family val="1"/>
    </font>
    <font>
      <b/>
      <sz val="10"/>
      <name val="Times New Roman"/>
      <family val="1"/>
    </font>
    <font>
      <b/>
      <sz val="11"/>
      <name val="Times New Roman"/>
      <family val="1"/>
    </font>
    <font>
      <b/>
      <sz val="9"/>
      <color rgb="FF000000"/>
      <name val="Times New Roman"/>
      <family val="1"/>
    </font>
    <font>
      <sz val="11"/>
      <name val="Times New Roman"/>
      <family val="1"/>
    </font>
    <font>
      <sz val="8"/>
      <color rgb="FF000000"/>
      <name val="Times New Roman"/>
      <family val="1"/>
    </font>
    <font>
      <b/>
      <sz val="11"/>
      <name val="Calibri"/>
      <family val="2"/>
    </font>
    <font>
      <b/>
      <sz val="14"/>
      <color rgb="FF000000"/>
      <name val="Times New Roman"/>
      <family val="1"/>
    </font>
    <font>
      <sz val="14"/>
      <name val="Times New Roman"/>
      <family val="1"/>
    </font>
    <font>
      <b/>
      <sz val="11"/>
      <color rgb="FF000000"/>
      <name val="Times New Roman"/>
      <family val="1"/>
    </font>
    <font>
      <b/>
      <sz val="10"/>
      <name val="Calibri"/>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132">
    <xf numFmtId="0" fontId="1" fillId="0" borderId="0" xfId="0" applyFont="1"/>
    <xf numFmtId="0" fontId="2" fillId="0" borderId="5" xfId="0" applyFont="1" applyBorder="1" applyAlignment="1">
      <alignment horizontal="center" vertical="top" wrapText="1" readingOrder="1"/>
    </xf>
    <xf numFmtId="0" fontId="5" fillId="0" borderId="5" xfId="0" applyFont="1" applyBorder="1" applyAlignment="1">
      <alignment horizontal="center" vertical="top" wrapText="1" readingOrder="1"/>
    </xf>
    <xf numFmtId="0" fontId="5" fillId="0" borderId="5" xfId="0" applyFont="1" applyBorder="1" applyAlignment="1">
      <alignment vertical="top" wrapText="1" readingOrder="1"/>
    </xf>
    <xf numFmtId="164" fontId="5" fillId="0" borderId="5" xfId="0" applyNumberFormat="1" applyFont="1" applyBorder="1" applyAlignment="1">
      <alignment horizontal="right" vertical="top" wrapText="1" readingOrder="1"/>
    </xf>
    <xf numFmtId="0" fontId="5" fillId="0" borderId="5" xfId="0" applyFont="1" applyBorder="1" applyAlignment="1">
      <alignment horizontal="right" vertical="top" wrapText="1" readingOrder="1"/>
    </xf>
    <xf numFmtId="0" fontId="7" fillId="0" borderId="5" xfId="0" applyFont="1" applyBorder="1" applyAlignment="1">
      <alignment horizontal="center" vertical="top" wrapText="1" readingOrder="1"/>
    </xf>
    <xf numFmtId="0" fontId="7" fillId="0" borderId="5" xfId="0" applyFont="1" applyBorder="1" applyAlignment="1">
      <alignment vertical="top" wrapText="1" readingOrder="1"/>
    </xf>
    <xf numFmtId="164" fontId="7" fillId="0" borderId="5" xfId="0" applyNumberFormat="1" applyFont="1" applyBorder="1" applyAlignment="1">
      <alignment horizontal="right" vertical="top" wrapText="1" readingOrder="1"/>
    </xf>
    <xf numFmtId="0" fontId="7" fillId="0" borderId="5" xfId="0" applyFont="1" applyBorder="1" applyAlignment="1">
      <alignment horizontal="right" vertical="top" wrapText="1" readingOrder="1"/>
    </xf>
    <xf numFmtId="0" fontId="2" fillId="0" borderId="1"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9" fillId="0" borderId="0" xfId="0" applyFont="1"/>
    <xf numFmtId="0" fontId="10" fillId="0" borderId="5" xfId="0" applyFont="1" applyBorder="1" applyAlignment="1">
      <alignment horizontal="center" vertical="top" wrapText="1" readingOrder="1"/>
    </xf>
    <xf numFmtId="0" fontId="10" fillId="0" borderId="5" xfId="0" applyFont="1" applyBorder="1" applyAlignment="1">
      <alignment vertical="top" wrapText="1" readingOrder="1"/>
    </xf>
    <xf numFmtId="164" fontId="10" fillId="0" borderId="5" xfId="0" applyNumberFormat="1" applyFont="1" applyBorder="1" applyAlignment="1">
      <alignment horizontal="right" vertical="top" wrapText="1" readingOrder="1"/>
    </xf>
    <xf numFmtId="0" fontId="10" fillId="0" borderId="5" xfId="0" applyFont="1" applyBorder="1" applyAlignment="1">
      <alignment horizontal="right" vertical="top" wrapText="1" readingOrder="1"/>
    </xf>
    <xf numFmtId="164" fontId="5" fillId="0" borderId="5" xfId="0" applyNumberFormat="1" applyFont="1" applyBorder="1" applyAlignment="1">
      <alignment vertical="top" wrapText="1" readingOrder="1"/>
    </xf>
    <xf numFmtId="164" fontId="12" fillId="0" borderId="6" xfId="0" applyNumberFormat="1" applyFont="1" applyBorder="1" applyAlignment="1">
      <alignment vertical="top" wrapText="1"/>
    </xf>
    <xf numFmtId="9" fontId="5" fillId="0" borderId="5" xfId="2" applyFont="1" applyBorder="1" applyAlignment="1">
      <alignment horizontal="right" vertical="top" wrapText="1" readingOrder="1"/>
    </xf>
    <xf numFmtId="9" fontId="7" fillId="0" borderId="5" xfId="2" applyFont="1" applyBorder="1" applyAlignment="1">
      <alignment horizontal="right" vertical="top" wrapText="1" readingOrder="1"/>
    </xf>
    <xf numFmtId="0" fontId="5" fillId="0" borderId="2" xfId="0" applyFont="1" applyBorder="1" applyAlignment="1">
      <alignment horizontal="center" vertical="center" wrapText="1" readingOrder="1"/>
    </xf>
    <xf numFmtId="165" fontId="11" fillId="0" borderId="6" xfId="1" applyNumberFormat="1" applyFont="1" applyBorder="1" applyAlignment="1">
      <alignment vertical="top" wrapText="1"/>
    </xf>
    <xf numFmtId="165" fontId="12" fillId="0" borderId="6" xfId="1" applyNumberFormat="1" applyFont="1" applyBorder="1" applyAlignment="1">
      <alignment vertical="top" wrapText="1"/>
    </xf>
    <xf numFmtId="164" fontId="7" fillId="0" borderId="5" xfId="0" applyNumberFormat="1" applyFont="1" applyBorder="1" applyAlignment="1">
      <alignment vertical="top" wrapText="1" readingOrder="1"/>
    </xf>
    <xf numFmtId="165" fontId="2" fillId="0" borderId="5" xfId="1" applyNumberFormat="1" applyFont="1" applyBorder="1" applyAlignment="1">
      <alignment vertical="top" wrapText="1" readingOrder="1"/>
    </xf>
    <xf numFmtId="165" fontId="7" fillId="0" borderId="5" xfId="1" applyNumberFormat="1" applyFont="1" applyBorder="1" applyAlignment="1">
      <alignment vertical="top" wrapText="1" readingOrder="1"/>
    </xf>
    <xf numFmtId="0" fontId="13" fillId="0" borderId="6" xfId="0" applyFont="1" applyBorder="1" applyAlignment="1">
      <alignment horizontal="center" vertical="top" wrapText="1"/>
    </xf>
    <xf numFmtId="0" fontId="14" fillId="0" borderId="2" xfId="0" applyFont="1" applyBorder="1" applyAlignment="1">
      <alignment horizontal="center" vertical="center" wrapText="1" readingOrder="1"/>
    </xf>
    <xf numFmtId="0" fontId="5" fillId="0" borderId="0" xfId="0" applyFont="1" applyAlignment="1">
      <alignment vertical="top" wrapText="1" readingOrder="1"/>
    </xf>
    <xf numFmtId="0" fontId="2" fillId="0" borderId="5"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0" borderId="4" xfId="0" applyFont="1" applyBorder="1" applyAlignment="1">
      <alignment horizontal="center" vertical="top" wrapText="1" readingOrder="1"/>
    </xf>
    <xf numFmtId="0" fontId="16" fillId="0" borderId="4" xfId="0" applyFont="1" applyBorder="1" applyAlignment="1">
      <alignment horizontal="center" vertical="top" wrapText="1" readingOrder="1"/>
    </xf>
    <xf numFmtId="0" fontId="17" fillId="0" borderId="0" xfId="0" applyFont="1"/>
    <xf numFmtId="0" fontId="13" fillId="0" borderId="0" xfId="0" applyFont="1"/>
    <xf numFmtId="0" fontId="2" fillId="0" borderId="5" xfId="0" applyFont="1" applyBorder="1" applyAlignment="1">
      <alignment vertical="top" wrapText="1" readingOrder="1"/>
    </xf>
    <xf numFmtId="164" fontId="2" fillId="0" borderId="5" xfId="0" applyNumberFormat="1" applyFont="1" applyBorder="1" applyAlignment="1">
      <alignment horizontal="right" vertical="top" wrapText="1" readingOrder="1"/>
    </xf>
    <xf numFmtId="0" fontId="6" fillId="0" borderId="0" xfId="0" applyFont="1"/>
    <xf numFmtId="0" fontId="3" fillId="0" borderId="5" xfId="0" applyFont="1" applyBorder="1" applyAlignment="1">
      <alignment vertical="top" wrapText="1" readingOrder="1"/>
    </xf>
    <xf numFmtId="0" fontId="3" fillId="0" borderId="5" xfId="0" applyFont="1" applyBorder="1" applyAlignment="1">
      <alignment horizontal="right" vertical="top" wrapText="1" readingOrder="1"/>
    </xf>
    <xf numFmtId="164" fontId="3" fillId="0" borderId="5" xfId="0" applyNumberFormat="1" applyFont="1" applyBorder="1" applyAlignment="1">
      <alignment horizontal="right" vertical="top" wrapText="1" readingOrder="1"/>
    </xf>
    <xf numFmtId="0" fontId="2" fillId="0" borderId="1" xfId="0" applyFont="1" applyBorder="1" applyAlignment="1">
      <alignment horizontal="center" vertical="top" wrapText="1" readingOrder="1"/>
    </xf>
    <xf numFmtId="0" fontId="20" fillId="0" borderId="1" xfId="0" applyFont="1" applyBorder="1" applyAlignment="1">
      <alignment horizontal="center" vertical="top" wrapText="1" readingOrder="1"/>
    </xf>
    <xf numFmtId="0" fontId="2" fillId="0" borderId="12" xfId="0" applyFont="1" applyBorder="1" applyAlignment="1">
      <alignment horizontal="center" vertical="top" wrapText="1" readingOrder="1"/>
    </xf>
    <xf numFmtId="0" fontId="20" fillId="0" borderId="12" xfId="0" applyFont="1" applyBorder="1" applyAlignment="1">
      <alignment horizontal="center" vertical="top" wrapText="1" readingOrder="1"/>
    </xf>
    <xf numFmtId="0" fontId="2" fillId="0" borderId="4" xfId="0" applyFont="1" applyBorder="1" applyAlignment="1">
      <alignment horizontal="center" vertical="top" wrapText="1" readingOrder="1"/>
    </xf>
    <xf numFmtId="0" fontId="20" fillId="0" borderId="4" xfId="0" applyFont="1" applyBorder="1" applyAlignment="1">
      <alignment horizontal="center" vertical="top" wrapText="1" readingOrder="1"/>
    </xf>
    <xf numFmtId="164" fontId="6" fillId="0" borderId="0" xfId="0" applyNumberFormat="1" applyFont="1"/>
    <xf numFmtId="0" fontId="1" fillId="2" borderId="0" xfId="0" applyFont="1" applyFill="1"/>
    <xf numFmtId="0" fontId="20" fillId="2" borderId="5" xfId="0" applyFont="1" applyFill="1" applyBorder="1" applyAlignment="1">
      <alignment horizontal="center" vertical="top" wrapText="1" readingOrder="1"/>
    </xf>
    <xf numFmtId="0" fontId="20" fillId="2" borderId="1" xfId="0" applyFont="1" applyFill="1" applyBorder="1" applyAlignment="1">
      <alignment horizontal="center" vertical="top" wrapText="1" readingOrder="1"/>
    </xf>
    <xf numFmtId="0" fontId="2" fillId="2" borderId="12" xfId="0" applyFont="1" applyFill="1" applyBorder="1" applyAlignment="1">
      <alignment horizontal="center" vertical="top" wrapText="1" readingOrder="1"/>
    </xf>
    <xf numFmtId="0" fontId="20" fillId="2" borderId="12" xfId="0" applyFont="1" applyFill="1" applyBorder="1" applyAlignment="1">
      <alignment horizontal="center" vertical="top" wrapText="1" readingOrder="1"/>
    </xf>
    <xf numFmtId="0" fontId="2" fillId="2" borderId="4" xfId="0" applyFont="1" applyFill="1" applyBorder="1" applyAlignment="1">
      <alignment horizontal="center" vertical="top" wrapText="1" readingOrder="1"/>
    </xf>
    <xf numFmtId="0" fontId="20" fillId="2" borderId="4" xfId="0" applyFont="1" applyFill="1" applyBorder="1" applyAlignment="1">
      <alignment horizontal="center" vertical="top" wrapText="1" readingOrder="1"/>
    </xf>
    <xf numFmtId="0" fontId="20" fillId="2" borderId="8" xfId="0" applyFont="1" applyFill="1" applyBorder="1" applyAlignment="1">
      <alignment horizontal="center" vertical="top" wrapText="1" readingOrder="1"/>
    </xf>
    <xf numFmtId="0" fontId="20" fillId="2" borderId="8" xfId="0" applyFont="1" applyFill="1" applyBorder="1" applyAlignment="1">
      <alignment vertical="top" wrapText="1" readingOrder="1"/>
    </xf>
    <xf numFmtId="0" fontId="3" fillId="2" borderId="4" xfId="0" applyFont="1" applyFill="1" applyBorder="1" applyAlignment="1">
      <alignment horizontal="center" vertical="top" wrapText="1" readingOrder="1"/>
    </xf>
    <xf numFmtId="0" fontId="3" fillId="2" borderId="8" xfId="0" applyFont="1" applyFill="1" applyBorder="1" applyAlignment="1">
      <alignment horizontal="center" vertical="top" wrapText="1" readingOrder="1"/>
    </xf>
    <xf numFmtId="0" fontId="3" fillId="2" borderId="6" xfId="0" applyFont="1" applyFill="1" applyBorder="1" applyAlignment="1">
      <alignment horizontal="center" vertical="top" wrapText="1" readingOrder="1"/>
    </xf>
    <xf numFmtId="0" fontId="3" fillId="2" borderId="5" xfId="0" applyFont="1" applyFill="1" applyBorder="1" applyAlignment="1">
      <alignment horizontal="center" vertical="top" wrapText="1" readingOrder="1"/>
    </xf>
    <xf numFmtId="164" fontId="2" fillId="2" borderId="5" xfId="0" applyNumberFormat="1" applyFont="1" applyFill="1" applyBorder="1" applyAlignment="1">
      <alignment horizontal="right" vertical="top" wrapText="1" readingOrder="1"/>
    </xf>
    <xf numFmtId="164" fontId="3" fillId="2" borderId="5" xfId="0" applyNumberFormat="1" applyFont="1" applyFill="1" applyBorder="1" applyAlignment="1">
      <alignment horizontal="right" vertical="top" wrapText="1" readingOrder="1"/>
    </xf>
    <xf numFmtId="0" fontId="3" fillId="2" borderId="8" xfId="0" applyFont="1" applyFill="1" applyBorder="1" applyAlignment="1">
      <alignment horizontal="right" vertical="top" wrapText="1" readingOrder="1"/>
    </xf>
    <xf numFmtId="0" fontId="3" fillId="2" borderId="5" xfId="0" applyFont="1" applyFill="1" applyBorder="1" applyAlignment="1">
      <alignment horizontal="right" vertical="top" wrapText="1" readingOrder="1"/>
    </xf>
    <xf numFmtId="164" fontId="3" fillId="2" borderId="6" xfId="0" applyNumberFormat="1" applyFont="1" applyFill="1" applyBorder="1" applyAlignment="1">
      <alignment horizontal="right" vertical="top" wrapText="1" readingOrder="1"/>
    </xf>
    <xf numFmtId="164" fontId="3" fillId="2" borderId="5" xfId="0" applyNumberFormat="1" applyFont="1" applyFill="1" applyBorder="1" applyAlignment="1">
      <alignment vertical="top" wrapText="1" readingOrder="1"/>
    </xf>
    <xf numFmtId="0" fontId="21" fillId="0" borderId="0" xfId="0" applyFont="1"/>
    <xf numFmtId="0" fontId="2" fillId="0" borderId="5" xfId="0" applyFont="1" applyBorder="1" applyAlignment="1">
      <alignment horizontal="right" vertical="top" wrapText="1" readingOrder="1"/>
    </xf>
    <xf numFmtId="164" fontId="21" fillId="0" borderId="0" xfId="0" applyNumberFormat="1" applyFont="1"/>
    <xf numFmtId="0" fontId="2" fillId="0" borderId="0" xfId="0" applyFont="1" applyAlignment="1">
      <alignment horizontal="left" vertical="top" wrapText="1" readingOrder="1"/>
    </xf>
    <xf numFmtId="0" fontId="1" fillId="0" borderId="0" xfId="0" applyFont="1"/>
    <xf numFmtId="0" fontId="8" fillId="0" borderId="0" xfId="0" applyFont="1" applyAlignment="1">
      <alignment horizontal="center" vertical="top" wrapText="1" readingOrder="1"/>
    </xf>
    <xf numFmtId="0" fontId="3" fillId="0" borderId="0" xfId="0" applyFont="1" applyAlignment="1">
      <alignment horizontal="right" vertical="top" wrapText="1" readingOrder="1"/>
    </xf>
    <xf numFmtId="0" fontId="2" fillId="0" borderId="5" xfId="0" applyFont="1" applyBorder="1" applyAlignment="1">
      <alignment horizontal="center" vertical="top" wrapText="1" readingOrder="1"/>
    </xf>
    <xf numFmtId="0" fontId="1" fillId="0" borderId="6" xfId="0" applyFont="1" applyBorder="1" applyAlignment="1">
      <alignment vertical="top" wrapText="1"/>
    </xf>
    <xf numFmtId="0" fontId="2" fillId="0" borderId="8" xfId="0"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6" xfId="0" applyFont="1" applyBorder="1" applyAlignment="1">
      <alignment horizontal="center" vertical="center" wrapText="1" readingOrder="1"/>
    </xf>
    <xf numFmtId="0" fontId="15" fillId="0" borderId="0" xfId="0" applyFont="1" applyAlignment="1">
      <alignment horizontal="center"/>
    </xf>
    <xf numFmtId="0" fontId="2" fillId="0" borderId="1"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7" fillId="0" borderId="5" xfId="0" applyFont="1" applyBorder="1" applyAlignment="1">
      <alignment vertical="top" wrapText="1" readingOrder="1"/>
    </xf>
    <xf numFmtId="0" fontId="6" fillId="0" borderId="6" xfId="0" applyFont="1" applyBorder="1" applyAlignment="1">
      <alignment vertical="top" wrapText="1"/>
    </xf>
    <xf numFmtId="0" fontId="5" fillId="0" borderId="5" xfId="0" applyFont="1" applyBorder="1" applyAlignment="1">
      <alignment vertical="top" wrapText="1" readingOrder="1"/>
    </xf>
    <xf numFmtId="0" fontId="1" fillId="0" borderId="2" xfId="0" applyFont="1" applyBorder="1" applyAlignment="1">
      <alignment horizontal="center" vertical="center" wrapText="1"/>
    </xf>
    <xf numFmtId="0" fontId="5" fillId="0" borderId="0" xfId="0" applyFont="1" applyAlignment="1">
      <alignment horizontal="left" vertical="top" wrapText="1" readingOrder="1"/>
    </xf>
    <xf numFmtId="0" fontId="9" fillId="0" borderId="0" xfId="0" applyFont="1"/>
    <xf numFmtId="0" fontId="5" fillId="0" borderId="0" xfId="0" applyFont="1" applyAlignment="1">
      <alignment horizontal="center" vertical="top" wrapText="1" readingOrder="1"/>
    </xf>
    <xf numFmtId="0" fontId="7" fillId="0" borderId="0" xfId="0" applyFont="1" applyAlignment="1">
      <alignment horizontal="right" vertical="top" wrapText="1" readingOrder="1"/>
    </xf>
    <xf numFmtId="0" fontId="5" fillId="0" borderId="2" xfId="0" applyFont="1" applyBorder="1" applyAlignment="1">
      <alignment horizontal="center" vertical="center" wrapText="1" readingOrder="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1" xfId="0" applyFont="1" applyBorder="1" applyAlignment="1">
      <alignment horizontal="center" vertical="center" wrapText="1" readingOrder="1"/>
    </xf>
    <xf numFmtId="0" fontId="5" fillId="0" borderId="5" xfId="0" applyFont="1" applyBorder="1" applyAlignment="1">
      <alignment horizontal="center" vertical="top" wrapText="1" readingOrder="1"/>
    </xf>
    <xf numFmtId="0" fontId="11" fillId="0" borderId="6" xfId="0" applyFont="1" applyBorder="1" applyAlignment="1">
      <alignment vertical="top" wrapText="1"/>
    </xf>
    <xf numFmtId="164" fontId="5" fillId="0" borderId="5" xfId="0" applyNumberFormat="1" applyFont="1" applyBorder="1" applyAlignment="1">
      <alignment horizontal="right" vertical="top" wrapText="1" readingOrder="1"/>
    </xf>
    <xf numFmtId="164" fontId="10" fillId="0" borderId="5" xfId="0" applyNumberFormat="1" applyFont="1" applyBorder="1" applyAlignment="1">
      <alignment horizontal="right" vertical="top" wrapText="1" readingOrder="1"/>
    </xf>
    <xf numFmtId="164" fontId="7" fillId="0" borderId="5" xfId="0" applyNumberFormat="1" applyFont="1" applyBorder="1" applyAlignment="1">
      <alignment horizontal="right" vertical="top" wrapText="1" readingOrder="1"/>
    </xf>
    <xf numFmtId="0" fontId="5" fillId="0" borderId="4" xfId="0" applyFont="1" applyBorder="1" applyAlignment="1">
      <alignment horizontal="center" vertical="center" wrapText="1" readingOrder="1"/>
    </xf>
    <xf numFmtId="0" fontId="3" fillId="0" borderId="5" xfId="0" applyFont="1" applyBorder="1" applyAlignment="1">
      <alignment vertical="top" wrapText="1" readingOrder="1"/>
    </xf>
    <xf numFmtId="164" fontId="3" fillId="0" borderId="5" xfId="0" applyNumberFormat="1" applyFont="1" applyBorder="1" applyAlignment="1">
      <alignment horizontal="right" vertical="top" wrapText="1" readingOrder="1"/>
    </xf>
    <xf numFmtId="0" fontId="2" fillId="0" borderId="5" xfId="0" applyFont="1" applyBorder="1" applyAlignment="1">
      <alignment vertical="top" wrapText="1" readingOrder="1"/>
    </xf>
    <xf numFmtId="0" fontId="21" fillId="0" borderId="6" xfId="0" applyFont="1" applyBorder="1" applyAlignment="1">
      <alignment vertical="top" wrapText="1"/>
    </xf>
    <xf numFmtId="164" fontId="2" fillId="0" borderId="5" xfId="0" applyNumberFormat="1" applyFont="1" applyBorder="1" applyAlignment="1">
      <alignment horizontal="right" vertical="top" wrapText="1" readingOrder="1"/>
    </xf>
    <xf numFmtId="0" fontId="3" fillId="0" borderId="4" xfId="0" applyFont="1" applyBorder="1" applyAlignment="1">
      <alignment horizontal="center" vertical="top" wrapText="1" readingOrder="1"/>
    </xf>
    <xf numFmtId="0" fontId="1" fillId="0" borderId="11" xfId="0" applyFont="1" applyBorder="1" applyAlignment="1">
      <alignment vertical="top" wrapText="1"/>
    </xf>
    <xf numFmtId="0" fontId="2" fillId="0" borderId="4" xfId="0" applyFont="1" applyBorder="1" applyAlignment="1">
      <alignment horizontal="center" vertical="top" wrapText="1" readingOrder="1"/>
    </xf>
    <xf numFmtId="0" fontId="17" fillId="0" borderId="11" xfId="0" applyFont="1" applyBorder="1" applyAlignment="1">
      <alignment vertical="top" wrapText="1"/>
    </xf>
    <xf numFmtId="0" fontId="20" fillId="0" borderId="4" xfId="0" applyFont="1" applyBorder="1" applyAlignment="1">
      <alignment horizontal="center" vertical="top" wrapText="1" readingOrder="1"/>
    </xf>
    <xf numFmtId="0" fontId="20" fillId="0" borderId="12" xfId="0" applyFont="1" applyBorder="1" applyAlignment="1">
      <alignment horizontal="center" vertical="top" wrapText="1" readingOrder="1"/>
    </xf>
    <xf numFmtId="0" fontId="17" fillId="0" borderId="13" xfId="0" applyFont="1" applyBorder="1" applyAlignment="1">
      <alignment vertical="top" wrapText="1"/>
    </xf>
    <xf numFmtId="0" fontId="20" fillId="2" borderId="1" xfId="0" applyFont="1" applyFill="1" applyBorder="1" applyAlignment="1">
      <alignment horizontal="center" vertical="top" wrapText="1" readingOrder="1"/>
    </xf>
    <xf numFmtId="0" fontId="17" fillId="2" borderId="3" xfId="0" applyFont="1" applyFill="1" applyBorder="1" applyAlignment="1">
      <alignment vertical="top" wrapText="1"/>
    </xf>
    <xf numFmtId="0" fontId="17" fillId="2" borderId="2" xfId="0" applyFont="1" applyFill="1" applyBorder="1" applyAlignment="1">
      <alignment vertical="top" wrapText="1"/>
    </xf>
    <xf numFmtId="0" fontId="2" fillId="0" borderId="12" xfId="0" applyFont="1" applyBorder="1" applyAlignment="1">
      <alignment horizontal="center" vertical="top" wrapText="1" readingOrder="1"/>
    </xf>
    <xf numFmtId="0" fontId="20" fillId="0" borderId="1" xfId="0" applyFont="1" applyBorder="1" applyAlignment="1">
      <alignment horizontal="center" vertical="top" wrapText="1" readingOrder="1"/>
    </xf>
    <xf numFmtId="0" fontId="17" fillId="0" borderId="2" xfId="0" applyFont="1" applyBorder="1" applyAlignment="1">
      <alignment vertical="top" wrapText="1"/>
    </xf>
    <xf numFmtId="0" fontId="17" fillId="0" borderId="3" xfId="0" applyFont="1" applyBorder="1" applyAlignment="1">
      <alignment vertical="top" wrapText="1"/>
    </xf>
    <xf numFmtId="0" fontId="18" fillId="0" borderId="0" xfId="0" applyFont="1" applyAlignment="1">
      <alignment horizontal="center" vertical="top" wrapText="1" readingOrder="1"/>
    </xf>
    <xf numFmtId="0" fontId="19" fillId="0" borderId="0" xfId="0" applyFont="1"/>
    <xf numFmtId="0" fontId="2" fillId="0" borderId="1" xfId="0" applyFont="1" applyBorder="1" applyAlignment="1">
      <alignment horizontal="center" vertical="top" wrapText="1" readingOrder="1"/>
    </xf>
    <xf numFmtId="0" fontId="20" fillId="2" borderId="5" xfId="0" applyFont="1" applyFill="1" applyBorder="1" applyAlignment="1">
      <alignment horizontal="center" vertical="top" wrapText="1" readingOrder="1"/>
    </xf>
    <xf numFmtId="0" fontId="17" fillId="2" borderId="9" xfId="0" applyFont="1" applyFill="1" applyBorder="1" applyAlignment="1">
      <alignment vertical="top" wrapText="1"/>
    </xf>
    <xf numFmtId="0" fontId="20" fillId="0" borderId="5" xfId="0" applyFont="1" applyBorder="1" applyAlignment="1">
      <alignment horizontal="center" vertical="top" wrapText="1" readingOrder="1"/>
    </xf>
    <xf numFmtId="0" fontId="17" fillId="0" borderId="9" xfId="0" applyFont="1" applyBorder="1" applyAlignment="1">
      <alignment vertical="top" wrapText="1"/>
    </xf>
    <xf numFmtId="0" fontId="17" fillId="0" borderId="6" xfId="0" applyFont="1" applyBorder="1" applyAlignment="1">
      <alignment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B3AA-06DD-4500-AA1A-0F753A1F7251}">
  <dimension ref="B1:J23"/>
  <sheetViews>
    <sheetView workbookViewId="0">
      <selection activeCell="G11" sqref="G11"/>
    </sheetView>
  </sheetViews>
  <sheetFormatPr defaultRowHeight="14.4" x14ac:dyDescent="0.3"/>
  <cols>
    <col min="1" max="1" width="1.6640625" customWidth="1"/>
    <col min="2" max="2" width="4.33203125" customWidth="1"/>
    <col min="3" max="3" width="25.21875" customWidth="1"/>
    <col min="4" max="4" width="10.6640625" customWidth="1"/>
    <col min="5" max="5" width="16.21875" customWidth="1"/>
    <col min="6" max="6" width="16.88671875" customWidth="1"/>
    <col min="7" max="8" width="18.109375" customWidth="1"/>
    <col min="9" max="9" width="12.5546875" customWidth="1"/>
    <col min="10" max="10" width="14.6640625" customWidth="1"/>
    <col min="11" max="11" width="1.6640625" customWidth="1"/>
  </cols>
  <sheetData>
    <row r="1" spans="2:10" ht="7.2" customHeight="1" x14ac:dyDescent="0.3"/>
    <row r="2" spans="2:10" x14ac:dyDescent="0.3">
      <c r="B2" s="71" t="s">
        <v>0</v>
      </c>
      <c r="C2" s="72"/>
    </row>
    <row r="3" spans="2:10" ht="14.4" customHeight="1" x14ac:dyDescent="0.3">
      <c r="B3" s="72"/>
      <c r="C3" s="72"/>
      <c r="F3" s="29" t="s">
        <v>105</v>
      </c>
      <c r="I3" s="80" t="s">
        <v>106</v>
      </c>
      <c r="J3" s="80"/>
    </row>
    <row r="5" spans="2:10" ht="23.4" customHeight="1" x14ac:dyDescent="0.3">
      <c r="B5" s="73" t="s">
        <v>145</v>
      </c>
      <c r="C5" s="72"/>
      <c r="D5" s="72"/>
      <c r="E5" s="72"/>
      <c r="F5" s="72"/>
      <c r="G5" s="72"/>
      <c r="H5" s="72"/>
      <c r="I5" s="72"/>
      <c r="J5" s="72"/>
    </row>
    <row r="6" spans="2:10" ht="18" customHeight="1" x14ac:dyDescent="0.3">
      <c r="B6" s="74" t="s">
        <v>1</v>
      </c>
      <c r="C6" s="72"/>
      <c r="D6" s="72"/>
      <c r="E6" s="72"/>
      <c r="F6" s="72"/>
      <c r="G6" s="72"/>
      <c r="H6" s="72"/>
      <c r="I6" s="72"/>
      <c r="J6" s="72"/>
    </row>
    <row r="7" spans="2:10" ht="21" customHeight="1" x14ac:dyDescent="0.3">
      <c r="B7" s="81" t="s">
        <v>2</v>
      </c>
      <c r="C7" s="83" t="s">
        <v>3</v>
      </c>
      <c r="D7" s="84"/>
      <c r="E7" s="77" t="s">
        <v>4</v>
      </c>
      <c r="F7" s="78"/>
      <c r="G7" s="78" t="s">
        <v>89</v>
      </c>
      <c r="H7" s="79"/>
      <c r="I7" s="77" t="s">
        <v>6</v>
      </c>
      <c r="J7" s="79"/>
    </row>
    <row r="8" spans="2:10" ht="21" customHeight="1" x14ac:dyDescent="0.3">
      <c r="B8" s="82"/>
      <c r="C8" s="85"/>
      <c r="D8" s="86"/>
      <c r="E8" s="21" t="s">
        <v>100</v>
      </c>
      <c r="F8" s="21" t="s">
        <v>101</v>
      </c>
      <c r="G8" s="21" t="s">
        <v>100</v>
      </c>
      <c r="H8" s="21" t="s">
        <v>101</v>
      </c>
      <c r="I8" s="21" t="s">
        <v>100</v>
      </c>
      <c r="J8" s="28" t="s">
        <v>101</v>
      </c>
    </row>
    <row r="9" spans="2:10" x14ac:dyDescent="0.3">
      <c r="B9" s="1" t="s">
        <v>10</v>
      </c>
      <c r="C9" s="75" t="s">
        <v>11</v>
      </c>
      <c r="D9" s="76"/>
      <c r="E9" s="27">
        <v>1</v>
      </c>
      <c r="F9" s="1">
        <v>2</v>
      </c>
      <c r="G9" s="1">
        <v>3</v>
      </c>
      <c r="H9" s="1">
        <v>4</v>
      </c>
      <c r="I9" s="2" t="s">
        <v>16</v>
      </c>
      <c r="J9" s="2" t="s">
        <v>17</v>
      </c>
    </row>
    <row r="10" spans="2:10" ht="26.4" customHeight="1" x14ac:dyDescent="0.3">
      <c r="B10" s="2"/>
      <c r="C10" s="89" t="s">
        <v>90</v>
      </c>
      <c r="D10" s="88"/>
      <c r="E10" s="23">
        <f>E11+E12+E13+E14</f>
        <v>80075000000</v>
      </c>
      <c r="F10" s="4">
        <f>F11+F12+F13</f>
        <v>141475000000</v>
      </c>
      <c r="G10" s="4">
        <f>G11+G12+G13+G16</f>
        <v>338068251697</v>
      </c>
      <c r="H10" s="4">
        <f>H11+H12+H13+H16</f>
        <v>94000378812</v>
      </c>
      <c r="I10" s="19">
        <f>H10/E10</f>
        <v>1.173904199962535</v>
      </c>
      <c r="J10" s="19">
        <f>H10/F10</f>
        <v>0.6644310218201096</v>
      </c>
    </row>
    <row r="11" spans="2:10" ht="26.4" customHeight="1" x14ac:dyDescent="0.3">
      <c r="B11" s="6" t="s">
        <v>12</v>
      </c>
      <c r="C11" s="87" t="s">
        <v>91</v>
      </c>
      <c r="D11" s="88"/>
      <c r="E11" s="22">
        <f>'Thu NS (Biểu 114)'!D8</f>
        <v>1920000000</v>
      </c>
      <c r="F11" s="8">
        <f>'Thu NS (Biểu 114)'!E8</f>
        <v>1208000000</v>
      </c>
      <c r="G11" s="8">
        <f>'Thu NS (Biểu 114)'!F8</f>
        <v>3342571283</v>
      </c>
      <c r="H11" s="8">
        <f>'Thu NS (Biểu 114)'!G8</f>
        <v>639108592</v>
      </c>
      <c r="I11" s="20">
        <f t="shared" ref="I11:I12" si="0">H11/E11</f>
        <v>0.33286905833333336</v>
      </c>
      <c r="J11" s="20">
        <f t="shared" ref="J11:J15" si="1">H11/F11</f>
        <v>0.52906340397350993</v>
      </c>
    </row>
    <row r="12" spans="2:10" ht="26.4" customHeight="1" x14ac:dyDescent="0.3">
      <c r="B12" s="6" t="s">
        <v>13</v>
      </c>
      <c r="C12" s="87" t="s">
        <v>92</v>
      </c>
      <c r="D12" s="88"/>
      <c r="E12" s="22">
        <f>'Thu NS (Biểu 114)'!D15</f>
        <v>78155000000</v>
      </c>
      <c r="F12" s="8">
        <f>'Thu NS (Biểu 114)'!E15</f>
        <v>42023000000</v>
      </c>
      <c r="G12" s="8">
        <f>'Thu NS (Biểu 114)'!F15</f>
        <v>263880775438</v>
      </c>
      <c r="H12" s="8">
        <f>'Thu NS (Biểu 114)'!G15</f>
        <v>22516365244</v>
      </c>
      <c r="I12" s="20">
        <f t="shared" si="0"/>
        <v>0.28809884516665601</v>
      </c>
      <c r="J12" s="20">
        <f t="shared" si="1"/>
        <v>0.53581051433738669</v>
      </c>
    </row>
    <row r="13" spans="2:10" ht="26.4" customHeight="1" x14ac:dyDescent="0.3">
      <c r="B13" s="6" t="s">
        <v>14</v>
      </c>
      <c r="C13" s="87" t="s">
        <v>93</v>
      </c>
      <c r="D13" s="88"/>
      <c r="E13" s="22">
        <f>'Thu NS (Biểu 114)'!D38</f>
        <v>0</v>
      </c>
      <c r="F13" s="8">
        <f>F14+F15</f>
        <v>98244000000</v>
      </c>
      <c r="G13" s="8">
        <f>G14+G15</f>
        <v>52529501878</v>
      </c>
      <c r="H13" s="8">
        <f>H14+H15</f>
        <v>52529501878</v>
      </c>
      <c r="I13" s="19"/>
      <c r="J13" s="20">
        <f t="shared" si="1"/>
        <v>0.53468407106795324</v>
      </c>
    </row>
    <row r="14" spans="2:10" ht="26.4" customHeight="1" x14ac:dyDescent="0.3">
      <c r="B14" s="6" t="s">
        <v>94</v>
      </c>
      <c r="C14" s="87" t="s">
        <v>53</v>
      </c>
      <c r="D14" s="88"/>
      <c r="E14" s="22"/>
      <c r="F14" s="8">
        <f>'Thu NS (Biểu 114)'!E39</f>
        <v>97164000000</v>
      </c>
      <c r="G14" s="8">
        <f>'Thu NS (Biểu 114)'!F39</f>
        <v>24000000000</v>
      </c>
      <c r="H14" s="8">
        <f>'Thu NS (Biểu 114)'!G39</f>
        <v>24000000000</v>
      </c>
      <c r="I14" s="19"/>
      <c r="J14" s="20">
        <f t="shared" si="1"/>
        <v>0.24700506360380386</v>
      </c>
    </row>
    <row r="15" spans="2:10" ht="26.4" customHeight="1" x14ac:dyDescent="0.3">
      <c r="B15" s="6" t="s">
        <v>94</v>
      </c>
      <c r="C15" s="87" t="s">
        <v>54</v>
      </c>
      <c r="D15" s="88"/>
      <c r="E15" s="22"/>
      <c r="F15" s="8">
        <f>'Thu NS (Biểu 114)'!E40</f>
        <v>1080000000</v>
      </c>
      <c r="G15" s="8">
        <f>'Thu NS (Biểu 114)'!F40</f>
        <v>28529501878</v>
      </c>
      <c r="H15" s="8">
        <f>'Thu NS (Biểu 114)'!G40</f>
        <v>28529501878</v>
      </c>
      <c r="I15" s="19"/>
      <c r="J15" s="20">
        <f t="shared" si="1"/>
        <v>26.416205442592592</v>
      </c>
    </row>
    <row r="16" spans="2:10" ht="26.4" customHeight="1" x14ac:dyDescent="0.3">
      <c r="B16" s="6" t="s">
        <v>15</v>
      </c>
      <c r="C16" s="87" t="s">
        <v>50</v>
      </c>
      <c r="D16" s="88"/>
      <c r="E16" s="22"/>
      <c r="F16" s="8">
        <v>0</v>
      </c>
      <c r="G16" s="8">
        <f>'Thu NS (Biểu 114)'!F36</f>
        <v>18315403098</v>
      </c>
      <c r="H16" s="8">
        <f>'Thu NS (Biểu 114)'!G36</f>
        <v>18315403098</v>
      </c>
      <c r="I16" s="19"/>
      <c r="J16" s="20"/>
    </row>
    <row r="17" spans="2:10" ht="26.4" customHeight="1" x14ac:dyDescent="0.3">
      <c r="B17" s="2"/>
      <c r="C17" s="89" t="s">
        <v>95</v>
      </c>
      <c r="D17" s="88"/>
      <c r="E17" s="22"/>
      <c r="F17" s="4">
        <f>F18+F19+F20</f>
        <v>141475000000</v>
      </c>
      <c r="G17" s="4"/>
      <c r="H17" s="4">
        <f>H18+H19</f>
        <v>70941131575</v>
      </c>
      <c r="I17" s="19"/>
      <c r="J17" s="19">
        <f>H17/F17</f>
        <v>0.50143934670436474</v>
      </c>
    </row>
    <row r="18" spans="2:10" ht="26.4" customHeight="1" x14ac:dyDescent="0.3">
      <c r="B18" s="6" t="s">
        <v>12</v>
      </c>
      <c r="C18" s="87" t="s">
        <v>96</v>
      </c>
      <c r="D18" s="88"/>
      <c r="E18" s="22"/>
      <c r="F18" s="8">
        <f>'Chi NS (Biểu 115)'!F9</f>
        <v>1000000000</v>
      </c>
      <c r="G18" s="8"/>
      <c r="H18" s="8">
        <f>'Chi NS (Biểu 115)'!I9</f>
        <v>12617855000</v>
      </c>
      <c r="I18" s="19"/>
      <c r="J18" s="20">
        <f t="shared" ref="J18:J19" si="2">H18/F18</f>
        <v>12.617855</v>
      </c>
    </row>
    <row r="19" spans="2:10" ht="26.4" customHeight="1" x14ac:dyDescent="0.3">
      <c r="B19" s="6" t="s">
        <v>13</v>
      </c>
      <c r="C19" s="87" t="s">
        <v>97</v>
      </c>
      <c r="D19" s="88"/>
      <c r="E19" s="22"/>
      <c r="F19" s="8">
        <f>'Chi NS (Biểu 115)'!G9-'Chi NS (Biểu 115)'!G24</f>
        <v>137701000000</v>
      </c>
      <c r="G19" s="8"/>
      <c r="H19" s="8" cm="1">
        <f t="array" ref="H19:I19">'Chi NS (Biểu 115)'!J9:K9</f>
        <v>58323276575</v>
      </c>
      <c r="I19" s="20">
        <v>0</v>
      </c>
      <c r="J19" s="20">
        <f t="shared" si="2"/>
        <v>0.42355013089955773</v>
      </c>
    </row>
    <row r="20" spans="2:10" ht="26.4" customHeight="1" x14ac:dyDescent="0.3">
      <c r="B20" s="6" t="s">
        <v>14</v>
      </c>
      <c r="C20" s="87" t="s">
        <v>98</v>
      </c>
      <c r="D20" s="88"/>
      <c r="E20" s="22"/>
      <c r="F20" s="8">
        <f>'Chi NS (Biểu 115)'!G24</f>
        <v>2774000000</v>
      </c>
      <c r="G20" s="8">
        <v>0</v>
      </c>
      <c r="H20" s="8"/>
      <c r="I20" s="19"/>
      <c r="J20" s="9" t="s">
        <v>7</v>
      </c>
    </row>
    <row r="21" spans="2:10" ht="26.4" customHeight="1" x14ac:dyDescent="0.3">
      <c r="B21" s="2" t="s">
        <v>15</v>
      </c>
      <c r="C21" s="89" t="s">
        <v>99</v>
      </c>
      <c r="D21" s="88"/>
      <c r="E21" s="22"/>
      <c r="F21" s="4">
        <v>0</v>
      </c>
      <c r="G21" s="4"/>
      <c r="H21" s="4">
        <f>H10-H17</f>
        <v>23059247237</v>
      </c>
      <c r="I21" s="19"/>
      <c r="J21" s="5" t="s">
        <v>7</v>
      </c>
    </row>
    <row r="22" spans="2:10" ht="0" hidden="1" customHeight="1" x14ac:dyDescent="0.3"/>
    <row r="23" spans="2:10" ht="10.95" customHeight="1" x14ac:dyDescent="0.3"/>
  </sheetData>
  <mergeCells count="22">
    <mergeCell ref="C19:D19"/>
    <mergeCell ref="C20:D20"/>
    <mergeCell ref="C21:D21"/>
    <mergeCell ref="C10:D10"/>
    <mergeCell ref="C11:D11"/>
    <mergeCell ref="C12:D12"/>
    <mergeCell ref="C13:D13"/>
    <mergeCell ref="C14:D14"/>
    <mergeCell ref="C15:D15"/>
    <mergeCell ref="C16:D16"/>
    <mergeCell ref="C17:D17"/>
    <mergeCell ref="C18:D18"/>
    <mergeCell ref="B2:C3"/>
    <mergeCell ref="B5:J5"/>
    <mergeCell ref="B6:J6"/>
    <mergeCell ref="C9:D9"/>
    <mergeCell ref="E7:F7"/>
    <mergeCell ref="G7:H7"/>
    <mergeCell ref="I7:J7"/>
    <mergeCell ref="I3:J3"/>
    <mergeCell ref="B7:B8"/>
    <mergeCell ref="C7:D8"/>
  </mergeCells>
  <pageMargins left="0.4" right="0.39" top="0.52" bottom="0.47"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2"/>
  <sheetViews>
    <sheetView showGridLines="0" workbookViewId="0">
      <selection activeCell="G15" sqref="G15"/>
    </sheetView>
  </sheetViews>
  <sheetFormatPr defaultRowHeight="14.4" x14ac:dyDescent="0.3"/>
  <cols>
    <col min="1" max="1" width="1.6640625" customWidth="1"/>
    <col min="2" max="2" width="4.88671875" customWidth="1"/>
    <col min="3" max="3" width="52.5546875" customWidth="1"/>
    <col min="4" max="4" width="14.21875" customWidth="1"/>
    <col min="5" max="5" width="15.33203125" customWidth="1"/>
    <col min="6" max="7" width="15.44140625" customWidth="1"/>
    <col min="8" max="8" width="10.5546875" customWidth="1"/>
    <col min="9" max="9" width="10.77734375" customWidth="1"/>
    <col min="10" max="10" width="0" hidden="1" customWidth="1"/>
    <col min="11" max="11" width="1.88671875" customWidth="1"/>
  </cols>
  <sheetData>
    <row r="1" spans="2:9" ht="25.5" customHeight="1" x14ac:dyDescent="0.3">
      <c r="B1" s="71" t="s">
        <v>0</v>
      </c>
      <c r="C1" s="72"/>
      <c r="D1" s="72"/>
      <c r="E1" s="72"/>
      <c r="F1" s="72"/>
      <c r="G1" s="80" t="s">
        <v>107</v>
      </c>
      <c r="H1" s="80"/>
      <c r="I1" s="80"/>
    </row>
    <row r="2" spans="2:9" ht="28.2" customHeight="1" x14ac:dyDescent="0.3">
      <c r="B2" s="73" t="s">
        <v>108</v>
      </c>
      <c r="C2" s="72"/>
      <c r="D2" s="72"/>
      <c r="E2" s="72"/>
      <c r="F2" s="72"/>
      <c r="G2" s="72"/>
      <c r="H2" s="72"/>
      <c r="I2" s="72"/>
    </row>
    <row r="3" spans="2:9" ht="18" customHeight="1" x14ac:dyDescent="0.3">
      <c r="B3" s="74" t="s">
        <v>1</v>
      </c>
      <c r="C3" s="72"/>
      <c r="D3" s="72"/>
      <c r="E3" s="72"/>
      <c r="F3" s="72"/>
      <c r="G3" s="72"/>
      <c r="H3" s="72"/>
      <c r="I3" s="72"/>
    </row>
    <row r="4" spans="2:9" ht="20.399999999999999" customHeight="1" x14ac:dyDescent="0.3">
      <c r="B4" s="81" t="s">
        <v>2</v>
      </c>
      <c r="C4" s="81" t="s">
        <v>3</v>
      </c>
      <c r="D4" s="84" t="s">
        <v>4</v>
      </c>
      <c r="E4" s="90"/>
      <c r="F4" s="77" t="s">
        <v>5</v>
      </c>
      <c r="G4" s="79"/>
      <c r="H4" s="81" t="s">
        <v>6</v>
      </c>
      <c r="I4" s="90"/>
    </row>
    <row r="5" spans="2:9" ht="21" customHeight="1" x14ac:dyDescent="0.3">
      <c r="B5" s="82"/>
      <c r="C5" s="82"/>
      <c r="D5" s="11" t="s">
        <v>8</v>
      </c>
      <c r="E5" s="11" t="s">
        <v>9</v>
      </c>
      <c r="F5" s="31" t="s">
        <v>8</v>
      </c>
      <c r="G5" s="30" t="s">
        <v>9</v>
      </c>
      <c r="H5" s="10" t="s">
        <v>8</v>
      </c>
      <c r="I5" s="10" t="s">
        <v>9</v>
      </c>
    </row>
    <row r="6" spans="2:9" x14ac:dyDescent="0.3">
      <c r="B6" s="1" t="s">
        <v>10</v>
      </c>
      <c r="C6" s="1" t="s">
        <v>11</v>
      </c>
      <c r="D6" s="1" t="s">
        <v>12</v>
      </c>
      <c r="E6" s="1" t="s">
        <v>13</v>
      </c>
      <c r="F6" s="1" t="s">
        <v>14</v>
      </c>
      <c r="G6" s="1" t="s">
        <v>15</v>
      </c>
      <c r="H6" s="1" t="s">
        <v>16</v>
      </c>
      <c r="I6" s="1" t="s">
        <v>17</v>
      </c>
    </row>
    <row r="7" spans="2:9" ht="18.600000000000001" customHeight="1" x14ac:dyDescent="0.3">
      <c r="B7" s="2"/>
      <c r="C7" s="3" t="s">
        <v>18</v>
      </c>
      <c r="D7" s="4">
        <f>D8+D15+D35+D36+D37+D38</f>
        <v>80075000000</v>
      </c>
      <c r="E7" s="4">
        <f>E8+E15+E35+E36+E37+E38</f>
        <v>141475000000</v>
      </c>
      <c r="F7" s="17">
        <f>F8+F15+F36+F35+F37+F38</f>
        <v>338068251697</v>
      </c>
      <c r="G7" s="25">
        <f>G8+G15+G35+G36+G37+G38</f>
        <v>94000378812</v>
      </c>
      <c r="H7" s="19">
        <f t="shared" ref="H7:I10" si="0">F7/D7</f>
        <v>4.2218951195379333</v>
      </c>
      <c r="I7" s="19">
        <f t="shared" si="0"/>
        <v>0.6644310218201096</v>
      </c>
    </row>
    <row r="8" spans="2:9" ht="18.600000000000001" customHeight="1" x14ac:dyDescent="0.3">
      <c r="B8" s="2" t="s">
        <v>19</v>
      </c>
      <c r="C8" s="3" t="s">
        <v>20</v>
      </c>
      <c r="D8" s="4">
        <f>D9+D10+D11+D12+D13+D14</f>
        <v>1920000000</v>
      </c>
      <c r="E8" s="4">
        <f>E9+E10+E11+E12+E13+E14</f>
        <v>1208000000</v>
      </c>
      <c r="F8" s="17">
        <f>F9+F10+F11+F12+F13+F14</f>
        <v>3342571283</v>
      </c>
      <c r="G8" s="25">
        <f>G9+G10+G11+G12+G13+G14</f>
        <v>639108592</v>
      </c>
      <c r="H8" s="19">
        <f t="shared" si="0"/>
        <v>1.7409225432291666</v>
      </c>
      <c r="I8" s="19">
        <f t="shared" si="0"/>
        <v>0.52906340397350993</v>
      </c>
    </row>
    <row r="9" spans="2:9" ht="18.600000000000001" customHeight="1" x14ac:dyDescent="0.3">
      <c r="B9" s="6"/>
      <c r="C9" s="7" t="s">
        <v>21</v>
      </c>
      <c r="D9" s="8">
        <v>30000000</v>
      </c>
      <c r="E9" s="8">
        <v>30000000</v>
      </c>
      <c r="F9" s="24">
        <v>244139962</v>
      </c>
      <c r="G9" s="26">
        <v>71350000</v>
      </c>
      <c r="H9" s="20">
        <f t="shared" si="0"/>
        <v>8.1379987333333332</v>
      </c>
      <c r="I9" s="20">
        <f t="shared" si="0"/>
        <v>2.3783333333333334</v>
      </c>
    </row>
    <row r="10" spans="2:9" ht="18.600000000000001" customHeight="1" x14ac:dyDescent="0.3">
      <c r="B10" s="6"/>
      <c r="C10" s="7" t="s">
        <v>22</v>
      </c>
      <c r="D10" s="8">
        <v>1000000000</v>
      </c>
      <c r="E10" s="8">
        <v>1000000000</v>
      </c>
      <c r="F10" s="24">
        <v>161356000</v>
      </c>
      <c r="G10" s="26">
        <v>161356000</v>
      </c>
      <c r="H10" s="20">
        <f t="shared" si="0"/>
        <v>0.161356</v>
      </c>
      <c r="I10" s="20">
        <f t="shared" si="0"/>
        <v>0.161356</v>
      </c>
    </row>
    <row r="11" spans="2:9" ht="18.600000000000001" customHeight="1" x14ac:dyDescent="0.3">
      <c r="B11" s="6"/>
      <c r="C11" s="7" t="s">
        <v>23</v>
      </c>
      <c r="D11" s="8">
        <v>0</v>
      </c>
      <c r="E11" s="8">
        <v>0</v>
      </c>
      <c r="F11" s="24">
        <v>2563278778</v>
      </c>
      <c r="G11" s="26">
        <v>375862956</v>
      </c>
      <c r="H11" s="19"/>
      <c r="I11" s="20"/>
    </row>
    <row r="12" spans="2:9" ht="18.600000000000001" customHeight="1" x14ac:dyDescent="0.3">
      <c r="B12" s="6"/>
      <c r="C12" s="7" t="s">
        <v>24</v>
      </c>
      <c r="D12" s="8">
        <v>0</v>
      </c>
      <c r="E12" s="8">
        <v>0</v>
      </c>
      <c r="F12" s="24">
        <v>0</v>
      </c>
      <c r="G12" s="25">
        <v>0</v>
      </c>
      <c r="H12" s="19"/>
      <c r="I12" s="20"/>
    </row>
    <row r="13" spans="2:9" ht="18.600000000000001" customHeight="1" x14ac:dyDescent="0.3">
      <c r="B13" s="6"/>
      <c r="C13" s="7" t="s">
        <v>25</v>
      </c>
      <c r="D13" s="8">
        <v>0</v>
      </c>
      <c r="E13" s="8">
        <v>0</v>
      </c>
      <c r="F13" s="24">
        <v>27000000</v>
      </c>
      <c r="G13" s="25">
        <v>0</v>
      </c>
      <c r="H13" s="19"/>
      <c r="I13" s="20"/>
    </row>
    <row r="14" spans="2:9" ht="18.600000000000001" customHeight="1" x14ac:dyDescent="0.3">
      <c r="B14" s="6"/>
      <c r="C14" s="7" t="s">
        <v>26</v>
      </c>
      <c r="D14" s="8">
        <v>890000000</v>
      </c>
      <c r="E14" s="8">
        <v>178000000</v>
      </c>
      <c r="F14" s="24">
        <v>346796543</v>
      </c>
      <c r="G14" s="26">
        <v>30539636</v>
      </c>
      <c r="H14" s="20">
        <f>F14/D14</f>
        <v>0.38965903707865168</v>
      </c>
      <c r="I14" s="20">
        <f>G14/E14</f>
        <v>0.17157098876404495</v>
      </c>
    </row>
    <row r="15" spans="2:9" ht="18.600000000000001" customHeight="1" x14ac:dyDescent="0.3">
      <c r="B15" s="2" t="s">
        <v>27</v>
      </c>
      <c r="C15" s="3" t="s">
        <v>28</v>
      </c>
      <c r="D15" s="4">
        <f>SUM(D16:D34)</f>
        <v>78155000000</v>
      </c>
      <c r="E15" s="4">
        <f>SUM(E16:E34)</f>
        <v>42023000000</v>
      </c>
      <c r="F15" s="17">
        <f>SUM(F16:F34)</f>
        <v>263880775438</v>
      </c>
      <c r="G15" s="25">
        <f>SUM(G16:G34)</f>
        <v>22516365244</v>
      </c>
      <c r="H15" s="19">
        <f>F15/D15</f>
        <v>3.3763773966860726</v>
      </c>
      <c r="I15" s="20">
        <f>G15/E15</f>
        <v>0.53581051433738669</v>
      </c>
    </row>
    <row r="16" spans="2:9" ht="33" customHeight="1" x14ac:dyDescent="0.3">
      <c r="B16" s="6"/>
      <c r="C16" s="7" t="s">
        <v>29</v>
      </c>
      <c r="D16" s="8">
        <v>0</v>
      </c>
      <c r="E16" s="8">
        <v>0</v>
      </c>
      <c r="F16" s="24">
        <v>0</v>
      </c>
      <c r="G16" s="25">
        <v>0</v>
      </c>
      <c r="H16" s="19"/>
      <c r="I16" s="20"/>
    </row>
    <row r="17" spans="2:9" ht="33" customHeight="1" x14ac:dyDescent="0.3">
      <c r="B17" s="6"/>
      <c r="C17" s="7" t="s">
        <v>30</v>
      </c>
      <c r="D17" s="8">
        <v>0</v>
      </c>
      <c r="E17" s="8">
        <v>0</v>
      </c>
      <c r="F17" s="24">
        <v>663011449</v>
      </c>
      <c r="G17" s="25">
        <v>0</v>
      </c>
      <c r="H17" s="19"/>
      <c r="I17" s="20"/>
    </row>
    <row r="18" spans="2:9" ht="18.600000000000001" customHeight="1" x14ac:dyDescent="0.3">
      <c r="B18" s="6"/>
      <c r="C18" s="7" t="s">
        <v>31</v>
      </c>
      <c r="D18" s="8">
        <v>0</v>
      </c>
      <c r="E18" s="8">
        <v>0</v>
      </c>
      <c r="F18" s="24">
        <v>158882808755</v>
      </c>
      <c r="G18" s="25">
        <v>0</v>
      </c>
      <c r="H18" s="19"/>
      <c r="I18" s="20"/>
    </row>
    <row r="19" spans="2:9" ht="18.600000000000001" customHeight="1" x14ac:dyDescent="0.3">
      <c r="B19" s="6"/>
      <c r="C19" s="7" t="s">
        <v>32</v>
      </c>
      <c r="D19" s="8">
        <v>57060000000</v>
      </c>
      <c r="E19" s="8">
        <v>30764000000</v>
      </c>
      <c r="F19" s="24">
        <v>34051230253</v>
      </c>
      <c r="G19" s="26">
        <v>18382198387</v>
      </c>
      <c r="H19" s="20">
        <f>F19/D19</f>
        <v>0.59676183408692607</v>
      </c>
      <c r="I19" s="20">
        <f>G19/E19</f>
        <v>0.59752302649200362</v>
      </c>
    </row>
    <row r="20" spans="2:9" ht="18.600000000000001" customHeight="1" x14ac:dyDescent="0.3">
      <c r="B20" s="6"/>
      <c r="C20" s="7" t="s">
        <v>33</v>
      </c>
      <c r="D20" s="8">
        <v>0</v>
      </c>
      <c r="E20" s="8">
        <v>0</v>
      </c>
      <c r="F20" s="24">
        <v>49832614849</v>
      </c>
      <c r="G20" s="26">
        <v>-21350340</v>
      </c>
      <c r="H20" s="20"/>
      <c r="I20" s="20"/>
    </row>
    <row r="21" spans="2:9" ht="18.600000000000001" customHeight="1" x14ac:dyDescent="0.3">
      <c r="B21" s="6"/>
      <c r="C21" s="7" t="s">
        <v>34</v>
      </c>
      <c r="D21" s="8">
        <v>0</v>
      </c>
      <c r="E21" s="8">
        <v>0</v>
      </c>
      <c r="F21" s="24">
        <v>0</v>
      </c>
      <c r="G21" s="25">
        <v>0</v>
      </c>
      <c r="H21" s="20"/>
      <c r="I21" s="20"/>
    </row>
    <row r="22" spans="2:9" ht="18.600000000000001" customHeight="1" x14ac:dyDescent="0.3">
      <c r="B22" s="6"/>
      <c r="C22" s="7" t="s">
        <v>35</v>
      </c>
      <c r="D22" s="8">
        <v>10300000000</v>
      </c>
      <c r="E22" s="8">
        <v>6283000000</v>
      </c>
      <c r="F22" s="24">
        <v>4866542544</v>
      </c>
      <c r="G22" s="26">
        <v>2743332884</v>
      </c>
      <c r="H22" s="20">
        <f t="shared" ref="H22:I25" si="1">F22/D22</f>
        <v>0.47247985864077668</v>
      </c>
      <c r="I22" s="20">
        <f t="shared" si="1"/>
        <v>0.43662786630590483</v>
      </c>
    </row>
    <row r="23" spans="2:9" ht="18.600000000000001" customHeight="1" x14ac:dyDescent="0.3">
      <c r="B23" s="6"/>
      <c r="C23" s="7" t="s">
        <v>36</v>
      </c>
      <c r="D23" s="8">
        <v>1430000000</v>
      </c>
      <c r="E23" s="8">
        <v>1430000000</v>
      </c>
      <c r="F23" s="24">
        <v>327917449</v>
      </c>
      <c r="G23" s="26">
        <v>327917449</v>
      </c>
      <c r="H23" s="20">
        <f t="shared" si="1"/>
        <v>0.22931290139860139</v>
      </c>
      <c r="I23" s="20">
        <f t="shared" si="1"/>
        <v>0.22931290139860139</v>
      </c>
    </row>
    <row r="24" spans="2:9" ht="18.600000000000001" customHeight="1" x14ac:dyDescent="0.3">
      <c r="B24" s="6"/>
      <c r="C24" s="7" t="s">
        <v>37</v>
      </c>
      <c r="D24" s="8">
        <v>6365000000</v>
      </c>
      <c r="E24" s="8">
        <v>2546000000</v>
      </c>
      <c r="F24" s="24">
        <v>11224534139</v>
      </c>
      <c r="G24" s="26">
        <v>131165364</v>
      </c>
      <c r="H24" s="20">
        <f t="shared" si="1"/>
        <v>1.7634774766692851</v>
      </c>
      <c r="I24" s="20">
        <f t="shared" si="1"/>
        <v>5.1518210526315791E-2</v>
      </c>
    </row>
    <row r="25" spans="2:9" ht="18.600000000000001" customHeight="1" x14ac:dyDescent="0.3">
      <c r="B25" s="6"/>
      <c r="C25" s="7" t="s">
        <v>38</v>
      </c>
      <c r="D25" s="8">
        <v>3000000000</v>
      </c>
      <c r="E25" s="8">
        <v>1000000000</v>
      </c>
      <c r="F25" s="24">
        <v>4013788000</v>
      </c>
      <c r="G25" s="26">
        <v>953101500</v>
      </c>
      <c r="H25" s="20">
        <f t="shared" si="1"/>
        <v>1.3379293333333333</v>
      </c>
      <c r="I25" s="20">
        <f t="shared" si="1"/>
        <v>0.95310150000000005</v>
      </c>
    </row>
    <row r="26" spans="2:9" ht="18.600000000000001" customHeight="1" x14ac:dyDescent="0.3">
      <c r="B26" s="6"/>
      <c r="C26" s="7" t="s">
        <v>39</v>
      </c>
      <c r="D26" s="8">
        <v>0</v>
      </c>
      <c r="E26" s="8">
        <v>0</v>
      </c>
      <c r="F26" s="24">
        <v>0</v>
      </c>
      <c r="G26" s="25">
        <v>0</v>
      </c>
      <c r="H26" s="19"/>
      <c r="I26" s="9"/>
    </row>
    <row r="27" spans="2:9" ht="18.600000000000001" customHeight="1" x14ac:dyDescent="0.3">
      <c r="B27" s="6"/>
      <c r="C27" s="7" t="s">
        <v>40</v>
      </c>
      <c r="D27" s="8">
        <v>0</v>
      </c>
      <c r="E27" s="8">
        <v>0</v>
      </c>
      <c r="F27" s="24">
        <v>18328000</v>
      </c>
      <c r="G27" s="25">
        <v>0</v>
      </c>
      <c r="H27" s="19"/>
      <c r="I27" s="9"/>
    </row>
    <row r="28" spans="2:9" ht="18.600000000000001" customHeight="1" x14ac:dyDescent="0.3">
      <c r="B28" s="6"/>
      <c r="C28" s="7" t="s">
        <v>41</v>
      </c>
      <c r="D28" s="8">
        <v>0</v>
      </c>
      <c r="E28" s="8">
        <v>0</v>
      </c>
      <c r="F28" s="24">
        <v>0</v>
      </c>
      <c r="G28" s="25">
        <v>0</v>
      </c>
      <c r="H28" s="19"/>
      <c r="I28" s="9"/>
    </row>
    <row r="29" spans="2:9" ht="18.600000000000001" customHeight="1" x14ac:dyDescent="0.3">
      <c r="B29" s="6"/>
      <c r="C29" s="7" t="s">
        <v>42</v>
      </c>
      <c r="D29" s="8">
        <v>0</v>
      </c>
      <c r="E29" s="8">
        <v>0</v>
      </c>
      <c r="F29" s="24">
        <v>0</v>
      </c>
      <c r="G29" s="25">
        <v>0</v>
      </c>
      <c r="H29" s="19"/>
      <c r="I29" s="9"/>
    </row>
    <row r="30" spans="2:9" ht="18.600000000000001" customHeight="1" x14ac:dyDescent="0.3">
      <c r="B30" s="6"/>
      <c r="C30" s="7" t="s">
        <v>43</v>
      </c>
      <c r="D30" s="8">
        <v>0</v>
      </c>
      <c r="E30" s="8">
        <v>0</v>
      </c>
      <c r="F30" s="24">
        <v>0</v>
      </c>
      <c r="G30" s="25">
        <v>0</v>
      </c>
      <c r="H30" s="19"/>
      <c r="I30" s="9"/>
    </row>
    <row r="31" spans="2:9" ht="18.600000000000001" customHeight="1" x14ac:dyDescent="0.3">
      <c r="B31" s="6"/>
      <c r="C31" s="7" t="s">
        <v>44</v>
      </c>
      <c r="D31" s="8">
        <v>0</v>
      </c>
      <c r="E31" s="8">
        <v>0</v>
      </c>
      <c r="F31" s="24">
        <v>0</v>
      </c>
      <c r="G31" s="25">
        <v>0</v>
      </c>
      <c r="H31" s="19"/>
      <c r="I31" s="9"/>
    </row>
    <row r="32" spans="2:9" ht="18.600000000000001" customHeight="1" x14ac:dyDescent="0.3">
      <c r="B32" s="6"/>
      <c r="C32" s="7" t="s">
        <v>45</v>
      </c>
      <c r="D32" s="8">
        <v>0</v>
      </c>
      <c r="E32" s="8">
        <v>0</v>
      </c>
      <c r="F32" s="24">
        <v>0</v>
      </c>
      <c r="G32" s="25">
        <v>0</v>
      </c>
      <c r="H32" s="19"/>
      <c r="I32" s="9"/>
    </row>
    <row r="33" spans="2:9" ht="18.600000000000001" customHeight="1" x14ac:dyDescent="0.3">
      <c r="B33" s="6"/>
      <c r="C33" s="7" t="s">
        <v>46</v>
      </c>
      <c r="D33" s="8">
        <v>0</v>
      </c>
      <c r="E33" s="8">
        <v>0</v>
      </c>
      <c r="F33" s="24">
        <v>0</v>
      </c>
      <c r="G33" s="25">
        <v>0</v>
      </c>
      <c r="H33" s="19"/>
      <c r="I33" s="9"/>
    </row>
    <row r="34" spans="2:9" ht="28.2" customHeight="1" x14ac:dyDescent="0.3">
      <c r="B34" s="6"/>
      <c r="C34" s="7" t="s">
        <v>47</v>
      </c>
      <c r="D34" s="8">
        <v>0</v>
      </c>
      <c r="E34" s="8">
        <v>0</v>
      </c>
      <c r="F34" s="24">
        <v>0</v>
      </c>
      <c r="G34" s="25">
        <v>0</v>
      </c>
      <c r="H34" s="19"/>
      <c r="I34" s="9"/>
    </row>
    <row r="35" spans="2:9" ht="18.600000000000001" customHeight="1" x14ac:dyDescent="0.3">
      <c r="B35" s="2" t="s">
        <v>48</v>
      </c>
      <c r="C35" s="3" t="s">
        <v>49</v>
      </c>
      <c r="D35" s="4">
        <v>0</v>
      </c>
      <c r="E35" s="4">
        <v>0</v>
      </c>
      <c r="F35" s="24">
        <v>0</v>
      </c>
      <c r="G35" s="25">
        <v>0</v>
      </c>
      <c r="H35" s="19"/>
      <c r="I35" s="5"/>
    </row>
    <row r="36" spans="2:9" ht="18.600000000000001" customHeight="1" x14ac:dyDescent="0.3">
      <c r="B36" s="2" t="s">
        <v>102</v>
      </c>
      <c r="C36" s="3" t="s">
        <v>50</v>
      </c>
      <c r="D36" s="4">
        <v>0</v>
      </c>
      <c r="E36" s="4">
        <v>0</v>
      </c>
      <c r="F36" s="17">
        <v>18315403098</v>
      </c>
      <c r="G36" s="25">
        <v>18315403098</v>
      </c>
      <c r="H36" s="19"/>
      <c r="I36" s="5"/>
    </row>
    <row r="37" spans="2:9" ht="18.600000000000001" customHeight="1" x14ac:dyDescent="0.3">
      <c r="B37" s="2" t="s">
        <v>103</v>
      </c>
      <c r="C37" s="3" t="s">
        <v>51</v>
      </c>
      <c r="D37" s="4">
        <v>0</v>
      </c>
      <c r="E37" s="4">
        <v>0</v>
      </c>
      <c r="F37" s="24">
        <v>0</v>
      </c>
      <c r="G37" s="25">
        <v>0</v>
      </c>
      <c r="H37" s="19"/>
      <c r="I37" s="5"/>
    </row>
    <row r="38" spans="2:9" ht="18.600000000000001" customHeight="1" x14ac:dyDescent="0.3">
      <c r="B38" s="2" t="s">
        <v>104</v>
      </c>
      <c r="C38" s="3" t="s">
        <v>52</v>
      </c>
      <c r="D38" s="4">
        <v>0</v>
      </c>
      <c r="E38" s="4">
        <f>E39+E40</f>
        <v>98244000000</v>
      </c>
      <c r="F38" s="17">
        <f>F39+F40</f>
        <v>52529501878</v>
      </c>
      <c r="G38" s="25">
        <f>G39+G40</f>
        <v>52529501878</v>
      </c>
      <c r="H38" s="19"/>
      <c r="I38" s="19">
        <f>G38/E38</f>
        <v>0.53468407106795324</v>
      </c>
    </row>
    <row r="39" spans="2:9" ht="18.600000000000001" customHeight="1" x14ac:dyDescent="0.3">
      <c r="B39" s="6" t="s">
        <v>12</v>
      </c>
      <c r="C39" s="7" t="s">
        <v>53</v>
      </c>
      <c r="D39" s="8">
        <v>0</v>
      </c>
      <c r="E39" s="8">
        <v>97164000000</v>
      </c>
      <c r="F39" s="24">
        <v>24000000000</v>
      </c>
      <c r="G39" s="26">
        <v>24000000000</v>
      </c>
      <c r="H39" s="19"/>
      <c r="I39" s="20">
        <f>G39/E39</f>
        <v>0.24700506360380386</v>
      </c>
    </row>
    <row r="40" spans="2:9" ht="18.600000000000001" customHeight="1" x14ac:dyDescent="0.3">
      <c r="B40" s="6" t="s">
        <v>13</v>
      </c>
      <c r="C40" s="7" t="s">
        <v>54</v>
      </c>
      <c r="D40" s="8">
        <v>0</v>
      </c>
      <c r="E40" s="8">
        <v>1080000000</v>
      </c>
      <c r="F40" s="24">
        <v>28529501878</v>
      </c>
      <c r="G40" s="26">
        <v>28529501878</v>
      </c>
      <c r="H40" s="19"/>
      <c r="I40" s="20">
        <f>G40/E40</f>
        <v>26.416205442592592</v>
      </c>
    </row>
    <row r="41" spans="2:9" ht="0" hidden="1" customHeight="1" x14ac:dyDescent="0.3"/>
    <row r="42" spans="2:9" ht="5.25" customHeight="1" x14ac:dyDescent="0.3"/>
  </sheetData>
  <mergeCells count="9">
    <mergeCell ref="B1:F1"/>
    <mergeCell ref="B2:I2"/>
    <mergeCell ref="B3:I3"/>
    <mergeCell ref="D4:E4"/>
    <mergeCell ref="H4:I4"/>
    <mergeCell ref="B4:B5"/>
    <mergeCell ref="C4:C5"/>
    <mergeCell ref="F4:G4"/>
    <mergeCell ref="G1:I1"/>
  </mergeCells>
  <pageMargins left="0.25" right="0.25" top="0.25" bottom="0.45" header="0.25" footer="0.25"/>
  <pageSetup paperSize="9" orientation="landscape" horizontalDpi="300" verticalDpi="300" r:id="rId1"/>
  <headerFooter alignWithMargins="0">
    <oddFooter>&amp;C&amp;"Arial,Regular"&amp;10&amp;P/&amp;N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D6F9-2113-4E0F-AA10-9F8F267163FA}">
  <dimension ref="B1:N26"/>
  <sheetViews>
    <sheetView topLeftCell="A6" workbookViewId="0">
      <selection activeCell="C10" sqref="C10"/>
    </sheetView>
  </sheetViews>
  <sheetFormatPr defaultRowHeight="14.4" x14ac:dyDescent="0.3"/>
  <cols>
    <col min="1" max="1" width="2" style="12" customWidth="1"/>
    <col min="2" max="2" width="4.44140625" style="12" customWidth="1"/>
    <col min="3" max="3" width="32" style="12" customWidth="1"/>
    <col min="4" max="4" width="13.21875" style="12" customWidth="1"/>
    <col min="5" max="5" width="1.77734375" style="12" customWidth="1"/>
    <col min="6" max="6" width="13.5546875" style="12" customWidth="1"/>
    <col min="7" max="7" width="14.6640625" style="12" customWidth="1"/>
    <col min="8" max="8" width="13.44140625" style="12" customWidth="1"/>
    <col min="9" max="9" width="13.5546875" style="12" customWidth="1"/>
    <col min="10" max="10" width="9.109375" style="12" customWidth="1"/>
    <col min="11" max="11" width="4.44140625" style="12" customWidth="1"/>
    <col min="12" max="12" width="9.21875" style="12" customWidth="1"/>
    <col min="13" max="13" width="8.6640625" style="12" customWidth="1"/>
    <col min="14" max="14" width="8.33203125" style="12" customWidth="1"/>
    <col min="15" max="15" width="0" style="12" hidden="1" customWidth="1"/>
    <col min="16" max="16" width="1.88671875" style="12" customWidth="1"/>
    <col min="17" max="16384" width="8.88671875" style="12"/>
  </cols>
  <sheetData>
    <row r="1" spans="2:14" ht="6.3" customHeight="1" x14ac:dyDescent="0.3"/>
    <row r="2" spans="2:14" ht="24" customHeight="1" x14ac:dyDescent="0.3">
      <c r="B2" s="91" t="s">
        <v>55</v>
      </c>
      <c r="C2" s="92"/>
      <c r="D2" s="92"/>
      <c r="K2" s="93" t="s">
        <v>56</v>
      </c>
      <c r="L2" s="92"/>
      <c r="M2" s="92"/>
      <c r="N2" s="92"/>
    </row>
    <row r="3" spans="2:14" ht="25.8" customHeight="1" x14ac:dyDescent="0.3">
      <c r="B3" s="73" t="s">
        <v>109</v>
      </c>
      <c r="C3" s="92"/>
      <c r="D3" s="92"/>
      <c r="E3" s="92"/>
      <c r="F3" s="92"/>
      <c r="G3" s="92"/>
      <c r="H3" s="92"/>
      <c r="I3" s="92"/>
      <c r="J3" s="92"/>
      <c r="K3" s="92"/>
      <c r="L3" s="92"/>
      <c r="M3" s="92"/>
      <c r="N3" s="92"/>
    </row>
    <row r="4" spans="2:14" ht="18" customHeight="1" x14ac:dyDescent="0.3">
      <c r="B4" s="94" t="s">
        <v>57</v>
      </c>
      <c r="C4" s="92"/>
      <c r="D4" s="92"/>
      <c r="E4" s="92"/>
      <c r="F4" s="92"/>
      <c r="G4" s="92"/>
      <c r="H4" s="92"/>
      <c r="I4" s="92"/>
      <c r="J4" s="92"/>
      <c r="K4" s="92"/>
      <c r="L4" s="92"/>
      <c r="M4" s="92"/>
      <c r="N4" s="92"/>
    </row>
    <row r="5" spans="2:14" ht="4.05" customHeight="1" x14ac:dyDescent="0.3"/>
    <row r="6" spans="2:14" ht="18" customHeight="1" x14ac:dyDescent="0.3">
      <c r="B6" s="98" t="s">
        <v>2</v>
      </c>
      <c r="C6" s="98" t="s">
        <v>3</v>
      </c>
      <c r="D6" s="95" t="s">
        <v>4</v>
      </c>
      <c r="E6" s="96"/>
      <c r="F6" s="96"/>
      <c r="G6" s="97"/>
      <c r="H6" s="95" t="s">
        <v>58</v>
      </c>
      <c r="I6" s="96"/>
      <c r="J6" s="96"/>
      <c r="K6" s="97"/>
      <c r="L6" s="98" t="s">
        <v>6</v>
      </c>
      <c r="M6" s="96"/>
      <c r="N6" s="97"/>
    </row>
    <row r="7" spans="2:14" ht="26.4" x14ac:dyDescent="0.3">
      <c r="B7" s="104"/>
      <c r="C7" s="104"/>
      <c r="D7" s="95" t="s">
        <v>59</v>
      </c>
      <c r="E7" s="97"/>
      <c r="F7" s="21" t="s">
        <v>60</v>
      </c>
      <c r="G7" s="21" t="s">
        <v>61</v>
      </c>
      <c r="H7" s="21" t="s">
        <v>59</v>
      </c>
      <c r="I7" s="21" t="s">
        <v>60</v>
      </c>
      <c r="J7" s="95" t="s">
        <v>61</v>
      </c>
      <c r="K7" s="97"/>
      <c r="L7" s="21" t="s">
        <v>59</v>
      </c>
      <c r="M7" s="21" t="s">
        <v>60</v>
      </c>
      <c r="N7" s="21" t="s">
        <v>61</v>
      </c>
    </row>
    <row r="8" spans="2:14" x14ac:dyDescent="0.3">
      <c r="B8" s="2" t="s">
        <v>10</v>
      </c>
      <c r="C8" s="2" t="s">
        <v>11</v>
      </c>
      <c r="D8" s="99" t="s">
        <v>12</v>
      </c>
      <c r="E8" s="100"/>
      <c r="F8" s="2" t="s">
        <v>13</v>
      </c>
      <c r="G8" s="2" t="s">
        <v>14</v>
      </c>
      <c r="H8" s="2" t="s">
        <v>15</v>
      </c>
      <c r="I8" s="2" t="s">
        <v>62</v>
      </c>
      <c r="J8" s="99" t="s">
        <v>63</v>
      </c>
      <c r="K8" s="100"/>
      <c r="L8" s="2" t="s">
        <v>64</v>
      </c>
      <c r="M8" s="2" t="s">
        <v>65</v>
      </c>
      <c r="N8" s="2" t="s">
        <v>66</v>
      </c>
    </row>
    <row r="9" spans="2:14" ht="17.399999999999999" customHeight="1" x14ac:dyDescent="0.3">
      <c r="B9" s="2"/>
      <c r="C9" s="3" t="s">
        <v>67</v>
      </c>
      <c r="D9" s="101">
        <f>SUM(D11:E24)</f>
        <v>141475000000</v>
      </c>
      <c r="E9" s="100"/>
      <c r="F9" s="17">
        <f>SUM(F11:F24)</f>
        <v>1000000000</v>
      </c>
      <c r="G9" s="18">
        <f>SUM(G11:G24)</f>
        <v>140475000000</v>
      </c>
      <c r="H9" s="4">
        <f>SUM(H11:H24)</f>
        <v>70941131575</v>
      </c>
      <c r="I9" s="4">
        <f>SUM(I11:I24)</f>
        <v>12617855000</v>
      </c>
      <c r="J9" s="101">
        <f>SUM(J11:K24)</f>
        <v>58323276575</v>
      </c>
      <c r="K9" s="100"/>
      <c r="L9" s="19">
        <f>H9/D9</f>
        <v>0.50143934670436474</v>
      </c>
      <c r="M9" s="19">
        <f>I9/F9</f>
        <v>12.617855</v>
      </c>
      <c r="N9" s="19">
        <f>J9/G9</f>
        <v>0.41518616533190961</v>
      </c>
    </row>
    <row r="10" spans="2:14" ht="17.399999999999999" customHeight="1" x14ac:dyDescent="0.3">
      <c r="B10" s="13"/>
      <c r="C10" s="14" t="s">
        <v>68</v>
      </c>
      <c r="D10" s="102">
        <v>0</v>
      </c>
      <c r="E10" s="100"/>
      <c r="F10" s="15">
        <v>0</v>
      </c>
      <c r="G10" s="15">
        <v>0</v>
      </c>
      <c r="H10" s="15">
        <v>0</v>
      </c>
      <c r="I10" s="15">
        <v>0</v>
      </c>
      <c r="J10" s="102">
        <v>0</v>
      </c>
      <c r="K10" s="100"/>
      <c r="L10" s="16"/>
      <c r="M10" s="16"/>
      <c r="N10" s="16"/>
    </row>
    <row r="11" spans="2:14" ht="17.399999999999999" customHeight="1" x14ac:dyDescent="0.3">
      <c r="B11" s="6" t="s">
        <v>12</v>
      </c>
      <c r="C11" s="7" t="s">
        <v>69</v>
      </c>
      <c r="D11" s="103">
        <f>F11+G11</f>
        <v>63100000000</v>
      </c>
      <c r="E11" s="100"/>
      <c r="F11" s="8">
        <v>0</v>
      </c>
      <c r="G11" s="8">
        <v>63100000000</v>
      </c>
      <c r="H11" s="8">
        <f>I11+J11</f>
        <v>25032856621</v>
      </c>
      <c r="I11" s="8">
        <v>0</v>
      </c>
      <c r="J11" s="103">
        <v>25032856621</v>
      </c>
      <c r="K11" s="100"/>
      <c r="L11" s="20">
        <f>H11/D11</f>
        <v>0.39671722061806658</v>
      </c>
      <c r="M11" s="9"/>
      <c r="N11" s="20">
        <f>J11/G11</f>
        <v>0.39671722061806658</v>
      </c>
    </row>
    <row r="12" spans="2:14" ht="17.399999999999999" customHeight="1" x14ac:dyDescent="0.3">
      <c r="B12" s="6" t="s">
        <v>13</v>
      </c>
      <c r="C12" s="7" t="s">
        <v>70</v>
      </c>
      <c r="D12" s="103">
        <f t="shared" ref="D12:D24" si="0">F12+G12</f>
        <v>390000000</v>
      </c>
      <c r="E12" s="100"/>
      <c r="F12" s="8">
        <v>0</v>
      </c>
      <c r="G12" s="8">
        <v>390000000</v>
      </c>
      <c r="H12" s="8">
        <f t="shared" ref="H12:H24" si="1">I12+J12</f>
        <v>117000000</v>
      </c>
      <c r="I12" s="8">
        <v>0</v>
      </c>
      <c r="J12" s="103">
        <v>117000000</v>
      </c>
      <c r="K12" s="100"/>
      <c r="L12" s="20">
        <f t="shared" ref="L12:L21" si="2">H12/D12</f>
        <v>0.3</v>
      </c>
      <c r="M12" s="9"/>
      <c r="N12" s="20">
        <f t="shared" ref="N12:N21" si="3">J12/G12</f>
        <v>0.3</v>
      </c>
    </row>
    <row r="13" spans="2:14" ht="17.399999999999999" customHeight="1" x14ac:dyDescent="0.3">
      <c r="B13" s="6" t="s">
        <v>14</v>
      </c>
      <c r="C13" s="7" t="s">
        <v>71</v>
      </c>
      <c r="D13" s="103">
        <f t="shared" si="0"/>
        <v>2535000000</v>
      </c>
      <c r="E13" s="100"/>
      <c r="F13" s="8">
        <v>0</v>
      </c>
      <c r="G13" s="8">
        <v>2535000000</v>
      </c>
      <c r="H13" s="8">
        <f t="shared" si="1"/>
        <v>1000797682</v>
      </c>
      <c r="I13" s="8">
        <v>0</v>
      </c>
      <c r="J13" s="103">
        <v>1000797682</v>
      </c>
      <c r="K13" s="100"/>
      <c r="L13" s="20">
        <f t="shared" si="2"/>
        <v>0.39479198500986196</v>
      </c>
      <c r="M13" s="9"/>
      <c r="N13" s="20">
        <f t="shared" si="3"/>
        <v>0.39479198500986196</v>
      </c>
    </row>
    <row r="14" spans="2:14" ht="17.399999999999999" customHeight="1" x14ac:dyDescent="0.3">
      <c r="B14" s="6" t="s">
        <v>15</v>
      </c>
      <c r="C14" s="7" t="s">
        <v>72</v>
      </c>
      <c r="D14" s="103">
        <f t="shared" si="0"/>
        <v>1548000000</v>
      </c>
      <c r="E14" s="100"/>
      <c r="F14" s="8">
        <v>0</v>
      </c>
      <c r="G14" s="8">
        <v>1548000000</v>
      </c>
      <c r="H14" s="8">
        <f t="shared" si="1"/>
        <v>2498570440</v>
      </c>
      <c r="I14" s="8">
        <v>1863598000</v>
      </c>
      <c r="J14" s="103">
        <v>634972440</v>
      </c>
      <c r="K14" s="100"/>
      <c r="L14" s="20">
        <f t="shared" si="2"/>
        <v>1.6140635917312662</v>
      </c>
      <c r="M14" s="9"/>
      <c r="N14" s="20">
        <f t="shared" si="3"/>
        <v>0.41018891472868219</v>
      </c>
    </row>
    <row r="15" spans="2:14" ht="17.399999999999999" customHeight="1" x14ac:dyDescent="0.3">
      <c r="B15" s="6" t="s">
        <v>62</v>
      </c>
      <c r="C15" s="7" t="s">
        <v>73</v>
      </c>
      <c r="D15" s="103">
        <f t="shared" si="0"/>
        <v>300000000</v>
      </c>
      <c r="E15" s="100"/>
      <c r="F15" s="8">
        <v>0</v>
      </c>
      <c r="G15" s="8">
        <v>300000000</v>
      </c>
      <c r="H15" s="8">
        <f t="shared" si="1"/>
        <v>1363387000</v>
      </c>
      <c r="I15" s="8">
        <v>1204843000</v>
      </c>
      <c r="J15" s="103">
        <v>158544000</v>
      </c>
      <c r="K15" s="100"/>
      <c r="L15" s="20">
        <f t="shared" si="2"/>
        <v>4.544623333333333</v>
      </c>
      <c r="M15" s="9"/>
      <c r="N15" s="20">
        <f t="shared" si="3"/>
        <v>0.52847999999999995</v>
      </c>
    </row>
    <row r="16" spans="2:14" ht="17.399999999999999" customHeight="1" x14ac:dyDescent="0.3">
      <c r="B16" s="6" t="s">
        <v>63</v>
      </c>
      <c r="C16" s="7" t="s">
        <v>74</v>
      </c>
      <c r="D16" s="103">
        <f t="shared" si="0"/>
        <v>355000000</v>
      </c>
      <c r="E16" s="100"/>
      <c r="F16" s="8">
        <v>0</v>
      </c>
      <c r="G16" s="8">
        <v>355000000</v>
      </c>
      <c r="H16" s="8">
        <f t="shared" si="1"/>
        <v>152801534</v>
      </c>
      <c r="I16" s="8">
        <v>0</v>
      </c>
      <c r="J16" s="103">
        <v>152801534</v>
      </c>
      <c r="K16" s="100"/>
      <c r="L16" s="20">
        <f t="shared" si="2"/>
        <v>0.43042685633802819</v>
      </c>
      <c r="M16" s="9"/>
      <c r="N16" s="20">
        <f t="shared" si="3"/>
        <v>0.43042685633802819</v>
      </c>
    </row>
    <row r="17" spans="2:14" ht="17.399999999999999" customHeight="1" x14ac:dyDescent="0.3">
      <c r="B17" s="6" t="s">
        <v>75</v>
      </c>
      <c r="C17" s="7" t="s">
        <v>76</v>
      </c>
      <c r="D17" s="103">
        <f t="shared" si="0"/>
        <v>6050000000</v>
      </c>
      <c r="E17" s="100"/>
      <c r="F17" s="8">
        <v>0</v>
      </c>
      <c r="G17" s="8">
        <v>6050000000</v>
      </c>
      <c r="H17" s="8">
        <f t="shared" si="1"/>
        <v>0</v>
      </c>
      <c r="I17" s="8">
        <v>0</v>
      </c>
      <c r="J17" s="103">
        <v>0</v>
      </c>
      <c r="K17" s="100"/>
      <c r="L17" s="20">
        <f t="shared" si="2"/>
        <v>0</v>
      </c>
      <c r="M17" s="9"/>
      <c r="N17" s="20">
        <f t="shared" si="3"/>
        <v>0</v>
      </c>
    </row>
    <row r="18" spans="2:14" ht="17.399999999999999" customHeight="1" x14ac:dyDescent="0.3">
      <c r="B18" s="6" t="s">
        <v>77</v>
      </c>
      <c r="C18" s="7" t="s">
        <v>78</v>
      </c>
      <c r="D18" s="103">
        <f t="shared" si="0"/>
        <v>9217000000</v>
      </c>
      <c r="E18" s="100"/>
      <c r="F18" s="8">
        <v>0</v>
      </c>
      <c r="G18" s="8">
        <v>9217000000</v>
      </c>
      <c r="H18" s="8">
        <f t="shared" si="1"/>
        <v>9927955200</v>
      </c>
      <c r="I18" s="8">
        <v>9549414000</v>
      </c>
      <c r="J18" s="103">
        <v>378541200</v>
      </c>
      <c r="K18" s="100"/>
      <c r="L18" s="20">
        <f t="shared" si="2"/>
        <v>1.0771352066833026</v>
      </c>
      <c r="M18" s="9"/>
      <c r="N18" s="20">
        <f t="shared" si="3"/>
        <v>4.1069892589779756E-2</v>
      </c>
    </row>
    <row r="19" spans="2:14" ht="27.6" customHeight="1" x14ac:dyDescent="0.3">
      <c r="B19" s="6" t="s">
        <v>79</v>
      </c>
      <c r="C19" s="7" t="s">
        <v>80</v>
      </c>
      <c r="D19" s="103">
        <f t="shared" si="0"/>
        <v>27121000000</v>
      </c>
      <c r="E19" s="100"/>
      <c r="F19" s="8">
        <v>1000000000</v>
      </c>
      <c r="G19" s="8">
        <v>26121000000</v>
      </c>
      <c r="H19" s="8">
        <f t="shared" si="1"/>
        <v>16479553125</v>
      </c>
      <c r="I19" s="8">
        <v>0</v>
      </c>
      <c r="J19" s="103">
        <v>16479553125</v>
      </c>
      <c r="K19" s="100"/>
      <c r="L19" s="20">
        <f t="shared" si="2"/>
        <v>0.60763073356439656</v>
      </c>
      <c r="M19" s="9"/>
      <c r="N19" s="20">
        <f t="shared" si="3"/>
        <v>0.63089288790628228</v>
      </c>
    </row>
    <row r="20" spans="2:14" ht="17.399999999999999" customHeight="1" x14ac:dyDescent="0.3">
      <c r="B20" s="6" t="s">
        <v>81</v>
      </c>
      <c r="C20" s="7" t="s">
        <v>82</v>
      </c>
      <c r="D20" s="103">
        <f t="shared" si="0"/>
        <v>22252000000</v>
      </c>
      <c r="E20" s="100"/>
      <c r="F20" s="8">
        <v>0</v>
      </c>
      <c r="G20" s="8">
        <v>22252000000</v>
      </c>
      <c r="H20" s="8">
        <f t="shared" si="1"/>
        <v>11066714868</v>
      </c>
      <c r="I20" s="8">
        <v>0</v>
      </c>
      <c r="J20" s="103">
        <v>11066714868</v>
      </c>
      <c r="K20" s="100"/>
      <c r="L20" s="20">
        <f t="shared" si="2"/>
        <v>0.49733573916951285</v>
      </c>
      <c r="M20" s="9"/>
      <c r="N20" s="20">
        <f t="shared" si="3"/>
        <v>0.49733573916951285</v>
      </c>
    </row>
    <row r="21" spans="2:14" ht="17.399999999999999" customHeight="1" x14ac:dyDescent="0.3">
      <c r="B21" s="6" t="s">
        <v>83</v>
      </c>
      <c r="C21" s="7" t="s">
        <v>88</v>
      </c>
      <c r="D21" s="103">
        <f t="shared" si="0"/>
        <v>5148000000</v>
      </c>
      <c r="E21" s="100"/>
      <c r="F21" s="8">
        <v>0</v>
      </c>
      <c r="G21" s="8">
        <v>5148000000</v>
      </c>
      <c r="H21" s="8">
        <f t="shared" si="1"/>
        <v>3301495105</v>
      </c>
      <c r="I21" s="8">
        <v>0</v>
      </c>
      <c r="J21" s="103">
        <f>2625307105+676188000</f>
        <v>3301495105</v>
      </c>
      <c r="K21" s="100"/>
      <c r="L21" s="20">
        <f t="shared" si="2"/>
        <v>0.64131606546231545</v>
      </c>
      <c r="M21" s="9"/>
      <c r="N21" s="20">
        <f t="shared" si="3"/>
        <v>0.64131606546231545</v>
      </c>
    </row>
    <row r="22" spans="2:14" ht="29.4" customHeight="1" x14ac:dyDescent="0.3">
      <c r="B22" s="6">
        <v>12</v>
      </c>
      <c r="C22" s="7" t="s">
        <v>84</v>
      </c>
      <c r="D22" s="103">
        <f t="shared" si="0"/>
        <v>685000000</v>
      </c>
      <c r="E22" s="100"/>
      <c r="F22" s="8">
        <v>0</v>
      </c>
      <c r="G22" s="8">
        <v>685000000</v>
      </c>
      <c r="H22" s="8">
        <f t="shared" si="1"/>
        <v>0</v>
      </c>
      <c r="I22" s="8">
        <v>0</v>
      </c>
      <c r="J22" s="103">
        <v>0</v>
      </c>
      <c r="K22" s="100"/>
      <c r="L22" s="9"/>
      <c r="M22" s="9"/>
      <c r="N22" s="9"/>
    </row>
    <row r="23" spans="2:14" ht="17.399999999999999" customHeight="1" x14ac:dyDescent="0.3">
      <c r="B23" s="6" t="s">
        <v>11</v>
      </c>
      <c r="C23" s="7" t="s">
        <v>85</v>
      </c>
      <c r="D23" s="103">
        <f t="shared" si="0"/>
        <v>0</v>
      </c>
      <c r="E23" s="100"/>
      <c r="F23" s="8">
        <v>0</v>
      </c>
      <c r="G23" s="8">
        <v>0</v>
      </c>
      <c r="H23" s="8">
        <f t="shared" si="1"/>
        <v>0</v>
      </c>
      <c r="I23" s="8">
        <v>0</v>
      </c>
      <c r="J23" s="103">
        <v>0</v>
      </c>
      <c r="K23" s="100"/>
      <c r="L23" s="9"/>
      <c r="M23" s="9"/>
      <c r="N23" s="9"/>
    </row>
    <row r="24" spans="2:14" ht="17.399999999999999" customHeight="1" x14ac:dyDescent="0.3">
      <c r="B24" s="6" t="s">
        <v>86</v>
      </c>
      <c r="C24" s="7" t="s">
        <v>87</v>
      </c>
      <c r="D24" s="103">
        <f t="shared" si="0"/>
        <v>2774000000</v>
      </c>
      <c r="E24" s="100"/>
      <c r="F24" s="8">
        <v>0</v>
      </c>
      <c r="G24" s="8">
        <v>2774000000</v>
      </c>
      <c r="H24" s="8">
        <f t="shared" si="1"/>
        <v>0</v>
      </c>
      <c r="I24" s="8">
        <v>0</v>
      </c>
      <c r="J24" s="103">
        <v>0</v>
      </c>
      <c r="K24" s="100"/>
      <c r="L24" s="9"/>
      <c r="M24" s="9"/>
      <c r="N24" s="9"/>
    </row>
    <row r="25" spans="2:14" ht="0" hidden="1" customHeight="1" x14ac:dyDescent="0.3"/>
    <row r="26" spans="2:14" ht="14.4" customHeight="1" x14ac:dyDescent="0.3"/>
  </sheetData>
  <mergeCells count="45">
    <mergeCell ref="D24:E24"/>
    <mergeCell ref="J24:K24"/>
    <mergeCell ref="B6:B7"/>
    <mergeCell ref="C6:C7"/>
    <mergeCell ref="D22:E22"/>
    <mergeCell ref="J22:K22"/>
    <mergeCell ref="D23:E23"/>
    <mergeCell ref="J23:K23"/>
    <mergeCell ref="D19:E19"/>
    <mergeCell ref="J19:K19"/>
    <mergeCell ref="D20:E20"/>
    <mergeCell ref="J20:K20"/>
    <mergeCell ref="D21:E21"/>
    <mergeCell ref="J21:K21"/>
    <mergeCell ref="D16:E16"/>
    <mergeCell ref="J16:K16"/>
    <mergeCell ref="D17:E17"/>
    <mergeCell ref="J17:K17"/>
    <mergeCell ref="D18:E18"/>
    <mergeCell ref="J18:K18"/>
    <mergeCell ref="D13:E13"/>
    <mergeCell ref="J13:K13"/>
    <mergeCell ref="D14:E14"/>
    <mergeCell ref="J14:K14"/>
    <mergeCell ref="D15:E15"/>
    <mergeCell ref="J15:K15"/>
    <mergeCell ref="D10:E10"/>
    <mergeCell ref="J10:K10"/>
    <mergeCell ref="D11:E11"/>
    <mergeCell ref="J11:K11"/>
    <mergeCell ref="D12:E12"/>
    <mergeCell ref="J12:K12"/>
    <mergeCell ref="D7:E7"/>
    <mergeCell ref="J7:K7"/>
    <mergeCell ref="D8:E8"/>
    <mergeCell ref="J8:K8"/>
    <mergeCell ref="D9:E9"/>
    <mergeCell ref="J9:K9"/>
    <mergeCell ref="B2:D2"/>
    <mergeCell ref="K2:N2"/>
    <mergeCell ref="B3:N3"/>
    <mergeCell ref="B4:N4"/>
    <mergeCell ref="D6:G6"/>
    <mergeCell ref="H6:K6"/>
    <mergeCell ref="L6:N6"/>
  </mergeCells>
  <pageMargins left="0.24" right="0.16" top="0.4" bottom="0.44" header="0.3" footer="0.3"/>
  <pageSetup paperSize="9" scale="9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8DEF-CC87-4D8E-B39E-0823963406F9}">
  <dimension ref="A1:W19"/>
  <sheetViews>
    <sheetView tabSelected="1" workbookViewId="0">
      <selection activeCell="S8" sqref="S8:T8"/>
    </sheetView>
  </sheetViews>
  <sheetFormatPr defaultRowHeight="14.4" x14ac:dyDescent="0.3"/>
  <cols>
    <col min="1" max="1" width="5.88671875" customWidth="1"/>
    <col min="2" max="2" width="13.6640625" customWidth="1"/>
    <col min="3" max="3" width="8.88671875" customWidth="1"/>
    <col min="4" max="4" width="13.88671875" style="49" customWidth="1"/>
    <col min="5" max="5" width="12.21875" style="49" hidden="1" customWidth="1"/>
    <col min="6" max="6" width="13" style="49" hidden="1" customWidth="1"/>
    <col min="7" max="7" width="15.109375" style="49" hidden="1" customWidth="1"/>
    <col min="8" max="8" width="12.77734375" style="49" hidden="1" customWidth="1"/>
    <col min="9" max="9" width="13.33203125" style="49" customWidth="1"/>
    <col min="10" max="10" width="13.21875" style="49" customWidth="1"/>
    <col min="11" max="11" width="13.44140625" bestFit="1" customWidth="1"/>
    <col min="12" max="12" width="12.33203125" bestFit="1" customWidth="1"/>
    <col min="13" max="13" width="13.109375" customWidth="1"/>
    <col min="14" max="17" width="8.33203125" customWidth="1"/>
    <col min="19" max="19" width="14.77734375" customWidth="1"/>
    <col min="20" max="20" width="0.109375" customWidth="1"/>
    <col min="21" max="21" width="0" hidden="1" customWidth="1"/>
    <col min="22" max="22" width="13.77734375" bestFit="1" customWidth="1"/>
    <col min="23" max="23" width="12.6640625" bestFit="1" customWidth="1"/>
  </cols>
  <sheetData>
    <row r="1" spans="1:23" ht="21" customHeight="1" x14ac:dyDescent="0.3">
      <c r="A1" s="35" t="s">
        <v>142</v>
      </c>
    </row>
    <row r="2" spans="1:23" ht="29.4" customHeight="1" x14ac:dyDescent="0.35">
      <c r="A2" s="124" t="s">
        <v>143</v>
      </c>
      <c r="B2" s="125"/>
      <c r="C2" s="125"/>
      <c r="D2" s="125"/>
      <c r="E2" s="125"/>
      <c r="F2" s="125"/>
      <c r="G2" s="125"/>
      <c r="H2" s="125"/>
      <c r="I2" s="125"/>
      <c r="J2" s="125"/>
      <c r="K2" s="125"/>
      <c r="L2" s="125"/>
      <c r="M2" s="125"/>
      <c r="N2" s="125"/>
      <c r="O2" s="125"/>
      <c r="P2" s="125"/>
      <c r="Q2" s="125"/>
      <c r="R2" s="125"/>
      <c r="S2" s="125"/>
      <c r="T2" s="125"/>
    </row>
    <row r="3" spans="1:23" s="34" customFormat="1" x14ac:dyDescent="0.3">
      <c r="A3" s="42" t="s">
        <v>7</v>
      </c>
      <c r="B3" s="126" t="s">
        <v>7</v>
      </c>
      <c r="C3" s="122"/>
      <c r="D3" s="127" t="s">
        <v>110</v>
      </c>
      <c r="E3" s="128"/>
      <c r="F3" s="128"/>
      <c r="G3" s="128"/>
      <c r="H3" s="128"/>
      <c r="I3" s="128"/>
      <c r="J3" s="128"/>
      <c r="K3" s="129" t="s">
        <v>111</v>
      </c>
      <c r="L3" s="130"/>
      <c r="M3" s="131"/>
      <c r="N3" s="129" t="s">
        <v>112</v>
      </c>
      <c r="O3" s="130"/>
      <c r="P3" s="130"/>
      <c r="Q3" s="131"/>
      <c r="R3" s="43" t="s">
        <v>113</v>
      </c>
      <c r="S3" s="121" t="s">
        <v>113</v>
      </c>
      <c r="T3" s="122"/>
    </row>
    <row r="4" spans="1:23" s="34" customFormat="1" x14ac:dyDescent="0.3">
      <c r="A4" s="44" t="s">
        <v>7</v>
      </c>
      <c r="B4" s="120" t="s">
        <v>7</v>
      </c>
      <c r="C4" s="116"/>
      <c r="D4" s="51" t="s">
        <v>114</v>
      </c>
      <c r="E4" s="117" t="s">
        <v>115</v>
      </c>
      <c r="F4" s="118"/>
      <c r="G4" s="118"/>
      <c r="H4" s="119"/>
      <c r="I4" s="51" t="s">
        <v>116</v>
      </c>
      <c r="J4" s="51" t="s">
        <v>116</v>
      </c>
      <c r="K4" s="43" t="s">
        <v>114</v>
      </c>
      <c r="L4" s="121" t="s">
        <v>115</v>
      </c>
      <c r="M4" s="122"/>
      <c r="N4" s="43" t="s">
        <v>114</v>
      </c>
      <c r="O4" s="121" t="s">
        <v>115</v>
      </c>
      <c r="P4" s="123"/>
      <c r="Q4" s="122"/>
      <c r="R4" s="45" t="s">
        <v>117</v>
      </c>
      <c r="S4" s="115" t="s">
        <v>117</v>
      </c>
      <c r="T4" s="116"/>
    </row>
    <row r="5" spans="1:23" s="34" customFormat="1" x14ac:dyDescent="0.3">
      <c r="A5" s="44" t="s">
        <v>2</v>
      </c>
      <c r="B5" s="115" t="s">
        <v>118</v>
      </c>
      <c r="C5" s="116"/>
      <c r="D5" s="52" t="s">
        <v>119</v>
      </c>
      <c r="E5" s="51" t="s">
        <v>120</v>
      </c>
      <c r="F5" s="117" t="s">
        <v>121</v>
      </c>
      <c r="G5" s="118"/>
      <c r="H5" s="119"/>
      <c r="I5" s="53" t="s">
        <v>122</v>
      </c>
      <c r="J5" s="53" t="s">
        <v>123</v>
      </c>
      <c r="K5" s="45" t="s">
        <v>119</v>
      </c>
      <c r="L5" s="43" t="s">
        <v>124</v>
      </c>
      <c r="M5" s="43" t="s">
        <v>125</v>
      </c>
      <c r="N5" s="45" t="s">
        <v>119</v>
      </c>
      <c r="O5" s="43" t="s">
        <v>116</v>
      </c>
      <c r="P5" s="43" t="s">
        <v>126</v>
      </c>
      <c r="Q5" s="43" t="s">
        <v>127</v>
      </c>
      <c r="R5" s="45" t="s">
        <v>128</v>
      </c>
      <c r="S5" s="115" t="s">
        <v>129</v>
      </c>
      <c r="T5" s="116"/>
    </row>
    <row r="6" spans="1:23" s="34" customFormat="1" ht="60" customHeight="1" x14ac:dyDescent="0.3">
      <c r="A6" s="46" t="s">
        <v>7</v>
      </c>
      <c r="B6" s="112" t="s">
        <v>7</v>
      </c>
      <c r="C6" s="113"/>
      <c r="D6" s="54" t="s">
        <v>7</v>
      </c>
      <c r="E6" s="55" t="s">
        <v>130</v>
      </c>
      <c r="F6" s="56" t="s">
        <v>131</v>
      </c>
      <c r="G6" s="50" t="s">
        <v>132</v>
      </c>
      <c r="H6" s="57" t="s">
        <v>133</v>
      </c>
      <c r="I6" s="55" t="s">
        <v>134</v>
      </c>
      <c r="J6" s="53" t="s">
        <v>7</v>
      </c>
      <c r="K6" s="47" t="s">
        <v>7</v>
      </c>
      <c r="L6" s="47" t="s">
        <v>135</v>
      </c>
      <c r="M6" s="47" t="s">
        <v>144</v>
      </c>
      <c r="N6" s="47" t="s">
        <v>7</v>
      </c>
      <c r="O6" s="47" t="s">
        <v>136</v>
      </c>
      <c r="P6" s="47" t="s">
        <v>137</v>
      </c>
      <c r="Q6" s="47" t="s">
        <v>138</v>
      </c>
      <c r="R6" s="47" t="s">
        <v>139</v>
      </c>
      <c r="S6" s="114" t="s">
        <v>140</v>
      </c>
      <c r="T6" s="113"/>
    </row>
    <row r="7" spans="1:23" ht="14.4" customHeight="1" x14ac:dyDescent="0.3">
      <c r="A7" s="32" t="s">
        <v>12</v>
      </c>
      <c r="B7" s="110" t="s">
        <v>13</v>
      </c>
      <c r="C7" s="111"/>
      <c r="D7" s="58">
        <v>3</v>
      </c>
      <c r="E7" s="58" t="s">
        <v>79</v>
      </c>
      <c r="F7" s="59" t="s">
        <v>81</v>
      </c>
      <c r="G7" s="58" t="s">
        <v>83</v>
      </c>
      <c r="H7" s="60">
        <v>12</v>
      </c>
      <c r="I7" s="58">
        <v>4</v>
      </c>
      <c r="J7" s="61">
        <v>5</v>
      </c>
      <c r="K7" s="33">
        <v>6</v>
      </c>
      <c r="L7" s="32">
        <v>7</v>
      </c>
      <c r="M7" s="32">
        <v>8</v>
      </c>
      <c r="N7" s="33">
        <v>9</v>
      </c>
      <c r="O7" s="33">
        <v>10</v>
      </c>
      <c r="P7" s="32">
        <v>11</v>
      </c>
      <c r="Q7" s="32">
        <v>12</v>
      </c>
      <c r="R7" s="32">
        <v>13</v>
      </c>
      <c r="S7" s="110">
        <v>14</v>
      </c>
      <c r="T7" s="111"/>
    </row>
    <row r="8" spans="1:23" s="68" customFormat="1" ht="21.6" customHeight="1" x14ac:dyDescent="0.3">
      <c r="A8" s="36"/>
      <c r="B8" s="107" t="s">
        <v>141</v>
      </c>
      <c r="C8" s="108"/>
      <c r="D8" s="62">
        <f>SUM(D9:D19)</f>
        <v>23522159000</v>
      </c>
      <c r="E8" s="62">
        <f t="shared" ref="E8:J8" si="0">SUM(E9:E19)</f>
        <v>0</v>
      </c>
      <c r="F8" s="62">
        <f t="shared" si="0"/>
        <v>0</v>
      </c>
      <c r="G8" s="62">
        <f t="shared" si="0"/>
        <v>0</v>
      </c>
      <c r="H8" s="62">
        <f t="shared" si="0"/>
        <v>0</v>
      </c>
      <c r="I8" s="62">
        <f t="shared" si="0"/>
        <v>23522159000</v>
      </c>
      <c r="J8" s="62">
        <f t="shared" si="0"/>
        <v>0</v>
      </c>
      <c r="K8" s="37">
        <f>K9+K10+K11+K12+K13+K14+K15+K16+K17+K18+K19</f>
        <v>12617855000</v>
      </c>
      <c r="L8" s="37">
        <f t="shared" ref="L8:M8" si="1">L9+L10+L11+L12+L13+L14+L15+L16+L17+L18+L19</f>
        <v>8636775000</v>
      </c>
      <c r="M8" s="37">
        <f t="shared" si="1"/>
        <v>3981080000</v>
      </c>
      <c r="N8" s="37">
        <v>0</v>
      </c>
      <c r="O8" s="37">
        <v>0</v>
      </c>
      <c r="P8" s="69"/>
      <c r="Q8" s="37">
        <v>0</v>
      </c>
      <c r="R8" s="37">
        <v>0</v>
      </c>
      <c r="S8" s="109">
        <f>SUM(S9:T19)</f>
        <v>10904304000</v>
      </c>
      <c r="T8" s="108"/>
      <c r="V8" s="70"/>
      <c r="W8" s="70"/>
    </row>
    <row r="9" spans="1:23" s="38" customFormat="1" ht="60" customHeight="1" x14ac:dyDescent="0.3">
      <c r="A9" s="39">
        <v>1</v>
      </c>
      <c r="B9" s="105" t="s">
        <v>146</v>
      </c>
      <c r="C9" s="88"/>
      <c r="D9" s="63">
        <f>E9+I9+J9</f>
        <v>2586000000</v>
      </c>
      <c r="E9" s="63">
        <f>F9+G9+H9</f>
        <v>0</v>
      </c>
      <c r="F9" s="64"/>
      <c r="G9" s="65"/>
      <c r="H9" s="66"/>
      <c r="I9" s="63">
        <v>10386000000</v>
      </c>
      <c r="J9" s="67">
        <v>-7800000000</v>
      </c>
      <c r="K9" s="41">
        <f>L9+M9</f>
        <v>0</v>
      </c>
      <c r="L9" s="41">
        <v>0</v>
      </c>
      <c r="M9" s="41">
        <v>0</v>
      </c>
      <c r="N9" s="41">
        <v>0</v>
      </c>
      <c r="O9" s="41">
        <v>0</v>
      </c>
      <c r="P9" s="40"/>
      <c r="Q9" s="41">
        <v>0</v>
      </c>
      <c r="R9" s="41">
        <v>0</v>
      </c>
      <c r="S9" s="106">
        <f>D9-K9</f>
        <v>2586000000</v>
      </c>
      <c r="T9" s="88"/>
      <c r="V9" s="48"/>
    </row>
    <row r="10" spans="1:23" s="38" customFormat="1" ht="61.2" customHeight="1" x14ac:dyDescent="0.3">
      <c r="A10" s="39">
        <v>2</v>
      </c>
      <c r="B10" s="105" t="s">
        <v>147</v>
      </c>
      <c r="C10" s="88"/>
      <c r="D10" s="63">
        <f t="shared" ref="D10:D19" si="2">E10+I10+J10</f>
        <v>1000000000</v>
      </c>
      <c r="E10" s="63">
        <f t="shared" ref="E10:E19" si="3">F10+G10+H10</f>
        <v>0</v>
      </c>
      <c r="F10" s="64"/>
      <c r="G10" s="65"/>
      <c r="H10" s="66"/>
      <c r="I10" s="63">
        <v>1000000000</v>
      </c>
      <c r="J10" s="67">
        <v>0</v>
      </c>
      <c r="K10" s="41">
        <f t="shared" ref="K10:K19" si="4">L10+M10</f>
        <v>0</v>
      </c>
      <c r="L10" s="41">
        <v>0</v>
      </c>
      <c r="M10" s="41">
        <v>0</v>
      </c>
      <c r="N10" s="41">
        <v>0</v>
      </c>
      <c r="O10" s="41">
        <v>0</v>
      </c>
      <c r="P10" s="40"/>
      <c r="Q10" s="41">
        <v>0</v>
      </c>
      <c r="R10" s="41">
        <v>0</v>
      </c>
      <c r="S10" s="106">
        <f t="shared" ref="S10:S19" si="5">D10-K10</f>
        <v>1000000000</v>
      </c>
      <c r="T10" s="88"/>
      <c r="V10" s="48"/>
    </row>
    <row r="11" spans="1:23" s="38" customFormat="1" ht="109.8" customHeight="1" x14ac:dyDescent="0.3">
      <c r="A11" s="39">
        <v>3</v>
      </c>
      <c r="B11" s="105" t="s">
        <v>148</v>
      </c>
      <c r="C11" s="88"/>
      <c r="D11" s="63">
        <f t="shared" si="2"/>
        <v>1150000000</v>
      </c>
      <c r="E11" s="63">
        <f t="shared" si="3"/>
        <v>0</v>
      </c>
      <c r="F11" s="64"/>
      <c r="G11" s="65"/>
      <c r="H11" s="66"/>
      <c r="I11" s="63">
        <v>1150000000</v>
      </c>
      <c r="J11" s="67">
        <v>0</v>
      </c>
      <c r="K11" s="41">
        <f t="shared" si="4"/>
        <v>952733000</v>
      </c>
      <c r="L11" s="41">
        <v>952733000</v>
      </c>
      <c r="M11" s="41">
        <v>0</v>
      </c>
      <c r="N11" s="41">
        <v>0</v>
      </c>
      <c r="O11" s="41">
        <v>0</v>
      </c>
      <c r="P11" s="40"/>
      <c r="Q11" s="41">
        <v>0</v>
      </c>
      <c r="R11" s="41">
        <v>0</v>
      </c>
      <c r="S11" s="106">
        <f t="shared" si="5"/>
        <v>197267000</v>
      </c>
      <c r="T11" s="88"/>
      <c r="V11" s="48"/>
    </row>
    <row r="12" spans="1:23" s="38" customFormat="1" ht="60.6" customHeight="1" x14ac:dyDescent="0.3">
      <c r="A12" s="39">
        <v>4</v>
      </c>
      <c r="B12" s="105" t="s">
        <v>149</v>
      </c>
      <c r="C12" s="88"/>
      <c r="D12" s="63">
        <f t="shared" si="2"/>
        <v>200000000</v>
      </c>
      <c r="E12" s="63">
        <f t="shared" si="3"/>
        <v>0</v>
      </c>
      <c r="F12" s="64"/>
      <c r="G12" s="65"/>
      <c r="H12" s="66"/>
      <c r="I12" s="63">
        <v>200000000</v>
      </c>
      <c r="J12" s="67">
        <v>0</v>
      </c>
      <c r="K12" s="41">
        <f t="shared" si="4"/>
        <v>0</v>
      </c>
      <c r="L12" s="41">
        <v>0</v>
      </c>
      <c r="M12" s="41">
        <v>0</v>
      </c>
      <c r="N12" s="41">
        <v>0</v>
      </c>
      <c r="O12" s="41">
        <v>0</v>
      </c>
      <c r="P12" s="40"/>
      <c r="Q12" s="41">
        <v>0</v>
      </c>
      <c r="R12" s="41">
        <v>0</v>
      </c>
      <c r="S12" s="106">
        <f t="shared" si="5"/>
        <v>200000000</v>
      </c>
      <c r="T12" s="88"/>
      <c r="V12" s="48"/>
    </row>
    <row r="13" spans="1:23" s="38" customFormat="1" ht="60" customHeight="1" x14ac:dyDescent="0.3">
      <c r="A13" s="39">
        <v>5</v>
      </c>
      <c r="B13" s="105" t="s">
        <v>150</v>
      </c>
      <c r="C13" s="88"/>
      <c r="D13" s="63">
        <f t="shared" si="2"/>
        <v>2000159000</v>
      </c>
      <c r="E13" s="63">
        <f t="shared" si="3"/>
        <v>0</v>
      </c>
      <c r="F13" s="63"/>
      <c r="G13" s="65"/>
      <c r="H13" s="66"/>
      <c r="I13" s="63">
        <v>2000159000</v>
      </c>
      <c r="J13" s="67">
        <v>0</v>
      </c>
      <c r="K13" s="41">
        <f t="shared" si="4"/>
        <v>1863598000</v>
      </c>
      <c r="L13" s="41">
        <v>1863598000</v>
      </c>
      <c r="M13" s="41">
        <v>0</v>
      </c>
      <c r="N13" s="41">
        <v>0</v>
      </c>
      <c r="O13" s="41">
        <v>0</v>
      </c>
      <c r="P13" s="40"/>
      <c r="Q13" s="41">
        <v>0</v>
      </c>
      <c r="R13" s="41">
        <v>0</v>
      </c>
      <c r="S13" s="106">
        <f t="shared" si="5"/>
        <v>136561000</v>
      </c>
      <c r="T13" s="88"/>
      <c r="V13" s="48"/>
    </row>
    <row r="14" spans="1:23" s="38" customFormat="1" ht="97.2" customHeight="1" x14ac:dyDescent="0.3">
      <c r="A14" s="39">
        <v>6</v>
      </c>
      <c r="B14" s="105" t="s">
        <v>151</v>
      </c>
      <c r="C14" s="88"/>
      <c r="D14" s="63">
        <f t="shared" si="2"/>
        <v>1286000000</v>
      </c>
      <c r="E14" s="63">
        <f t="shared" si="3"/>
        <v>0</v>
      </c>
      <c r="F14" s="64"/>
      <c r="G14" s="65"/>
      <c r="H14" s="66"/>
      <c r="I14" s="63">
        <v>1286000000</v>
      </c>
      <c r="J14" s="67">
        <v>0</v>
      </c>
      <c r="K14" s="41">
        <f t="shared" si="4"/>
        <v>1204843000</v>
      </c>
      <c r="L14" s="41">
        <v>1204843000</v>
      </c>
      <c r="M14" s="41">
        <v>0</v>
      </c>
      <c r="N14" s="41">
        <v>0</v>
      </c>
      <c r="O14" s="41">
        <v>0</v>
      </c>
      <c r="P14" s="40"/>
      <c r="Q14" s="41">
        <v>0</v>
      </c>
      <c r="R14" s="41">
        <v>0</v>
      </c>
      <c r="S14" s="106">
        <f t="shared" si="5"/>
        <v>81157000</v>
      </c>
      <c r="T14" s="88"/>
      <c r="V14" s="48"/>
    </row>
    <row r="15" spans="1:23" s="38" customFormat="1" ht="100.2" customHeight="1" x14ac:dyDescent="0.3">
      <c r="A15" s="39">
        <v>7</v>
      </c>
      <c r="B15" s="105" t="s">
        <v>152</v>
      </c>
      <c r="C15" s="88"/>
      <c r="D15" s="63">
        <f t="shared" si="2"/>
        <v>5000000000</v>
      </c>
      <c r="E15" s="63">
        <f t="shared" si="3"/>
        <v>0</v>
      </c>
      <c r="F15" s="63"/>
      <c r="G15" s="65"/>
      <c r="H15" s="66"/>
      <c r="I15" s="63">
        <v>5000000000</v>
      </c>
      <c r="J15" s="67">
        <v>0</v>
      </c>
      <c r="K15" s="41">
        <f t="shared" si="4"/>
        <v>3333712000</v>
      </c>
      <c r="L15" s="41">
        <v>3282295000</v>
      </c>
      <c r="M15" s="41">
        <v>51417000</v>
      </c>
      <c r="N15" s="41">
        <v>0</v>
      </c>
      <c r="O15" s="41">
        <v>0</v>
      </c>
      <c r="P15" s="40"/>
      <c r="Q15" s="41">
        <v>0</v>
      </c>
      <c r="R15" s="41">
        <v>0</v>
      </c>
      <c r="S15" s="106">
        <f t="shared" si="5"/>
        <v>1666288000</v>
      </c>
      <c r="T15" s="88"/>
      <c r="V15" s="48"/>
    </row>
    <row r="16" spans="1:23" s="38" customFormat="1" ht="87.6" customHeight="1" x14ac:dyDescent="0.3">
      <c r="A16" s="39">
        <v>8</v>
      </c>
      <c r="B16" s="105" t="s">
        <v>153</v>
      </c>
      <c r="C16" s="88"/>
      <c r="D16" s="63">
        <f t="shared" si="2"/>
        <v>2500000000</v>
      </c>
      <c r="E16" s="63">
        <f t="shared" si="3"/>
        <v>0</v>
      </c>
      <c r="F16" s="63"/>
      <c r="G16" s="65"/>
      <c r="H16" s="66"/>
      <c r="I16" s="63">
        <v>2500000000</v>
      </c>
      <c r="J16" s="67">
        <v>0</v>
      </c>
      <c r="K16" s="41">
        <f t="shared" si="4"/>
        <v>1192050000</v>
      </c>
      <c r="L16" s="41">
        <v>202612000</v>
      </c>
      <c r="M16" s="41">
        <v>989438000</v>
      </c>
      <c r="N16" s="41">
        <v>0</v>
      </c>
      <c r="O16" s="41">
        <v>0</v>
      </c>
      <c r="P16" s="40"/>
      <c r="Q16" s="41">
        <v>0</v>
      </c>
      <c r="R16" s="41">
        <v>0</v>
      </c>
      <c r="S16" s="106">
        <f t="shared" si="5"/>
        <v>1307950000</v>
      </c>
      <c r="T16" s="88"/>
      <c r="V16" s="48"/>
    </row>
    <row r="17" spans="1:22" s="38" customFormat="1" ht="69" customHeight="1" x14ac:dyDescent="0.3">
      <c r="A17" s="39">
        <v>9</v>
      </c>
      <c r="B17" s="105" t="s">
        <v>154</v>
      </c>
      <c r="C17" s="88"/>
      <c r="D17" s="63">
        <f t="shared" si="2"/>
        <v>2400000000</v>
      </c>
      <c r="E17" s="63">
        <f t="shared" si="3"/>
        <v>0</v>
      </c>
      <c r="F17" s="64"/>
      <c r="G17" s="65"/>
      <c r="H17" s="66"/>
      <c r="I17" s="63">
        <v>0</v>
      </c>
      <c r="J17" s="67">
        <v>2400000000</v>
      </c>
      <c r="K17" s="41">
        <f t="shared" si="4"/>
        <v>1130694000</v>
      </c>
      <c r="L17" s="41">
        <v>1130694000</v>
      </c>
      <c r="M17" s="41">
        <v>0</v>
      </c>
      <c r="N17" s="41">
        <v>0</v>
      </c>
      <c r="O17" s="41">
        <v>0</v>
      </c>
      <c r="P17" s="40"/>
      <c r="Q17" s="41">
        <v>0</v>
      </c>
      <c r="R17" s="41">
        <v>0</v>
      </c>
      <c r="S17" s="106">
        <f t="shared" si="5"/>
        <v>1269306000</v>
      </c>
      <c r="T17" s="88"/>
      <c r="V17" s="48"/>
    </row>
    <row r="18" spans="1:22" s="38" customFormat="1" ht="47.4" customHeight="1" x14ac:dyDescent="0.3">
      <c r="A18" s="39">
        <v>10</v>
      </c>
      <c r="B18" s="105" t="s">
        <v>155</v>
      </c>
      <c r="C18" s="88"/>
      <c r="D18" s="63">
        <f t="shared" si="2"/>
        <v>2400000000</v>
      </c>
      <c r="E18" s="63">
        <f t="shared" si="3"/>
        <v>0</v>
      </c>
      <c r="F18" s="64"/>
      <c r="G18" s="65"/>
      <c r="H18" s="66"/>
      <c r="I18" s="63">
        <v>0</v>
      </c>
      <c r="J18" s="67">
        <v>2400000000</v>
      </c>
      <c r="K18" s="41">
        <f t="shared" si="4"/>
        <v>863365000</v>
      </c>
      <c r="L18" s="41">
        <v>0</v>
      </c>
      <c r="M18" s="41">
        <v>863365000</v>
      </c>
      <c r="N18" s="41">
        <v>0</v>
      </c>
      <c r="O18" s="41">
        <v>0</v>
      </c>
      <c r="P18" s="40"/>
      <c r="Q18" s="41">
        <v>0</v>
      </c>
      <c r="R18" s="41">
        <v>0</v>
      </c>
      <c r="S18" s="106">
        <f t="shared" si="5"/>
        <v>1536635000</v>
      </c>
      <c r="T18" s="88"/>
      <c r="V18" s="48"/>
    </row>
    <row r="19" spans="1:22" s="38" customFormat="1" ht="48.6" customHeight="1" x14ac:dyDescent="0.3">
      <c r="A19" s="39">
        <v>11</v>
      </c>
      <c r="B19" s="105" t="s">
        <v>156</v>
      </c>
      <c r="C19" s="88"/>
      <c r="D19" s="63">
        <f t="shared" si="2"/>
        <v>3000000000</v>
      </c>
      <c r="E19" s="63">
        <f t="shared" si="3"/>
        <v>0</v>
      </c>
      <c r="F19" s="64"/>
      <c r="G19" s="65"/>
      <c r="H19" s="66"/>
      <c r="I19" s="63">
        <v>0</v>
      </c>
      <c r="J19" s="67">
        <v>3000000000</v>
      </c>
      <c r="K19" s="41">
        <f t="shared" si="4"/>
        <v>2076860000</v>
      </c>
      <c r="L19" s="41">
        <v>0</v>
      </c>
      <c r="M19" s="41">
        <v>2076860000</v>
      </c>
      <c r="N19" s="41">
        <v>0</v>
      </c>
      <c r="O19" s="41">
        <v>0</v>
      </c>
      <c r="P19" s="40"/>
      <c r="Q19" s="41">
        <v>0</v>
      </c>
      <c r="R19" s="41">
        <v>0</v>
      </c>
      <c r="S19" s="106">
        <f t="shared" si="5"/>
        <v>923140000</v>
      </c>
      <c r="T19" s="88"/>
      <c r="V19" s="48"/>
    </row>
  </sheetData>
  <mergeCells count="42">
    <mergeCell ref="A2:T2"/>
    <mergeCell ref="B3:C3"/>
    <mergeCell ref="D3:J3"/>
    <mergeCell ref="K3:M3"/>
    <mergeCell ref="N3:Q3"/>
    <mergeCell ref="S3:T3"/>
    <mergeCell ref="B7:C7"/>
    <mergeCell ref="S7:T7"/>
    <mergeCell ref="B6:C6"/>
    <mergeCell ref="S6:T6"/>
    <mergeCell ref="S4:T4"/>
    <mergeCell ref="B5:C5"/>
    <mergeCell ref="F5:H5"/>
    <mergeCell ref="S5:T5"/>
    <mergeCell ref="B4:C4"/>
    <mergeCell ref="E4:H4"/>
    <mergeCell ref="L4:M4"/>
    <mergeCell ref="O4:Q4"/>
    <mergeCell ref="B10:C10"/>
    <mergeCell ref="S10:T10"/>
    <mergeCell ref="B9:C9"/>
    <mergeCell ref="S9:T9"/>
    <mergeCell ref="B8:C8"/>
    <mergeCell ref="S8:T8"/>
    <mergeCell ref="B13:C13"/>
    <mergeCell ref="S13:T13"/>
    <mergeCell ref="B12:C12"/>
    <mergeCell ref="S12:T12"/>
    <mergeCell ref="B11:C11"/>
    <mergeCell ref="S11:T11"/>
    <mergeCell ref="B16:C16"/>
    <mergeCell ref="S16:T16"/>
    <mergeCell ref="B15:C15"/>
    <mergeCell ref="S15:T15"/>
    <mergeCell ref="B14:C14"/>
    <mergeCell ref="S14:T14"/>
    <mergeCell ref="B19:C19"/>
    <mergeCell ref="S19:T19"/>
    <mergeCell ref="B18:C18"/>
    <mergeCell ref="S18:T18"/>
    <mergeCell ref="B17:C17"/>
    <mergeCell ref="S17:T17"/>
  </mergeCells>
  <phoneticPr fontId="22" type="noConversion"/>
  <pageMargins left="0.27" right="0.19" top="0.45" bottom="0.39" header="0.3" footer="0.3"/>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Cân đối NS (Biểu 113)</vt:lpstr>
      <vt:lpstr>Thu NS (Biểu 114)</vt:lpstr>
      <vt:lpstr>Chi NS (Biểu 115)</vt:lpstr>
      <vt:lpstr>BC tình hình giải ngân</vt:lpstr>
      <vt:lpstr>'BC tình hình giải ngân'!Print_Titles</vt:lpstr>
      <vt:lpstr>'Thu NS (Biểu 114)'!Print_Titles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cp:lastPrinted>2026-08-07T09:34:58Z</cp:lastPrinted>
  <dcterms:modified xsi:type="dcterms:W3CDTF">2026-08-07T09:44:18Z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