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1520" yWindow="-120" windowWidth="19140" windowHeight="11025" firstSheet="11" activeTab="11"/>
  </bookViews>
  <sheets>
    <sheet name="PL2" sheetId="9" state="hidden" r:id="rId1"/>
    <sheet name="PL3" sheetId="10" state="hidden" r:id="rId2"/>
    <sheet name="PL2 - dieu chinh" sheetId="13" state="hidden" r:id="rId3"/>
    <sheet name="PL 02 (nguon thu)" sheetId="11" state="hidden" r:id="rId4"/>
    <sheet name="PL1 - KH DTC 2026" sheetId="12" state="hidden" r:id="rId5"/>
    <sheet name="KH 2021-2025" sheetId="2" state="hidden" r:id="rId6"/>
    <sheet name="PL3 - Danh muc" sheetId="5" state="hidden" r:id="rId7"/>
    <sheet name="PL4- Tien dat" sheetId="7" state="hidden" r:id="rId8"/>
    <sheet name="thu 30-6" sheetId="6" state="hidden" r:id="rId9"/>
    <sheet name="Sheet3" sheetId="3" state="hidden" r:id="rId10"/>
    <sheet name="Danh muc" sheetId="8" state="hidden" r:id="rId11"/>
    <sheet name="PL2 - Dieu chinh von 6T 2026" sheetId="14" r:id="rId12"/>
  </sheets>
  <definedNames>
    <definedName name="_xlnm.Print_Area" localSheetId="7">'PL4- Tien dat'!$A$1:$G$26</definedName>
    <definedName name="_xlnm.Print_Titles" localSheetId="10">'Danh muc'!$4:$4</definedName>
    <definedName name="_xlnm.Print_Titles" localSheetId="5">'KH 2021-2025'!$4:$6</definedName>
    <definedName name="_xlnm.Print_Titles" localSheetId="3">'PL 02 (nguon thu)'!$5:$5</definedName>
    <definedName name="_xlnm.Print_Titles" localSheetId="4">'PL1 - KH DTC 2026'!$4:$6</definedName>
    <definedName name="_xlnm.Print_Titles" localSheetId="0">'PL2'!$5:$7</definedName>
    <definedName name="_xlnm.Print_Titles" localSheetId="1">'PL3'!$4:$6</definedName>
  </definedNames>
  <calcPr calcId="162913"/>
</workbook>
</file>

<file path=xl/calcChain.xml><?xml version="1.0" encoding="utf-8"?>
<calcChain xmlns="http://schemas.openxmlformats.org/spreadsheetml/2006/main">
  <c r="M8" i="14" l="1"/>
  <c r="J8" i="14"/>
  <c r="I8" i="14"/>
  <c r="H8" i="14"/>
  <c r="G8" i="14"/>
  <c r="E8" i="14"/>
  <c r="K11" i="14" l="1"/>
  <c r="F11" i="14"/>
  <c r="K10" i="14"/>
  <c r="F10" i="14"/>
  <c r="L9" i="14"/>
  <c r="L8" i="14" s="1"/>
  <c r="F9" i="14"/>
  <c r="AK17" i="12"/>
  <c r="AK16" i="12"/>
  <c r="AG20" i="12"/>
  <c r="AG21" i="12"/>
  <c r="AG22" i="12"/>
  <c r="AG23" i="12"/>
  <c r="AG24" i="12"/>
  <c r="AG25" i="12"/>
  <c r="AG27" i="12"/>
  <c r="AG28" i="12"/>
  <c r="AG29" i="12"/>
  <c r="AG30" i="12"/>
  <c r="AG31" i="12"/>
  <c r="AG32" i="12"/>
  <c r="AG33" i="12"/>
  <c r="AG34" i="12"/>
  <c r="AG35" i="12"/>
  <c r="AG36" i="12"/>
  <c r="AG19" i="12"/>
  <c r="AJ28" i="12"/>
  <c r="AJ29" i="12"/>
  <c r="AJ30" i="12"/>
  <c r="AJ31" i="12"/>
  <c r="AJ32" i="12"/>
  <c r="AJ33" i="12"/>
  <c r="AJ34" i="12"/>
  <c r="AJ35" i="12"/>
  <c r="AJ36" i="12"/>
  <c r="AJ27" i="12"/>
  <c r="AJ25" i="12"/>
  <c r="AJ24" i="12"/>
  <c r="AJ23" i="12"/>
  <c r="AJ22" i="12"/>
  <c r="AJ21" i="12"/>
  <c r="AJ20" i="12"/>
  <c r="AJ19" i="12"/>
  <c r="AH9" i="12"/>
  <c r="F8" i="14" l="1"/>
  <c r="K9" i="14"/>
  <c r="K8" i="14" s="1"/>
  <c r="P18" i="12"/>
  <c r="Q18" i="12"/>
  <c r="R18" i="12"/>
  <c r="S18" i="12"/>
  <c r="T18" i="12"/>
  <c r="U18" i="12"/>
  <c r="V18" i="12"/>
  <c r="W18" i="12"/>
  <c r="X18" i="12"/>
  <c r="Y18" i="12"/>
  <c r="Z18" i="12"/>
  <c r="AA18" i="12"/>
  <c r="AC18" i="12"/>
  <c r="AD18" i="12"/>
  <c r="AE18" i="12"/>
  <c r="AF18" i="12"/>
  <c r="AG18" i="12"/>
  <c r="AH18" i="12"/>
  <c r="AI18" i="12"/>
  <c r="AJ18" i="12"/>
  <c r="AK18" i="12"/>
  <c r="AL18" i="12"/>
  <c r="O18" i="12"/>
  <c r="L18" i="12"/>
  <c r="AB21" i="12"/>
  <c r="AJ10" i="12"/>
  <c r="AJ11" i="12"/>
  <c r="AJ12" i="12"/>
  <c r="AJ13" i="12"/>
  <c r="AJ15" i="12"/>
  <c r="AJ16" i="12"/>
  <c r="AJ17" i="12"/>
  <c r="AJ9" i="12"/>
  <c r="AK8" i="12"/>
  <c r="AK7" i="12" l="1"/>
  <c r="P16" i="12"/>
  <c r="P17" i="12"/>
  <c r="AL14" i="12" l="1"/>
  <c r="AL8" i="12" l="1"/>
  <c r="AL7" i="12" s="1"/>
  <c r="AJ14" i="12"/>
  <c r="AJ8" i="12" s="1"/>
  <c r="AJ7" i="12" s="1"/>
  <c r="AG47" i="12"/>
  <c r="AG14" i="12" l="1"/>
  <c r="AO13" i="12" l="1"/>
  <c r="AO14" i="12"/>
  <c r="A2" i="8" l="1"/>
  <c r="R10" i="13" l="1"/>
  <c r="Q10" i="13" s="1"/>
  <c r="O10" i="13"/>
  <c r="R9" i="13"/>
  <c r="Q9" i="13" s="1"/>
  <c r="Q8" i="13" s="1"/>
  <c r="O9" i="13"/>
  <c r="O8" i="13" s="1"/>
  <c r="S8" i="13"/>
  <c r="P8" i="13"/>
  <c r="N8" i="13"/>
  <c r="M8" i="13"/>
  <c r="L8" i="13"/>
  <c r="K8" i="13"/>
  <c r="J8" i="13"/>
  <c r="I8" i="13"/>
  <c r="H8" i="13"/>
  <c r="G8" i="13"/>
  <c r="F8" i="13"/>
  <c r="R8" i="13" l="1"/>
  <c r="M18" i="12"/>
  <c r="N18" i="12"/>
  <c r="AM18" i="12"/>
  <c r="M8" i="12"/>
  <c r="N8" i="12"/>
  <c r="Q8" i="12"/>
  <c r="R8" i="12"/>
  <c r="S8" i="12"/>
  <c r="T8" i="12"/>
  <c r="U8" i="12"/>
  <c r="U7" i="12" s="1"/>
  <c r="W8" i="12"/>
  <c r="W7" i="12" s="1"/>
  <c r="X8" i="12"/>
  <c r="Y8" i="12"/>
  <c r="Z8" i="12"/>
  <c r="AA8" i="12"/>
  <c r="AC8" i="12"/>
  <c r="AD8" i="12"/>
  <c r="AD7" i="12" s="1"/>
  <c r="AH8" i="12"/>
  <c r="AH7" i="12" s="1"/>
  <c r="AI8" i="12"/>
  <c r="AI7" i="12" s="1"/>
  <c r="L8" i="12"/>
  <c r="L7" i="12" s="1"/>
  <c r="P15" i="12"/>
  <c r="P14" i="12"/>
  <c r="N7" i="12" l="1"/>
  <c r="M7" i="12"/>
  <c r="Q7" i="12"/>
  <c r="AC7" i="12"/>
  <c r="T7" i="12"/>
  <c r="S7" i="12"/>
  <c r="Z7" i="12"/>
  <c r="AA7" i="12"/>
  <c r="Y7" i="12"/>
  <c r="R7" i="12"/>
  <c r="X7" i="12"/>
  <c r="H21" i="11" l="1"/>
  <c r="H20" i="11"/>
  <c r="H19" i="11"/>
  <c r="H18" i="11"/>
  <c r="H17" i="11"/>
  <c r="H16" i="11"/>
  <c r="H15" i="11"/>
  <c r="H14" i="11"/>
  <c r="H13" i="11"/>
  <c r="H7" i="11" l="1"/>
  <c r="H6" i="11" s="1"/>
  <c r="F11" i="11"/>
  <c r="E13" i="11"/>
  <c r="F13" i="11" s="1"/>
  <c r="E19" i="11"/>
  <c r="F19" i="11" s="1"/>
  <c r="E14" i="11"/>
  <c r="F14" i="11" s="1"/>
  <c r="E15" i="11"/>
  <c r="F15" i="11" s="1"/>
  <c r="E20" i="11"/>
  <c r="F20" i="11" s="1"/>
  <c r="E21" i="11"/>
  <c r="F21" i="11" s="1"/>
  <c r="E18" i="11"/>
  <c r="F18" i="11" s="1"/>
  <c r="E12" i="11"/>
  <c r="F12" i="11" s="1"/>
  <c r="G22" i="11"/>
  <c r="E22" i="11"/>
  <c r="F22" i="11" s="1"/>
  <c r="E17" i="11" l="1"/>
  <c r="F17" i="11" s="1"/>
  <c r="E16" i="11"/>
  <c r="F16" i="11" s="1"/>
  <c r="AG53" i="12" l="1"/>
  <c r="AB53" i="12"/>
  <c r="AG52" i="12"/>
  <c r="AB52" i="12"/>
  <c r="AB36" i="12"/>
  <c r="AB18" i="12" s="1"/>
  <c r="AG51" i="12"/>
  <c r="AB51" i="12"/>
  <c r="AG50" i="12"/>
  <c r="AB50" i="12"/>
  <c r="AG17" i="12"/>
  <c r="AF17" i="12"/>
  <c r="AF8" i="12" s="1"/>
  <c r="AF7" i="12" s="1"/>
  <c r="AE17" i="12"/>
  <c r="AG16" i="12"/>
  <c r="AG15" i="12"/>
  <c r="AG13" i="12"/>
  <c r="AG12" i="12"/>
  <c r="AG11" i="12"/>
  <c r="AG49" i="12"/>
  <c r="AG48" i="12"/>
  <c r="AG10" i="12"/>
  <c r="V10" i="12"/>
  <c r="AG9" i="12"/>
  <c r="AE9" i="12"/>
  <c r="V9" i="12"/>
  <c r="P9" i="12"/>
  <c r="P8" i="12" s="1"/>
  <c r="P7" i="12" s="1"/>
  <c r="O9" i="12"/>
  <c r="O8" i="12" s="1"/>
  <c r="O7" i="12" s="1"/>
  <c r="G24" i="11"/>
  <c r="F24" i="11"/>
  <c r="F23" i="11"/>
  <c r="G23" i="11" s="1"/>
  <c r="E10" i="11"/>
  <c r="F10" i="11" s="1"/>
  <c r="E9" i="11"/>
  <c r="E8" i="11"/>
  <c r="AE8" i="12" l="1"/>
  <c r="AE7" i="12" s="1"/>
  <c r="V8" i="12"/>
  <c r="V7" i="12" s="1"/>
  <c r="AG8" i="12"/>
  <c r="AG7" i="12" s="1"/>
  <c r="AB8" i="12"/>
  <c r="AB7" i="12" s="1"/>
  <c r="F8" i="11"/>
  <c r="E7" i="11"/>
  <c r="E6" i="11" s="1"/>
  <c r="F9" i="11"/>
  <c r="G7" i="11" s="1"/>
  <c r="G6" i="11" s="1"/>
  <c r="L9" i="10"/>
  <c r="L10" i="10"/>
  <c r="L11" i="10"/>
  <c r="L12" i="10"/>
  <c r="L13" i="10"/>
  <c r="L8" i="10"/>
  <c r="K7" i="10"/>
  <c r="J7" i="10"/>
  <c r="AS8" i="10"/>
  <c r="AQ8" i="10"/>
  <c r="G8" i="9"/>
  <c r="H8" i="9"/>
  <c r="I8" i="9"/>
  <c r="N8" i="9"/>
  <c r="Q8" i="9"/>
  <c r="F8" i="9"/>
  <c r="R14" i="9"/>
  <c r="P14" i="9" s="1"/>
  <c r="R13" i="9"/>
  <c r="R12" i="9"/>
  <c r="P12" i="9" s="1"/>
  <c r="R11" i="9"/>
  <c r="M14" i="9"/>
  <c r="M13" i="9"/>
  <c r="M12" i="9"/>
  <c r="M11" i="9"/>
  <c r="J13" i="9"/>
  <c r="J14" i="9"/>
  <c r="J12" i="9"/>
  <c r="P11" i="9"/>
  <c r="J11" i="9"/>
  <c r="P10" i="9"/>
  <c r="L10" i="9"/>
  <c r="O10" i="9" s="1"/>
  <c r="M10" i="9" s="1"/>
  <c r="K10" i="9"/>
  <c r="BB9" i="9"/>
  <c r="AW9" i="9"/>
  <c r="L9" i="9" s="1"/>
  <c r="O9" i="9" s="1"/>
  <c r="M9" i="9" s="1"/>
  <c r="P9" i="9"/>
  <c r="K9" i="9"/>
  <c r="K8" i="9" s="1"/>
  <c r="AY3" i="9"/>
  <c r="BI2" i="9"/>
  <c r="BI1" i="9" s="1"/>
  <c r="AZ2" i="9"/>
  <c r="AZ3" i="9" s="1"/>
  <c r="AX2" i="9"/>
  <c r="AX3" i="9" s="1"/>
  <c r="BB1" i="9"/>
  <c r="L7" i="10" l="1"/>
  <c r="P8" i="9"/>
  <c r="M8" i="9"/>
  <c r="F7" i="11"/>
  <c r="F6" i="11" s="1"/>
  <c r="AV7" i="10"/>
  <c r="M7" i="10"/>
  <c r="AW7" i="10"/>
  <c r="L8" i="9"/>
  <c r="R8" i="9"/>
  <c r="O8" i="9"/>
  <c r="J10" i="9"/>
  <c r="BS8" i="9"/>
  <c r="J9" i="9"/>
  <c r="BB2" i="9"/>
  <c r="J8" i="9" l="1"/>
  <c r="AY7" i="10"/>
  <c r="BT8" i="9"/>
  <c r="F37" i="2" l="1"/>
  <c r="G37" i="2"/>
  <c r="H37" i="2"/>
  <c r="I37" i="2"/>
  <c r="K37" i="2"/>
  <c r="L37" i="2"/>
  <c r="M37" i="2"/>
  <c r="N37" i="2"/>
  <c r="O37" i="2"/>
  <c r="E4" i="5" l="1"/>
  <c r="F16" i="7" l="1"/>
  <c r="F10" i="7"/>
  <c r="E10" i="7"/>
  <c r="F21" i="7" l="1"/>
  <c r="E40" i="7" l="1"/>
  <c r="F40" i="7" s="1"/>
  <c r="E39" i="7"/>
  <c r="F39" i="7" s="1"/>
  <c r="E33" i="7" l="1"/>
  <c r="E32" i="7"/>
  <c r="AV32" i="2" l="1"/>
  <c r="AT32" i="2"/>
  <c r="AT25" i="2"/>
  <c r="E17" i="7" l="1"/>
  <c r="E16" i="7" s="1"/>
  <c r="E15" i="7"/>
  <c r="F15" i="7" s="1"/>
  <c r="E14" i="7"/>
  <c r="F14" i="7" s="1"/>
  <c r="E13" i="7"/>
  <c r="E11" i="7"/>
  <c r="F11" i="7" s="1"/>
  <c r="E9" i="7"/>
  <c r="F9" i="7" s="1"/>
  <c r="E48" i="7"/>
  <c r="F48" i="7" s="1"/>
  <c r="E8" i="7"/>
  <c r="E7" i="7" l="1"/>
  <c r="E6" i="7" s="1"/>
  <c r="F13" i="7"/>
  <c r="F12" i="7" s="1"/>
  <c r="E12" i="7"/>
  <c r="F8" i="7"/>
  <c r="F7" i="7" s="1"/>
  <c r="F6" i="7" l="1"/>
  <c r="E12" i="6"/>
  <c r="F7" i="6"/>
  <c r="G7" i="6"/>
  <c r="H7" i="6"/>
  <c r="I7" i="6"/>
  <c r="E7" i="6"/>
  <c r="G35" i="2" l="1"/>
  <c r="H35" i="2"/>
  <c r="I35" i="2"/>
  <c r="K35" i="2"/>
  <c r="L35" i="2"/>
  <c r="N35" i="2"/>
  <c r="F29" i="2"/>
  <c r="G29" i="2"/>
  <c r="H29" i="2"/>
  <c r="I29" i="2"/>
  <c r="K29" i="2"/>
  <c r="L29" i="2"/>
  <c r="O8" i="2" l="1"/>
  <c r="K8" i="2"/>
  <c r="K7" i="2" s="1"/>
  <c r="AY7" i="2" s="1"/>
  <c r="L8" i="2"/>
  <c r="L7" i="2" s="1"/>
  <c r="I8" i="2"/>
  <c r="H8" i="2"/>
  <c r="F8" i="2"/>
  <c r="F35" i="2"/>
  <c r="J37" i="2"/>
  <c r="M9" i="2" l="1"/>
  <c r="N9" i="2"/>
  <c r="J9" i="2" l="1"/>
  <c r="M10" i="2" l="1"/>
  <c r="N10" i="2"/>
  <c r="M36" i="2"/>
  <c r="M35" i="2" s="1"/>
  <c r="M15" i="2"/>
  <c r="N15" i="2"/>
  <c r="M16" i="2"/>
  <c r="N16" i="2"/>
  <c r="M11" i="2"/>
  <c r="N11" i="2"/>
  <c r="M12" i="2"/>
  <c r="N12" i="2"/>
  <c r="M13" i="2"/>
  <c r="N13" i="2"/>
  <c r="M14" i="2"/>
  <c r="N14" i="2"/>
  <c r="M17" i="2"/>
  <c r="N17" i="2"/>
  <c r="M31" i="2"/>
  <c r="N31" i="2"/>
  <c r="M18" i="2"/>
  <c r="N18" i="2"/>
  <c r="M19" i="2"/>
  <c r="N19" i="2"/>
  <c r="M20" i="2"/>
  <c r="N20" i="2"/>
  <c r="M30" i="2"/>
  <c r="N30" i="2"/>
  <c r="M32" i="2"/>
  <c r="N32" i="2"/>
  <c r="M33" i="2"/>
  <c r="N33" i="2"/>
  <c r="M21" i="2"/>
  <c r="N21" i="2"/>
  <c r="M22" i="2"/>
  <c r="N22" i="2"/>
  <c r="M23" i="2"/>
  <c r="N23" i="2"/>
  <c r="M24" i="2"/>
  <c r="N24" i="2"/>
  <c r="M25" i="2"/>
  <c r="N25" i="2"/>
  <c r="M26" i="2"/>
  <c r="N26" i="2"/>
  <c r="M27" i="2"/>
  <c r="N27" i="2"/>
  <c r="M28" i="2"/>
  <c r="N28" i="2"/>
  <c r="M34" i="2"/>
  <c r="N34" i="2"/>
  <c r="L2745" i="3"/>
  <c r="L2743" i="3"/>
  <c r="L2547" i="3"/>
  <c r="L2308" i="3"/>
  <c r="L2307" i="3"/>
  <c r="L2306" i="3"/>
  <c r="L2305" i="3"/>
  <c r="L2137" i="3"/>
  <c r="J1372" i="3"/>
  <c r="J1371" i="3"/>
  <c r="J1370" i="3"/>
  <c r="J1369" i="3"/>
  <c r="J1368" i="3"/>
  <c r="J1367" i="3"/>
  <c r="J1366" i="3"/>
  <c r="J1365" i="3"/>
  <c r="J1364" i="3"/>
  <c r="J1363" i="3"/>
  <c r="J1362" i="3"/>
  <c r="J1361" i="3"/>
  <c r="J1360" i="3"/>
  <c r="J1359" i="3"/>
  <c r="J1358" i="3"/>
  <c r="J1357" i="3"/>
  <c r="J1356" i="3"/>
  <c r="J1355" i="3"/>
  <c r="J1354" i="3"/>
  <c r="J1353" i="3"/>
  <c r="J1352" i="3"/>
  <c r="J1351" i="3"/>
  <c r="J1350" i="3"/>
  <c r="J1349" i="3"/>
  <c r="J1348" i="3"/>
  <c r="J1347" i="3"/>
  <c r="J1346" i="3"/>
  <c r="J1345" i="3"/>
  <c r="J1344" i="3"/>
  <c r="J1343" i="3"/>
  <c r="J1342" i="3"/>
  <c r="J1341" i="3"/>
  <c r="J1340" i="3"/>
  <c r="J1339" i="3"/>
  <c r="J1338" i="3"/>
  <c r="J1337" i="3"/>
  <c r="J1336" i="3"/>
  <c r="J1335" i="3"/>
  <c r="J1334" i="3"/>
  <c r="J1333" i="3"/>
  <c r="J1332" i="3"/>
  <c r="J1331" i="3"/>
  <c r="J1330" i="3"/>
  <c r="J1329" i="3"/>
  <c r="J1328" i="3"/>
  <c r="J1327" i="3"/>
  <c r="J1326" i="3"/>
  <c r="J1325" i="3"/>
  <c r="J1324" i="3"/>
  <c r="J1323" i="3"/>
  <c r="J1322" i="3"/>
  <c r="J1321" i="3"/>
  <c r="J1320" i="3"/>
  <c r="J1319" i="3"/>
  <c r="J1318" i="3"/>
  <c r="J1317" i="3"/>
  <c r="J1316" i="3"/>
  <c r="J1315" i="3"/>
  <c r="J1314" i="3"/>
  <c r="J1313" i="3"/>
  <c r="J1312" i="3"/>
  <c r="J1311" i="3"/>
  <c r="J1310" i="3"/>
  <c r="J1309" i="3"/>
  <c r="J1308" i="3"/>
  <c r="J1307" i="3"/>
  <c r="J1306" i="3"/>
  <c r="J1305" i="3"/>
  <c r="J1304" i="3"/>
  <c r="J1303" i="3"/>
  <c r="J1302" i="3"/>
  <c r="J1301" i="3"/>
  <c r="J1300" i="3"/>
  <c r="J1299" i="3"/>
  <c r="J1298" i="3"/>
  <c r="J1297" i="3"/>
  <c r="J1296" i="3"/>
  <c r="J1295" i="3"/>
  <c r="J1294" i="3"/>
  <c r="J1293" i="3"/>
  <c r="J1292" i="3"/>
  <c r="J1291" i="3"/>
  <c r="J1290" i="3"/>
  <c r="J1289" i="3"/>
  <c r="J1288" i="3"/>
  <c r="J1287" i="3"/>
  <c r="J1286" i="3"/>
  <c r="J1285" i="3"/>
  <c r="J1284" i="3"/>
  <c r="J1283" i="3"/>
  <c r="J1282" i="3"/>
  <c r="J1281" i="3"/>
  <c r="J1280" i="3"/>
  <c r="J1279" i="3"/>
  <c r="J1278" i="3"/>
  <c r="J1277" i="3"/>
  <c r="J1276" i="3"/>
  <c r="J1275" i="3"/>
  <c r="J1274" i="3"/>
  <c r="J1273" i="3"/>
  <c r="J1272" i="3"/>
  <c r="J1271" i="3"/>
  <c r="J1270" i="3"/>
  <c r="J1269" i="3"/>
  <c r="J1268" i="3"/>
  <c r="J1267" i="3"/>
  <c r="J1266" i="3"/>
  <c r="J1265" i="3"/>
  <c r="J1264" i="3"/>
  <c r="J1263" i="3"/>
  <c r="J1262" i="3"/>
  <c r="J1261" i="3"/>
  <c r="J1260" i="3"/>
  <c r="J1259" i="3"/>
  <c r="J1258" i="3"/>
  <c r="J1257" i="3"/>
  <c r="J1256" i="3"/>
  <c r="J1255" i="3"/>
  <c r="J1254" i="3"/>
  <c r="J1253" i="3"/>
  <c r="J1252" i="3"/>
  <c r="J1251" i="3"/>
  <c r="J1250" i="3"/>
  <c r="J1249" i="3"/>
  <c r="J1248" i="3"/>
  <c r="J1247" i="3"/>
  <c r="J1246" i="3"/>
  <c r="J1245" i="3"/>
  <c r="J1244" i="3"/>
  <c r="J1243" i="3"/>
  <c r="J1242" i="3"/>
  <c r="J1241" i="3"/>
  <c r="J1240" i="3"/>
  <c r="J1239" i="3"/>
  <c r="J1238" i="3"/>
  <c r="J1237" i="3"/>
  <c r="J1236" i="3"/>
  <c r="J1235" i="3"/>
  <c r="J1234" i="3"/>
  <c r="J1233" i="3"/>
  <c r="J1232" i="3"/>
  <c r="J1231" i="3"/>
  <c r="J1230" i="3"/>
  <c r="J1229" i="3"/>
  <c r="J1228" i="3"/>
  <c r="J1227" i="3"/>
  <c r="J1226" i="3"/>
  <c r="J1225" i="3"/>
  <c r="J1224" i="3"/>
  <c r="J1223" i="3"/>
  <c r="J1222" i="3"/>
  <c r="J1221" i="3"/>
  <c r="J1220" i="3"/>
  <c r="J1219" i="3"/>
  <c r="J1218" i="3"/>
  <c r="J1217" i="3"/>
  <c r="J1216" i="3"/>
  <c r="J1215" i="3"/>
  <c r="J1214" i="3"/>
  <c r="J1213" i="3"/>
  <c r="J1212" i="3"/>
  <c r="J1211" i="3"/>
  <c r="J1210" i="3"/>
  <c r="J1209" i="3"/>
  <c r="J1208" i="3"/>
  <c r="J1207" i="3"/>
  <c r="J1206" i="3"/>
  <c r="J1205" i="3"/>
  <c r="J1204" i="3"/>
  <c r="J1203" i="3"/>
  <c r="J1202" i="3"/>
  <c r="M29" i="2" l="1"/>
  <c r="N29" i="2"/>
  <c r="J34" i="2"/>
  <c r="O34" i="2" s="1"/>
  <c r="J25" i="2"/>
  <c r="N8" i="2"/>
  <c r="M8" i="2"/>
  <c r="M7" i="2" s="1"/>
  <c r="J21" i="2"/>
  <c r="J20" i="2"/>
  <c r="J17" i="2"/>
  <c r="J11" i="2"/>
  <c r="J19" i="2"/>
  <c r="J16" i="2"/>
  <c r="J26" i="2"/>
  <c r="J22" i="2"/>
  <c r="J30" i="2"/>
  <c r="J27" i="2"/>
  <c r="J32" i="2"/>
  <c r="O32" i="2" s="1"/>
  <c r="J13" i="2"/>
  <c r="J15" i="2"/>
  <c r="J23" i="2"/>
  <c r="J31" i="2"/>
  <c r="J12" i="2"/>
  <c r="J10" i="2"/>
  <c r="J28" i="2"/>
  <c r="J24" i="2"/>
  <c r="J33" i="2"/>
  <c r="O33" i="2" s="1"/>
  <c r="J14" i="2"/>
  <c r="J18" i="2"/>
  <c r="AV8" i="2"/>
  <c r="AT8" i="2"/>
  <c r="R8" i="2"/>
  <c r="S8" i="2"/>
  <c r="T8" i="2"/>
  <c r="U8" i="2"/>
  <c r="V8" i="2"/>
  <c r="W8" i="2"/>
  <c r="X8" i="2"/>
  <c r="Y8" i="2"/>
  <c r="Z8" i="2"/>
  <c r="AA8" i="2"/>
  <c r="AB8" i="2"/>
  <c r="AC8" i="2"/>
  <c r="AD8" i="2"/>
  <c r="AE8" i="2"/>
  <c r="AF8" i="2"/>
  <c r="AG8" i="2"/>
  <c r="AH8" i="2"/>
  <c r="AI8" i="2"/>
  <c r="AJ8" i="2"/>
  <c r="AK8" i="2"/>
  <c r="AL8" i="2"/>
  <c r="AM8" i="2"/>
  <c r="AN8" i="2"/>
  <c r="AO8" i="2"/>
  <c r="AP8" i="2"/>
  <c r="AQ8" i="2"/>
  <c r="AR8" i="2"/>
  <c r="AS8" i="2"/>
  <c r="AU8" i="2"/>
  <c r="AW8" i="2"/>
  <c r="AX8" i="2"/>
  <c r="Q8" i="2"/>
  <c r="J29" i="2" l="1"/>
  <c r="AZ7" i="2"/>
  <c r="N7" i="2"/>
  <c r="J8" i="2"/>
  <c r="J7" i="2" s="1"/>
  <c r="O30" i="2"/>
  <c r="O29" i="2" s="1"/>
  <c r="J36" i="2"/>
  <c r="J35" i="2" s="1"/>
  <c r="BB7" i="2" l="1"/>
  <c r="P7" i="2"/>
  <c r="O36" i="2"/>
  <c r="O35" i="2" s="1"/>
  <c r="O7" i="2" s="1"/>
</calcChain>
</file>

<file path=xl/comments1.xml><?xml version="1.0" encoding="utf-8"?>
<comments xmlns="http://schemas.openxmlformats.org/spreadsheetml/2006/main">
  <authors>
    <author>Author</author>
  </authors>
  <commentList>
    <comment ref="K2179" authorId="0" shapeId="0">
      <text>
        <r>
          <rPr>
            <b/>
            <sz val="8"/>
            <color indexed="81"/>
            <rFont val="Tahoma"/>
            <family val="2"/>
          </rPr>
          <t>Chỉnh lại mã là 420190071</t>
        </r>
      </text>
    </comment>
  </commentList>
</comments>
</file>

<file path=xl/sharedStrings.xml><?xml version="1.0" encoding="utf-8"?>
<sst xmlns="http://schemas.openxmlformats.org/spreadsheetml/2006/main" count="3836" uniqueCount="2367">
  <si>
    <t>STT</t>
  </si>
  <si>
    <t>Mã dự án</t>
  </si>
  <si>
    <t>Tên dự án</t>
  </si>
  <si>
    <t>Số QĐ phê duyệt dự án</t>
  </si>
  <si>
    <t>Tổng mức đầu tư</t>
  </si>
  <si>
    <t>Tổng</t>
  </si>
  <si>
    <t>Nguồn vốn ngân sách cấp trên hỗ trợ</t>
  </si>
  <si>
    <t>Nguồn vốn ngân sách xã</t>
  </si>
  <si>
    <t>036100214</t>
  </si>
  <si>
    <t>036100242</t>
  </si>
  <si>
    <t>036100033</t>
  </si>
  <si>
    <t>036100126</t>
  </si>
  <si>
    <t>Nhà văn hoá trung tâm xã Quyết Thắng</t>
  </si>
  <si>
    <t>036100198</t>
  </si>
  <si>
    <t>420180500</t>
  </si>
  <si>
    <t>036100291</t>
  </si>
  <si>
    <t>XD hệ thống điện chiếu sáng GĐ2 các tuyến đường trục thôn Dương Xuân, Đông Lĩnh và Hoàng Xá 1,2,3 xã Quyết Thắng, TPHD</t>
  </si>
  <si>
    <t>64 - 05/04/2024</t>
  </si>
  <si>
    <t>79 - 14/06/2022</t>
  </si>
  <si>
    <t>91 - 05/07/2024</t>
  </si>
  <si>
    <t>3652 - 27/09/2017</t>
  </si>
  <si>
    <t>66 - 29/04/2025</t>
  </si>
  <si>
    <t>965 - 28/01/2022</t>
  </si>
  <si>
    <t>104 - 26/07/2023</t>
  </si>
  <si>
    <t>036100008</t>
  </si>
  <si>
    <t>Ái Quốc</t>
  </si>
  <si>
    <t>036100145</t>
  </si>
  <si>
    <t>036100160</t>
  </si>
  <si>
    <t>Cải tạo khuôn viên, hệ thống cây xanh khu nhà tưởng niệm Chủ tịch Hồ Chí Minh</t>
  </si>
  <si>
    <t>420180037 - Trụ sở Đảng Ủy HĐND UBND  phường Ái Quốc TPHD</t>
  </si>
  <si>
    <t>420180048 - Trường MN trung tâm phường Ái Quốc HM: Nhà lớp học 2T8P móng 3 tầng</t>
  </si>
  <si>
    <t>420190060 - Sân đường nội bộ và các hạng mục phụ trợ trường Mầm non TT phường Ái Quốc</t>
  </si>
  <si>
    <t>420200008 - Trụ sở Đảng Ủy, HĐND, UBND phường Ái Quốc HM phu trợ</t>
  </si>
  <si>
    <t>83 - 20/08/2021</t>
  </si>
  <si>
    <t>143 - 24/08/2023</t>
  </si>
  <si>
    <t>178 - 27/10/2023</t>
  </si>
  <si>
    <t>182 - 15/01/2018</t>
  </si>
  <si>
    <t>784 - 28/03/2018</t>
  </si>
  <si>
    <t>3655 - 06/09/2019</t>
  </si>
  <si>
    <t>75 - 25/06/2019</t>
  </si>
  <si>
    <t>036100006</t>
  </si>
  <si>
    <t>Quyết Thắng</t>
  </si>
  <si>
    <t>036100012</t>
  </si>
  <si>
    <t>Xây dựng Trường THCS Quyết Thắng (giai đoạn 1)</t>
  </si>
  <si>
    <t>036100023</t>
  </si>
  <si>
    <t>036100030</t>
  </si>
  <si>
    <t>036100111</t>
  </si>
  <si>
    <t>036100127</t>
  </si>
  <si>
    <t>61 - 28/05/2018</t>
  </si>
  <si>
    <t>3283 - 21/08/2017</t>
  </si>
  <si>
    <t>21 - 01/02/2018</t>
  </si>
  <si>
    <t>87 - 09/08/2018</t>
  </si>
  <si>
    <t>31 - 02/05/2019</t>
  </si>
  <si>
    <t>121 - 30/08/2019</t>
  </si>
  <si>
    <t>221 - 19/06/2020</t>
  </si>
  <si>
    <t>216 (29/12/2022)</t>
  </si>
  <si>
    <t>214 - 11/7/2024</t>
  </si>
  <si>
    <t>1300 (12/6/2020)</t>
  </si>
  <si>
    <t>4296 (15/12/2020)</t>
  </si>
  <si>
    <t>2443 (04/9/2020)</t>
  </si>
  <si>
    <t>48 (05/6/2020)</t>
  </si>
  <si>
    <t>180 (29/11/2019)</t>
  </si>
  <si>
    <t>394 (18/01/2022)</t>
  </si>
  <si>
    <t>BB68 (30/12/2021)</t>
  </si>
  <si>
    <t>5127, 29/12/2023</t>
  </si>
  <si>
    <t>161BB 27/12/2024</t>
  </si>
  <si>
    <t>4814 (29/11/2019)</t>
  </si>
  <si>
    <t>179 (29/11/2019)</t>
  </si>
  <si>
    <t>BB 08 (29/01/2021)</t>
  </si>
  <si>
    <t>28 (28/01/2021)</t>
  </si>
  <si>
    <t>BB 09 (29/01/2021)</t>
  </si>
  <si>
    <t>Sở Văn hoá quyết toán</t>
  </si>
  <si>
    <t>Kế hoạch năm 2021</t>
  </si>
  <si>
    <t>Giải ngân 2021</t>
  </si>
  <si>
    <t>Nộp trả, giảm 2021</t>
  </si>
  <si>
    <t>Cấp trên hỗ trợ</t>
  </si>
  <si>
    <t>Nguồn xã</t>
  </si>
  <si>
    <t>Kế hoạch năm 2022</t>
  </si>
  <si>
    <t>Giải ngân 2022</t>
  </si>
  <si>
    <t>Nộp trả, giảm 2022</t>
  </si>
  <si>
    <t>Kế hoạch năm 2023</t>
  </si>
  <si>
    <t>Giải ngân 2023</t>
  </si>
  <si>
    <t>Nộp trả, giảm 2023</t>
  </si>
  <si>
    <t>Kế hoạch năm 2024</t>
  </si>
  <si>
    <t>Giải ngân 2024</t>
  </si>
  <si>
    <t>Nộp trả, giảm 2024</t>
  </si>
  <si>
    <t>Kế hoạch năm 2025</t>
  </si>
  <si>
    <t>Giải ngân 2025</t>
  </si>
  <si>
    <t>Nộp trả, giảm 2025</t>
  </si>
  <si>
    <t>Lũy kế vốn đã giải ngân hết năm 2020</t>
  </si>
  <si>
    <t>Năm quyết toán</t>
  </si>
  <si>
    <t>Tên dự án - cái này là data đến hết 2020 - ko cần cập nhật nữa - fix lại số liệu lấy thấy có sai sót</t>
  </si>
  <si>
    <t>Số thanh toán KLHT (Chính xác từ 2017-2020)</t>
  </si>
  <si>
    <t>Hç trî Tr¹m Y tƠ ph­êng Thanh B×nh - TPHD</t>
  </si>
  <si>
    <t>Nhµ v¨n ho¸ khu 2 ph­êng H¶i t©n</t>
  </si>
  <si>
    <t>Nhµ líp häc 9 P 3 tÇngTr­êng THCS B×nh Minh P PNL·</t>
  </si>
  <si>
    <t>Tr­êng TH B×nh Minh P Ph¹m NL</t>
  </si>
  <si>
    <t>Nhµ  VH khu 4 P H¶i T©n</t>
  </si>
  <si>
    <t>Nhµ líp häc ®a chøc n¨g trg THCS TrÇn Phó P NguyÔn</t>
  </si>
  <si>
    <t>Nhµ VH vµ s©n vËn ®éng th«n CÈm Khª P Tø Minh</t>
  </si>
  <si>
    <t>L¾p biÓn sè nhµ P Thanh B×nh</t>
  </si>
  <si>
    <t>X©y dùng tr¹m y tƠ x· An Ch©u.</t>
  </si>
  <si>
    <t>XD c¸c c«ng tr×nh nhá x· Ngäc Ch©u</t>
  </si>
  <si>
    <t>§̉n bï ®Êt  nhµ v¨n hăa  KDC sè 4 P Lª Thanh Ngh̃</t>
  </si>
  <si>
    <t>§̉n bï ®Êt XD nhµ v¨n hăa KDC Sè 4 P  Quang Trung</t>
  </si>
  <si>
    <t>§̉n bï ®Êt XD nhµ VH khu d©n c­ sè 01 P Quang Trung</t>
  </si>
  <si>
    <t>Nhµ v¨n hăa khu d©n c­ sè 13 P H¶i T©n TPHD</t>
  </si>
  <si>
    <t>C¶i t¹o, n©ng cÊp ®­êng ngâ 3 khu 15 P Ph¹m Ng̣ L·o</t>
  </si>
  <si>
    <t>CT, SC nhµ MG khu Tø Th«ng, lé C­¬ng, CÈm khªP TM</t>
  </si>
  <si>
    <t>§̉n bï ®Êt nhµ  VH khu d©n c­ sè 4 P Ph¹m Ng̣ L·o</t>
  </si>
  <si>
    <t>§̉n bï ®Êt XD nhµ VH khu d©n c­ 8 P Lª Thanh Ngh̃</t>
  </si>
  <si>
    <t>Chî khu Lé C­¬ng vµ chî khu Tø Th«ng</t>
  </si>
  <si>
    <t>Hç trî x©y dùng nhµ v¨n hăa khu 8 P Ph¹m Ng̣ l·o</t>
  </si>
  <si>
    <t>HÖ thèng ®iÖn chiƠu s¸ng ®­êng ngâ xăm P Lª Thanh Ngh̃</t>
  </si>
  <si>
    <t>Hç trî nhµ v¨n hăa khu d©n c­ sè 1 P Quang Trung.</t>
  </si>
  <si>
    <t>L¾p ®Æt block, c¶i t¹o vØa h̀ ph­êng ViÖt Hoµ.</t>
  </si>
  <si>
    <t>§­êng khu DC ngâ 513 va truỷn gièng gia sóc Tø Minh.</t>
  </si>
  <si>
    <t>C¶i t¹o, NC HT tho¸t n­íc kv Hå Thanh C­¬ng Thanh B×nh</t>
  </si>
  <si>
    <t>C¶i t¹o n©ng cÊp nghÜa  trang liÖt sü ph­êng ViÖt Hßa</t>
  </si>
  <si>
    <t>Hç trî nhµ v¨n hăa khu DC Sè 1 P Ph¹m Ng̣ L·o</t>
  </si>
  <si>
    <t>Trång c©y xanh s©n v­ên UBND ph­êng Thanh B×nh</t>
  </si>
  <si>
    <t>Nhµ v¨n hăa khu d©n c­ sè 18 P Thanh B×nh</t>
  </si>
  <si>
    <t>S©n,cængvµ ®­êng vµo cæng phô tr­êng TH B¹ch §»ng</t>
  </si>
  <si>
    <t>C¶i t¹o, n©ng cÊp ®­êng B¸ LiÔu ph­êng H¶i T©n TPHD</t>
  </si>
  <si>
    <t>C¶i t¹o, n©ng cÊp ®­êng §ång Niªn ph­êng ViÖt Hßa</t>
  </si>
  <si>
    <t>S©n ch¬i, t­êng rµo, bån c©y tr­êng TH Thanh B×nh</t>
  </si>
  <si>
    <t>Nhµ líp häc 2 tÇng 4 P tr­êng MÇm non Lª Thanh Ngh̃</t>
  </si>
  <si>
    <t>C¶i t¹o söa ch÷a héi tr­êng UBND ph­êng H¶i T©n</t>
  </si>
  <si>
    <t>HÖ thèng ®iÖn chiƠu s¸ng 7 khu ph­êng Thanh B×nh</t>
  </si>
  <si>
    <t>HÖ thèng ®iÖn chiƠu s¸ng ngâ xăm  P. Quang Trung</t>
  </si>
  <si>
    <t>Hç trî XD nhµ v¨n hăa khu d©n c­ sè 14 P H¶i T©n</t>
  </si>
  <si>
    <t>HÖ thèng ®iÖn chiƠu s¸ng khu 15813 vµ 3 tuyªn H¶i T©n</t>
  </si>
  <si>
    <t>Nhµ héi tr­êng 250 chç UBND ph­êng TrÇn H­ng §¹o</t>
  </si>
  <si>
    <t>Nhµ v¨n hăa khu d©n c­ §ç X¸ , ph­êng Tø Minh</t>
  </si>
  <si>
    <t>BT,HT thu håi ®Êt  XD lèi ®i nhµ VH khu 5 P Lª T Ngh̃</t>
  </si>
  <si>
    <t>C¶i t¹o söa ch÷a Tr¹m y tƠ Ph­êng TrÇn Phó</t>
  </si>
  <si>
    <t>X©y dùng hÖ thèng tho¸t n­íc  khu 11,12 Lª Thanh Ngh̃</t>
  </si>
  <si>
    <t>N©ng cÊp v­ên thuèc nam tram y tƠ H¶i T©n</t>
  </si>
  <si>
    <t>G¾n biÓn sè nhµ ph­êng Ngäc Ch©u.</t>
  </si>
  <si>
    <t>C¶i t¹o ®­êng ra bƠn ca n« ph­êng Ngäc ch©u</t>
  </si>
  <si>
    <t>C¶i t¹o n©ng cÊp ®­êng trôc th«n Nh̃ Ch©u P ngäc c</t>
  </si>
  <si>
    <t>C¶i t¹o ®­êng  û Lan,Phan §¨ng L­u P Ngäc Ch©u</t>
  </si>
  <si>
    <t>Chî vµ khu d©n c­ th­¬ng m¹i P Thanh B×nh</t>
  </si>
  <si>
    <t>Nhµ VH khu  CÈm Khª P Tø Minh</t>
  </si>
  <si>
    <t>XD m¹ng ®­êng èng n­íc s¹ch cÊp 3 th«n §ç X¸ Tø Minh</t>
  </si>
  <si>
    <t>Nhµ líp häc 3 tÇng 12 phßng tr­êng tiÓu häc NguyÔn Tr·</t>
  </si>
  <si>
    <t>Më réng tr­êng THCS TrÇn Phó TPHD</t>
  </si>
  <si>
    <t>N©ng tÇng 2,3 nhµ líp häc tr­êng THCS Ng« Gia Tù</t>
  </si>
  <si>
    <t>KCH kªnh m­¬ng N1-3 tr¹m b¬m Th¹ch Kh«i</t>
  </si>
  <si>
    <t>Ng tÇng 3 nhµ líp häc 4 p vµ  3 p Trg T« HiÖu P Quang</t>
  </si>
  <si>
    <t>Nhµ s¶n phô -Tr¹m y tƠ ph­êng H¶i T©n</t>
  </si>
  <si>
    <t>Tr­êng mÇn non khu 5 H¶i T©n</t>
  </si>
  <si>
    <t>Tr­êng MÇn non khu 8 H¶i t©n</t>
  </si>
  <si>
    <t>Tr­êng mÇn non khu 4 H¶i t©n</t>
  </si>
  <si>
    <t>Tu bæ ®ª bao s«ng hô , khu 4 P H¶i T©n</t>
  </si>
  <si>
    <t>Nhµ líp häc,p häc bém«n 2 tg măng 3 tg TrgTHCST B×nh</t>
  </si>
  <si>
    <t>Tr­êng TiÓu häc §Æng Quèc Trinh P Lª Thanh Ngh̃</t>
  </si>
  <si>
    <t>Nhµ VH kiªm héi tr­êng  P Lª Thanh Ngh̃</t>
  </si>
  <si>
    <t>HÖ thèng ®iÖn chiƠu s¸ng khu 4,5,6  P CÈm Th­îng</t>
  </si>
  <si>
    <t>Nhµ líp häc 2 tÇng 4 P Trg THCS Ph­êng TrÇn H­ng §¹o</t>
  </si>
  <si>
    <t>Nhµ líp häc 3 tg 9P trg TH TrÇn Quèc To¶n P TrÇn H­ng</t>
  </si>
  <si>
    <t>Nhµ líp häc 2 tÇng (măng 3 tÇng) trg M non BC TH §¹o</t>
  </si>
  <si>
    <t>C¶i t¹o n©ngcÊp ®gGT vµ hÖthèngtho¸t nc tuyƠn2khu1 ViÖt</t>
  </si>
  <si>
    <t>Nhµ lµm viÖc 2 tÇng tr¹m y tƠ P B×nh Hµn</t>
  </si>
  <si>
    <t>T­êng x©y bao nghÜa trang ND khu Th­îng ®¹t Tø Minh</t>
  </si>
  <si>
    <t>§­êng GT vµ hÖ thèng tho¸t n­íc th«n CÈm khª TMi</t>
  </si>
  <si>
    <t>X©y dùng nghÜa trang ND P CÈm Th­îng HM Cæng t­êng rµo</t>
  </si>
  <si>
    <t>XD hÖ thèng ®iÖn chiƠu 7 ®­êng phè P CÈm Th­îng</t>
  </si>
  <si>
    <t>Nhµ líp häc 2 tÇng 10 phßng Tr­êng THCS Ng« Gia Tù</t>
  </si>
  <si>
    <t>HÖ thèng ®iÖn chiƠu s¸ng ph­êng Ngäc Ch©u.</t>
  </si>
  <si>
    <t>Nhµ Vh khu 15 P Thanh B×nh</t>
  </si>
  <si>
    <t>C¸c CT phô trî trô së lµm viÖc HDND vµ UBND P T.B×nh</t>
  </si>
  <si>
    <t>HÖ thèng ®iÖn chiƠu s¸ng ngâ xăm khu 1,2,3 P ViÖt Hßa</t>
  </si>
  <si>
    <t>Nhµ VH khu 4 P NguyÔn Tr·i</t>
  </si>
  <si>
    <t>Nhµ ¨n b¸n tró tr­êng MN  Xu©n D­¬ng</t>
  </si>
  <si>
    <t>Nhµ VH khu d©n c­ sè 10 (®̉n bï GPMB)</t>
  </si>
  <si>
    <t>CT , n©ng cÊp HT tho¸t n­íc phƯa nam ®­êng CD TrÇn Phó</t>
  </si>
  <si>
    <t>Nhµ VH khu d©n c­ 13  P Thanh B×nh</t>
  </si>
  <si>
    <t>CT t­êng rµo vµ s©n bª t«ng tr­êng TH Tø Minh P TM</t>
  </si>
  <si>
    <t>Nhµ v¨n ho¸ khu d©n c­ 4  ph­êng Thanh B×nh</t>
  </si>
  <si>
    <t>Nhµ líp häc tr­êng mÇm non TrÇn Phó</t>
  </si>
  <si>
    <t>§­êng khu d©n c­ §ç X¸, P Tø Minh</t>
  </si>
  <si>
    <t>§­êng khu d©n c­ th«n Lé C­¬ng Ph­êng Tø Minh</t>
  </si>
  <si>
    <t>Cèng tho¸t n­íc däc NVH khu d©n c­ sè 16P Q Trung</t>
  </si>
  <si>
    <t>Nhµ v¨n hăa khu d©n c­ sè 6 P NguyÔn Tr·i</t>
  </si>
  <si>
    <t>Nhµ v¨n ho¸ khu d©n c­ sè 13 P NguyÔn Tr·i</t>
  </si>
  <si>
    <t>§̉n bï nhµ VH khu d©n c­ sè 15 P NguyÔn Tr·i</t>
  </si>
  <si>
    <t>Båi th­êng HT thu håi ®Êt më réng tr­êng Lư Tù  träng</t>
  </si>
  <si>
    <t>C¶i t¹o n©ng cÊp nhµ lµm viÖc  mét cöa P ViÖt Hßa</t>
  </si>
  <si>
    <t>San lÊp, më réng vµ XDHT t­êng rµo  MN P ViÖt Hßa</t>
  </si>
  <si>
    <t>§­êng vµo chî vµ khu d©n c­ th­¬ng m¹i P Thanh B×nh</t>
  </si>
  <si>
    <t>§­êng bª tonng khu ®ång tranh, ph­êng Tø Minh</t>
  </si>
  <si>
    <t>XD nhµ líp häc , nhµ ¨n mÇm non CÈm Th­îng</t>
  </si>
  <si>
    <t>Tr¹m y tƠ ph­êng ph¹m Ng̣ l·o</t>
  </si>
  <si>
    <t>C¶i t¹o n©ng cÊp ®g GT X· Th¹ch Kh«i ®o¹n tơ chî H</t>
  </si>
  <si>
    <t>§­êng khu d©n c­ th«n Th­îng ®¹t P Tø Minh</t>
  </si>
  <si>
    <t>Cèng tiªu tho¸t n­íc ®­êng Phan D×nh phïng P CÈm T</t>
  </si>
  <si>
    <t>XD nghÜa trang LiÖt sÜ P CÈm Th­îng</t>
  </si>
  <si>
    <t>Cho moi Cam, Thuong</t>
  </si>
  <si>
    <t>Tru so UBND phuong Cam Thuong</t>
  </si>
  <si>
    <t>C¶i t¹o nghÜa trang liÖt  sü P  H¶i T©n</t>
  </si>
  <si>
    <t>Nhµ lµm viÖc H§ND - UBND P Tø Minh</t>
  </si>
  <si>
    <t>T­êng ch¾n ®Êt kªnh tiªu x· T©n h­ng</t>
  </si>
  <si>
    <t>Tr­êng THCS H¶i T©n</t>
  </si>
  <si>
    <t>Nhµ líp häc 9 P 3 tÇng tr­êng TH P NguyÔn Tr·i</t>
  </si>
  <si>
    <t>Tr­êng CÊp 2 An ch©u (nhµ líp häc bé m«n 2tÇng)</t>
  </si>
  <si>
    <t>L¾p ®Æt ®­êng èng cÊp n­íc chuyÓn ®ång hå Khu 10 - TB</t>
  </si>
  <si>
    <t>L¾p ®Æt ®­êng èng cÊp n­íc chuyÓn §H ng¸ch 34/73  - TB</t>
  </si>
  <si>
    <t>Kiªn cè hăa kªnh m­¬ng tiªu th«n Phó T¶o - Th¹ch Kh«i</t>
  </si>
  <si>
    <t>Trô së UBND x· An Ch©u</t>
  </si>
  <si>
    <t>HÖ thèng ®iÖn chiƠu s¸ng x· T©n H­ng.</t>
  </si>
  <si>
    <t>Bæ xung kiªn cè ho¸ kªnh m­¬ng N1-7 An Ch©u</t>
  </si>
  <si>
    <t>§̉n bï gi¶i phăng mÆt b»ng cÇu Hµn x· Th­îng §¹t</t>
  </si>
  <si>
    <t>§µi truỷn thanh kh«ng d©y  x· Ai Quèc.</t>
  </si>
  <si>
    <t>Nhµ lµm viÖc t¹m thêi UBND ph­êng Nh̃ Ch©u</t>
  </si>
  <si>
    <t>Nhµ V¨n Hăa th«n §ång Ngä - Nam §ång - HM CT Phô Trî</t>
  </si>
  <si>
    <t>X©y dùng cÇu BTCT x· Th­îng §¹t</t>
  </si>
  <si>
    <t>C¶i t¹o s©n, ®­êng Tr­êng THCS x· An Ch©u</t>
  </si>
  <si>
    <t>Trô së  t¹m thêi ph­êng Nh̃ Ch©u.(nhµ lµm viÖc 2 gian)</t>
  </si>
  <si>
    <t>Nhµ líp häc 2 tÇng 10 phßng tr­êng tiÓu häc ¸i Quèc</t>
  </si>
  <si>
    <t>C¶i t¹o n©ng cÊp ®­êng Tr­¬ng H¸n Siªu - Nh̃ Ch©u.</t>
  </si>
  <si>
    <t>C¶i t¹o vµ NC ®­êng giao th«ng th«n Tỉn H¶i - ¸i Quèc</t>
  </si>
  <si>
    <t>C¶i t¹o vµ NC ®­êng giao th«ng th«n Ṿ X¸- ¸i Quèc</t>
  </si>
  <si>
    <t>Nhµ V¨n hăa th«n T©n lËp _ Nam §ång</t>
  </si>
  <si>
    <t>C«ng tr×nh phô trî Nhµ v¨n hăa th«n Ṿ X¸-¸i Quèc</t>
  </si>
  <si>
    <t>§­êng giao th«ngTh­îng §¹t (Thôy trµ,t©n lËp,Nam Gian)</t>
  </si>
  <si>
    <t>XD giƠng, cæng hµng rµo §×nh Trung.</t>
  </si>
  <si>
    <t>L¸t  g¹ch tù ch̀n h̀ phè  trô së UBND Ph­êng Nh̃ Ch©u.</t>
  </si>
  <si>
    <t>XD ®­êng giao th«ng x· Th­îng §¹t TP H¶i D­¬ng.</t>
  </si>
  <si>
    <t>XD h¹ tÇng kü thuËt khu d©n c­ míi x· Th¹ch Kh«i</t>
  </si>
  <si>
    <t>KCH kªnh t­íi N3 ®o¹n II,III tr¹m b¬m x· Th¹ch Kh«i</t>
  </si>
  <si>
    <t>Trô së lµm viÖc 3 tÇng UBND x· Th¹ch Kh«i.</t>
  </si>
  <si>
    <t>Chî c¸ x· Th¹ch Kh«i - TP H¶i D­¬ng.</t>
  </si>
  <si>
    <t>XD tr­êng MÇn non P CÈm Th­îng</t>
  </si>
  <si>
    <t>C¶i t¹o n©ng cÊp ®­êng Tù §«ng P CÈm Th­îng</t>
  </si>
  <si>
    <t>Nhµ Vh Khu 4 P CÈm Th­îng</t>
  </si>
  <si>
    <t>HÖ thèng ®iÖn chiƠu s¸ng ngâ xăm khu 1,2,3 P CÈm</t>
  </si>
  <si>
    <t>C¶i t¹o ®­êng tơ TrÇn Th¸nh T«ng qu¸ khu 18 Ngäc Ch©u</t>
  </si>
  <si>
    <t>C¶i t¹o líp häc 2 tÇng 4 phßng tr­êng TH Phó L­¬ng.</t>
  </si>
  <si>
    <t>XD ®­êng bª t«ng tơ tr¹m x¸ x· Ai Quèc ®i Ninh Quan</t>
  </si>
  <si>
    <t>C¶i t¹o mÆt cÇu c̣ trªn ®­êng trôc x· Th¹ch Kh«i</t>
  </si>
  <si>
    <t>§­êng néi bé khu DC th«n Tr¸c Ch©u- An Ch©u.</t>
  </si>
  <si>
    <t>Nhµ líp häc 10 phßng tr­êng mÇm non T©n H­ng.</t>
  </si>
  <si>
    <t>C t¹o n©ng cÊp ®g GT vµ HT tho¸t nc Khu 2,3 ViÖt H</t>
  </si>
  <si>
    <t>Nhµ v¨n hăa th«n Tỉn H¶i x· Ai Quèc</t>
  </si>
  <si>
    <t>C¶i t¹o n©ng cÊp ®­êng GT khu 5 ph­êng Ngäc Ch©u</t>
  </si>
  <si>
    <t>KCH kªnh t­ăi N1-4 Tr¹m b¬m TrÇn Néi Th¹ch Kh«i.</t>
  </si>
  <si>
    <t>KCH kªnh t­ăi N1-2 Tr¹m b¬m TrÇn Néi Th¹ch Kh«i.</t>
  </si>
  <si>
    <t>N¹o vĐt kªnh x­¬ng c¸, ®¾p bê l« x· Th¹ch Kh«i</t>
  </si>
  <si>
    <t>C«ng tr×nh phô trî trô së UBND x· An Ch©u</t>
  </si>
  <si>
    <t>HÖ thèng ®iÖn chiƠu s¸ng khu 4567 Ph­êng ViÖt Hoµ.</t>
  </si>
  <si>
    <t>BiÓn qu¶ng c¸o quy ho¹ch lµng ngh̉ x· Th¹ch Kh«i.</t>
  </si>
  <si>
    <t>KCH kªnh tiªu khu ®«ng l¹nh x·  Th¹ch Kh«i.</t>
  </si>
  <si>
    <t>Di chuyÓn c«ng hµng rµo, CT  phô trî UB P.Ngäc Ch©u</t>
  </si>
  <si>
    <t>Di chuyÓn ®­êng ®iÖn qua khu d©n c­ x· Th¹ch Kh«i</t>
  </si>
  <si>
    <t>C¶i t¹o, n©ng cÊp ®­êng trôc khu 12 P B×nh Hµn</t>
  </si>
  <si>
    <t>C¶i t¹o, n©ng cÊp  ®­êng khu 10 P T©n B×nh</t>
  </si>
  <si>
    <t>CCT, n©ng cÊp ®­êng khu 15xăm ®×nh vµ khu 16 T©n B×nh</t>
  </si>
  <si>
    <t>C¶i t¹o n©ng cÊp ®­êng khu d·n d©n - Th¹ch Kh«i</t>
  </si>
  <si>
    <t>§­êng GT,r·nh tho¸t n­íc,vØa h̀ th«n LÔ Qu¸n-Th¹ch Kh«</t>
  </si>
  <si>
    <t>C¶i t¹o, n©ng cÊp ®­êng GTNT Th«n Ṿ X¸ ¸i Quèc</t>
  </si>
  <si>
    <t>Khu hµnh chƯnh ph­êng T©n B×nh</t>
  </si>
  <si>
    <t>XD trô së lµm viÖc vµ phô trî UBND x· T©n H­ng.</t>
  </si>
  <si>
    <t>San l©p k̀, HT tho¸t n­íc , cæng t­êng rµo khu HC P TB</t>
  </si>
  <si>
    <t>Båi th­êng, HTrî tµi s¶n, KP di chuyÓn cho Ctycp s¸ch</t>
  </si>
  <si>
    <t>Nhµ lµm viÖc Ban c«ng an,  tµi chƯnh , §C  P T©n B×nh</t>
  </si>
  <si>
    <t>Chî §«ng ng« Quỷn - Ph­êng T©n B×nh -TP HD</t>
  </si>
  <si>
    <t>èp g¹ch t­êng P ®Î c¶i t¹o m¸i nhµ tr¹m x¸ Th¹ch Kh«i</t>
  </si>
  <si>
    <t>C¶i t¹o chØnh trang NghÜa trang ND ph­êng T©n B×nh</t>
  </si>
  <si>
    <t>N©ng tÇng 3 trô së UBND Ph­êng NguyÔn tr·i</t>
  </si>
  <si>
    <t>XD thªm tÇng 3 nhµ LH+PH bé m«n 2 tÇng THCS T B×nh</t>
  </si>
  <si>
    <t>VÖ sinh 3 tÇng tr­êng TH NguyÔn Tr·i P NguyÔn Tr·i</t>
  </si>
  <si>
    <t>C¶i t¹o nhµ v¨n hăa , CLB Băng bµn khu 10 P T©n B×nh</t>
  </si>
  <si>
    <t>Hç trî XD nhµ v¨n hăa khu 10 P B×nh Hµn</t>
  </si>
  <si>
    <t>Hç trî XD nhµ v¨n hăa khu 2 P B×nh Hµn</t>
  </si>
  <si>
    <t>Hç trî nhµ  VH khu d©n c­ sè 12,13 P TrÇn H­ng §¹o</t>
  </si>
  <si>
    <t>Trô së UB P Thanh B×nh</t>
  </si>
  <si>
    <t>C¶i t¹o ®­êng giao th«ng khu 4 ph­êng Thanh B×nh</t>
  </si>
  <si>
    <t>XDvµCT r·nh tho¸t n­íc nhµ VS,cæng UBND thanh b×nh</t>
  </si>
  <si>
    <t>XD hßn non bé trong khu«n viªn UBND P Thanh B×nh</t>
  </si>
  <si>
    <t>C¶i t¹o n©ng cÊp ®­êng Ṿ Hùu P Thanh B×nh</t>
  </si>
  <si>
    <t>C¸c c«ng tr×nh phô trî, trô së UBND Ph­êngTø Minh</t>
  </si>
  <si>
    <t>HT ®iÖn chiƠu s¸ng 8,9,10,14,15,16,17,18 P Thanh B×nh</t>
  </si>
  <si>
    <t>HT  ®iÖn chiƠu s¸ng ®­êng ngâ xăm 9 th«n P. Tø Minh</t>
  </si>
  <si>
    <t>§­êng vµo nhµ lµm viÖc  HDND vµ UBND P Thanh B×nh</t>
  </si>
  <si>
    <t>Båi th­êng nhµ v¨n hăa khu d©n c­ sè 8 TrÇn h­ng §¹o</t>
  </si>
  <si>
    <t>C¶i t¹o nhµ lµm viÖc,t­êng rµo, nhµ vÖ sinh P LTN</t>
  </si>
  <si>
    <t>C¶i t¹o n©ng cÊp ®­êng liªn khu 123 Ph­êng H¶i T©n</t>
  </si>
  <si>
    <t>C¶i t¹o n©ng cÊp ®­êng Phan Chu Trinh, Nh̃ Ch©u TPHD</t>
  </si>
  <si>
    <t>Cæng, hµng rµo nghÜa trang liÖt sü ph­êng Tø Minh</t>
  </si>
  <si>
    <t>C¶i t¹o n©ng cÊp ®­êng phè Chi C¸c  P. ViÖt Hßa</t>
  </si>
  <si>
    <t>HÖ thèng ®iÖn chiƠu s¸ng ngâ xăm khu 236 P H¶i T©n</t>
  </si>
  <si>
    <t>L¾p®Æt Blocvµ XDvØa h̀ bªn ph¶i phè cÈmhßa ViÖt Hßa</t>
  </si>
  <si>
    <t>L¸t g¹ch tù ch̀n phè Lª viƠt H­ng, Ngäc Tuỷn P N Ch©u</t>
  </si>
  <si>
    <t>C¶i t¹o n©ng cÊp nghÜa trang liÖt sü  P. Ph¹m Ng̣ L·o</t>
  </si>
  <si>
    <t>CT, n©ng cÊp ®­êng giao th«ng khu 2 P Thanh B×nh</t>
  </si>
  <si>
    <t>Hç trî XD nhµ v¨n hăa khu 10 Ph­êng H¶i T©n</t>
  </si>
  <si>
    <t>Hç trî x©y dùng nhµ v¨n hăa khu 12 ph­êng H¶i T©n</t>
  </si>
  <si>
    <t>Nhµ lµm viÖc c¸c phßng ban nghiÖp vô P NguyÔn Tr·i</t>
  </si>
  <si>
    <t>C¶i t¹o trô së UBND ph­êng NguyÔn Tr·i</t>
  </si>
  <si>
    <t>Tu bæ nghÜa trang liÖt sü ph­êng Thanh B×nh</t>
  </si>
  <si>
    <t>L¾p ®Æt ®­êng èng n­íc SH  chî míi P Thanh B×nh</t>
  </si>
  <si>
    <t>Söa ch÷a c¸c  HM phô trî MN Thanh C­¬ng P. T B×nh</t>
  </si>
  <si>
    <t>C¶i t¹o, n©ng cÊp  ®­êng Ngäc Uyªn P Ngäc Ch©u</t>
  </si>
  <si>
    <t>§­êng giao th«ng khu 3+4  ph­êng H¶i T©n</t>
  </si>
  <si>
    <t>HÖ thèng ®iÖn chiƠu s¸ng ngâ xăm khu D C  B×nh Hµn</t>
  </si>
  <si>
    <t>HÖ thèng ®iÖn chiƠu s¸ng phƯa Nam P. Ngäc Ch©u TPHD</t>
  </si>
  <si>
    <t>HÖ tèng ®iÖn chiƠu s¸ng  phƯa B¾c P Ngäc Ch©u TPHD</t>
  </si>
  <si>
    <t>hÖ thèng ®iÖn chiƠu s¸ng c«ng céng P Tø Minh</t>
  </si>
  <si>
    <t>Nhµ líp häc 2 tÇng 10 phßng  THCS  ph­êngTø Minh</t>
  </si>
  <si>
    <t>Nhµ líp häc 2 tÇng 10 phßng MÇm non ViÖt Hßa P.VH</t>
  </si>
  <si>
    <t>C¶i t¹o hÖ thèng tho¸t n­íc phè Quang Trung P QT</t>
  </si>
  <si>
    <t>Nhµ líp häc 2T8P tr­êng TH H¶i T©n (CDT: ph­êng)</t>
  </si>
  <si>
    <t>Nhµ líp häc 2 tÇng 4 phßng tr­êng MN khu 1 Thanh B×nh</t>
  </si>
  <si>
    <t>§­êng GT khu 4 vµ 5 P H¶i T©n</t>
  </si>
  <si>
    <t>§­êng GT khu 2,3 P H¶i T©n</t>
  </si>
  <si>
    <t>§­êng GT  khu 1 H¶i t©n</t>
  </si>
  <si>
    <t>C¸c c«ng tr×nh phô trî tr­êng tiÓu häc T©n H­ng</t>
  </si>
  <si>
    <t>CT H¹ tÇng kü thuËt khu d©n c­ th«n §ång Ngä-Nam §ång</t>
  </si>
  <si>
    <t>Nhµ v¨n hăa Th«n B¶o Th¸i - T©n H­ng</t>
  </si>
  <si>
    <t>Héi tr­êng 300 chç ngåi UBND X· An Ch©u</t>
  </si>
  <si>
    <t>C¶i t¹o ®­êng GTNT Khu DC2 Th­îng TriÖt- Th­îng §¹t</t>
  </si>
  <si>
    <t>C¶i t¹o ®­êng GT liªn Khu Th­îng TriÖt- Th­îng §¹t</t>
  </si>
  <si>
    <t>C¶i t¹o NC ®­êng GT th«n §ång Ph¸p x· ¸i Quèc</t>
  </si>
  <si>
    <t>C¶i t¹o NC ®­êng GT liªn th«n Ṿ th­îng ®i V¨n x¸  AQ</t>
  </si>
  <si>
    <t>C¶i t¹o NC ®­êng GTNT th«n §«ng Giµng - Th­îng §¹t</t>
  </si>
  <si>
    <t>CT¹o, NC ®­êng liªn th«n Kh¸nh Héi-Nh©n NghÜa Nam §ång</t>
  </si>
  <si>
    <t>CT¹o, NC ®­êng ra nghÜa trang ND th«n §ång Ngä - N§</t>
  </si>
  <si>
    <t>Nhµ lµm viÖc theo chƠ ®é mét cöa UBND x· Nam §ång</t>
  </si>
  <si>
    <t>C¶i t¹o ®­êng NguyÔn V¨n Th̃nh P Ngäc Ch©u TPHD</t>
  </si>
  <si>
    <t>CT,NC ®­êng GT liªn th«n TiƠn §¹t-Ngäc Tr× x· ¸i Quèc</t>
  </si>
  <si>
    <t>CT,NC ®­êng GTNT Th«n Ngäc Tr× x· ¸i Quèc</t>
  </si>
  <si>
    <t>CT,NC ®­êng GT ra ®ång sø b·i v¨nTỉn H¶i x· ¸i Quèc</t>
  </si>
  <si>
    <t>V­ên thuèc y tƠ x· Nam §ång</t>
  </si>
  <si>
    <t>Nhµ líp häc 2 tÇng 6 phßng Tr­êng tiÓu häc An Ch©u</t>
  </si>
  <si>
    <t>S lÊp MB ®g  vµo khu d c­ míi vµ nhµ VH khu 5 PCÈm</t>
  </si>
  <si>
    <t>Nhµ VH khu 3 P H¶i T©n</t>
  </si>
  <si>
    <t>C¶i t¹o ®­êng GTNT T©n H­ng (G§I)</t>
  </si>
  <si>
    <t>§­êng GT x· T©n H­ng</t>
  </si>
  <si>
    <t>§­êng liªn khu Xu©n D­¬ng NhËt T©n TMINH</t>
  </si>
  <si>
    <t>Lµm s©n bån hoa hµng rµo vv c  trg TH ph­ßng TB×nh</t>
  </si>
  <si>
    <t>§­êng GT khu 9,17 P Thanh B×nh</t>
  </si>
  <si>
    <t>C¶i t¹o tr­êng tiÓu häc Thanh b×nh</t>
  </si>
  <si>
    <t>HÖ thèng ®iÖn chiƠu s¸ng ngâ xăm KDC g®o¹n 2 B×nh Hµn</t>
  </si>
  <si>
    <t>Tr­êng TiÓu häc x· Nam §ång</t>
  </si>
  <si>
    <t>§̉n bï nhµ v¨n ho¸ khu DC 19 ph­êng Ngäc Ch©u.</t>
  </si>
  <si>
    <t>C¶i t¹o r·nh tho¸t n­íc ®­êng TriÖu Quang Phôc-CÈm Th­</t>
  </si>
  <si>
    <t>C¶i t¹o, n©ng cÊp ®­êng khu 16 ph­êng B×nh Hµn</t>
  </si>
  <si>
    <t>L¾p biÓn sè nhµ ngâ ngh¸ch P B×nh Hµn</t>
  </si>
  <si>
    <t>CT cæng HR,SL, s©n V,N băng bµn,®Ó xe,VS-UBND Th¹ch Kh«i</t>
  </si>
  <si>
    <t>Nhµ héi tr­êng x· T©n H­ng</t>
  </si>
  <si>
    <t>Trô së LV 3 tÇng §¶ng ñy-H§ND-UBND Ph­êng T©n B×nh</t>
  </si>
  <si>
    <t>Lîp m¸i t«n 4 khu b¸n hµng ngoµi trêi chî P Thanh B×nh</t>
  </si>
  <si>
    <t>C¶i t¹o nghÜa trang liÖt sü x· T©n H­ng (giai ®o¹n 1)</t>
  </si>
  <si>
    <t>B·i quay xe vµ ®­êng vµo nghÜa trangNDSá lÏB×nh Hµn</t>
  </si>
  <si>
    <t>X©y míi nhµ quy t¾c + TiƠp d©n UBND P B×nh Hµn</t>
  </si>
  <si>
    <t>Nhµ lµm viÖc BQL+nhµ VS c«ng céng chî c¸ Th¹ch Kh«i</t>
  </si>
  <si>
    <t>Söa ch÷a trô së lµm viÖc t¹i sè 76tuy hßa P TrÇn Phó</t>
  </si>
  <si>
    <t>Ph¸ d́ CT nhµ ¨n x©y nhµ bƠp - TH NguyÔn L­¬ng B»ng</t>
  </si>
  <si>
    <t>C. t¹o N.líp häc 2T, 4 P,t«n,CT s©n tr­êng MN T©n B×nh</t>
  </si>
  <si>
    <t>K̀ ®¸, san n̉n, cæng, hµng rµo tr­êng MN T©n H­ng</t>
  </si>
  <si>
    <t>Tr¹m y tƠ ph­êng T©n B×nh</t>
  </si>
  <si>
    <t>Tr¹m y tƠ ph­êng T©n B×nh - TPHD</t>
  </si>
  <si>
    <t>C¸c C«ng Tr×nh phô trî nhµ v¨n hăa  Khu 4 - CÈm Th­îng</t>
  </si>
  <si>
    <t>Hç trî Nhµ v¨n hăa  th«n Tr¹i Thä x· Th¹ch Kh«i</t>
  </si>
  <si>
    <t>C¶it¹o,n©ngcÊp®­êngngâ99 Bïi Th̃ Xu©nLªThanhNgh̃</t>
  </si>
  <si>
    <t>CT, n©ng cÊp ®­êng néi bé khu DC Tø Th«ng Tø Minh</t>
  </si>
  <si>
    <t>CT, n©ng cÊp ®­êng néi bé khuu DC §ç X¸ Tø Minh</t>
  </si>
  <si>
    <t>Më réng ®­êng Phan Chu Trinh kĐo dµi ph­êng Nh̃ Ch©u</t>
  </si>
  <si>
    <t>C¸c h¹ng môc phôtrî tr­êngmÇm non khu1 PThanh B×nh</t>
  </si>
  <si>
    <t>BÓ b¬i ph­êng Thanh b×nh</t>
  </si>
  <si>
    <t>C¶i t¹o, n©ng cÊp ®­êng giao th«ng khu 5 P Thanh B×nh</t>
  </si>
  <si>
    <t>C¶i t¹o m¸i + cæng chî Thanh B×nh</t>
  </si>
  <si>
    <t>CTm¸i nhµ líp häc02T6P MÇn Non Thanh C­¬ngT B×nh</t>
  </si>
  <si>
    <t>X©y dùng nhµ xe tr¹m y tƠ ph­êng Thanh B×nh</t>
  </si>
  <si>
    <t>C¶i t¹o mÇn nom khu Thanh C­¬ng P Thanh B×nh</t>
  </si>
  <si>
    <t>Trung t©m hµnh chƯnh ph­êng Nh̃ Ch©u</t>
  </si>
  <si>
    <t>C¶i t¹o, n©ng cÊp ®­êng §̃ch Hßa  ph­êng ViÖt Hßa</t>
  </si>
  <si>
    <t>C¸c h¹ng môc phô trî tr­êng mÇm non TT P ViÖt Hßa</t>
  </si>
  <si>
    <t>Thu håi ®©t më réng ngâ 71 NguyÔn L­¬ng B»ng PNL</t>
  </si>
  <si>
    <t>Tr¹m b¬m tiªu khu d©n c­ Thanh C­¬ng P Thanh B×nh</t>
  </si>
  <si>
    <t>XD ®­êng cao h¹ thƠ 0,4KV cÊp ®iÖn chî Thanh B×nh</t>
  </si>
  <si>
    <t>§­êng vµo nghÜa trang ph­êng H¶i t©n</t>
  </si>
  <si>
    <t>Cæng t­êng rµo, s©n vµ bån hoa UBND P. H¶i T©n</t>
  </si>
  <si>
    <t>C¶i t¹o, n©ng cÊp ngâ 174, ®­êng Ṿ Hùu P Thanh B×nh</t>
  </si>
  <si>
    <t>C¶i t¹o n©ng cÊp ®­êng phè cÇu §«ng P. ViÖt Hßa</t>
  </si>
  <si>
    <t>Nhµ lµm viÖc ban gi¸m hiÖu  mÇm non P.Thanh B×nh</t>
  </si>
  <si>
    <t>Hç trî san lÊp, x©y dùng t­êng rµo tr­êngTHCS h¶i T©n</t>
  </si>
  <si>
    <t>Båi th­êngHTGPMBdi chuyÓn n¨ng mé vua Lư Anh T«n</t>
  </si>
  <si>
    <t>Mua s¾m c¬ së vËt chÊt trang TB lµm viÖc P. H¶i T©n</t>
  </si>
  <si>
    <t>Nhµ VH, héi tr­êng khu DC sè 5 P Ngäc Ch©u</t>
  </si>
  <si>
    <t>Nhµ líp häc 2T6P,CT s©n vµ tho¸t n­íc §Æng Q Trinh</t>
  </si>
  <si>
    <t>XD nhµ VH khu DC sè 21 ph­êng Nh̃ Ch©u</t>
  </si>
  <si>
    <t>C¶i t¹o n©ng cÊp ®­êng §øc Minh P Thanh B×nh</t>
  </si>
  <si>
    <t>Hç trî x©y dùng nhµ v¨n hăa khu 10P TrÇn Phó</t>
  </si>
  <si>
    <t>Di chuyÓn ®­êng ®iÖn 35KV ®­êng Ṿ Hùu Thanh B×nh</t>
  </si>
  <si>
    <t>XD nhµ líp häc 2 tÇng 8 phßng tr­êng THCS P H¶i T©n</t>
  </si>
  <si>
    <t>Nhµ VH khu d©n c­ sè 8 P Ngäc Ch©u TPHD</t>
  </si>
  <si>
    <t>Nhµ lµm viÖc §¶ng ñy,HDNDvµUBNDph­êng TrÇn Phó</t>
  </si>
  <si>
    <t>HÖ Thèng tho¸t n­íc ®­êng Hµn - Th­îng ph­êng CÈm Th­î</t>
  </si>
  <si>
    <t>Nhµ v¨n hăa khu 1 ph­êng T©n B×nh</t>
  </si>
  <si>
    <t>Quy ho¹ch X©y dùng x· Th­îng §¹t - TPHD</t>
  </si>
  <si>
    <t>Båi th­êng GPMB DA x©y dùng tr­êng THCS x· Th­îng §¹t</t>
  </si>
  <si>
    <t>Quy ho¹ch X©y dùng x· An Ch©u ( N«ng Th«n míi)</t>
  </si>
  <si>
    <t>CT, NC n̉n nhµ líp häc 2T16P(d·y A+B)TiÓu häc Nam §«ng</t>
  </si>
  <si>
    <t>Hai nhµ líp häc2T6P(khuTT)2T4P(Ṿ la)MÇm non Nam §ång</t>
  </si>
  <si>
    <t>San n̉n,Cæng,t­êng rµo tr­êng THCS Th­îng §¹t</t>
  </si>
  <si>
    <t>S©n bª t«ng, hµng rµo b¶o vÖ trô së UBND x· An Ch©u</t>
  </si>
  <si>
    <t>C¶i t¹o n©ng cÊp nghÜa trang liÖt sü x· Th­îng §¹t</t>
  </si>
  <si>
    <t>Nhµ v¨n hăa th«n §«ng Quan - x· T©n H­ng</t>
  </si>
  <si>
    <t>C¶i t¹o nghÜa trang liÖt sÜ Ph­êng Ngäc Ch©u.</t>
  </si>
  <si>
    <t>CT NC §®ª t¶ s«ng Kim S¬n phè Kªnh tre - BT§L Tb×nh</t>
  </si>
  <si>
    <t>C¶i t¹o n©ng cÊp ®­êng khu 16 (GD 2) P B×nh Hµn</t>
  </si>
  <si>
    <t>C¶i t¹o n©ng cÊp ®­êng Lé C­¬ng ph­êng Tø Minh</t>
  </si>
  <si>
    <t>C¶i t¹o n©ng cÊp ®­êng T©n Kim ph­êng T©n B×nh</t>
  </si>
  <si>
    <t>S©n,bån H,bÓ C,r·nh n­íc, nhµ BV,SK,N ®Ó xe UBNDT©nBin</t>
  </si>
  <si>
    <t>Båi th­êng HT c¸ th̃t DA khu tËp kƠtVL CÇu hµn CÈm Th­</t>
  </si>
  <si>
    <t>N©ngtÇngnhµlµmviÖcc¸c phßng ban,s©n P NguyÔn Tr·i</t>
  </si>
  <si>
    <t>CTng¨nphßngHTnhµlµmviÖcc¸c phßngbanPNguyÔn Tr·i</t>
  </si>
  <si>
    <t>Nhµ ®Ó xe UBND ph­êng TrÇn H­ng §¹o</t>
  </si>
  <si>
    <t>Hç trî GP mÆt b»ng XD NVH khu DC sè 5 P.CÈm Th­îng</t>
  </si>
  <si>
    <t>Nhµ v¨n hăa Trung t©m Ph­êng T©n B×nh</t>
  </si>
  <si>
    <t>L¸t g¹ch bs vØa h̀ ®­êng NguyÔn L­¬ng B»ng P.T B×nh</t>
  </si>
  <si>
    <t>XD c¸c ®iÓm d©n c­ nhá lÎ trªn ®̃a bµn P. ViÖt Hßa</t>
  </si>
  <si>
    <t>Båi th­êng®̉n bï ®Êt XD nhµ v¨nhăa sè 6 PQuangTrung</t>
  </si>
  <si>
    <t>CT n©ng cÊp ®­êng giao th«ng liªn khu2+3 Thanh B×nh</t>
  </si>
  <si>
    <t>Båi th­êngGPMB khu 9 ph­êng H¶i T©n( ¤ng Nhanh)</t>
  </si>
  <si>
    <t>Kú ®µi vµc¸c HM phô trî nghÜa trang liÖt sü  P.H¶i T©n</t>
  </si>
  <si>
    <t>C«ng tr×nh phô trî  UBND P ViÖt Hßa</t>
  </si>
  <si>
    <t>Hç trî  x©y dùng nhµ vÖ sinh tr­êng THCS ViÖt Hßa</t>
  </si>
  <si>
    <t>HT GPMB XD nhµ VH khu d©n c­ sè 6 P Lª Thanh Ngh̃</t>
  </si>
  <si>
    <t>§­êng vµo bÓ b¬i ph­êng Thanh B×nh</t>
  </si>
  <si>
    <t>C¶i t¹o, n©ng cÊp ®­êng ViÖt Th¾ng khu 4 P. ViÖt Hßa</t>
  </si>
  <si>
    <t>C¶i t¹o, n©ng cÊp ®­êng Chi Hßa khu 2 P. ViÖt Hßa</t>
  </si>
  <si>
    <t>CT HT tho¸t n­íc n̉n, mÆt ®­êng khu 2+3 P B×nh Hµn</t>
  </si>
  <si>
    <t>Nhµ lµm viÖc vµ c¸c c«ng tr×nh phô trî UB P H¶i T©</t>
  </si>
  <si>
    <t>HÖ thèng tho¸t n­íc chung KDC 14+16 - P T©n B×nh</t>
  </si>
  <si>
    <t>XD nhµ vÖ sinh, t­êng rµo tr¹m y tƠ p Nh̃ Ch©u</t>
  </si>
  <si>
    <t>NghÜa trang ND khu M¶ c¶ + khu §èng t©m - An Ch©u</t>
  </si>
  <si>
    <t>C¶i t¹o NC ®­êng Giao th«ng n«ng th«n x· Th­îng §¹t</t>
  </si>
  <si>
    <t>San lÊp MB,cæng,t­êng rµo,nhµ b¶o vÖ MÇm non Nam §ång</t>
  </si>
  <si>
    <t>Nhµ líp häc lư thuyƠt 2T6P tr­êng THCS Th­îng §¹t</t>
  </si>
  <si>
    <t>Nhµ VH khu 16 P Ngäc Ch©u</t>
  </si>
  <si>
    <t>H¹ tÇng kü thuËt khu d©n c­ th«n §éc LËp - ¸i Quèc</t>
  </si>
  <si>
    <t>HT tho¸t n­íc, s©n,nhµ VS, ®iÖn chiƠu s UB x· T©n H­ng</t>
  </si>
  <si>
    <t>CTNC ®­êng GTNT th«n Chïa Th­îng X· An Ch©u - TPHD</t>
  </si>
  <si>
    <t>CTn©ng cÊp ®­êng khu 5 B×nh hµn vµ khu 3 CÈm Th­îng</t>
  </si>
  <si>
    <t>C¶i t¹o n©ng cÊp ®­êng khu 5+khu 3 P. B×nh Hµn</t>
  </si>
  <si>
    <t>§ỉu chØnh ngâ 60 ®­êng NguyÔn L­¬ng b»ng p B×nh Hµn</t>
  </si>
  <si>
    <t>§iÓm d©n c­ khu 12 P B×nh Hµn TP H¶i D­¬ng</t>
  </si>
  <si>
    <t>C¶i t¹o n̉n chî  ph­êng CÈm Th­îng TPHD</t>
  </si>
  <si>
    <t>C¶i t¹o x©y míi c¸c h¹ng môc phô trî UBND P B×nh Hµn</t>
  </si>
  <si>
    <t>Nhµ líp häc 1 tÇng 4 phßng tr­êng mÇm non H¶i T©n</t>
  </si>
  <si>
    <t>CT nhµ líp häc 3T15P+nhµ ®Ó xe THCS B×nh Hµn ph­êng</t>
  </si>
  <si>
    <t>Hç trî CT, t«n s©n tr­êng MN B×nh Hµn P B×nh Hµn</t>
  </si>
  <si>
    <t>Hç trî  l¸t s©n tr­êng TH §inh V¨n T¶  P B×nh Hµn</t>
  </si>
  <si>
    <t>Hç trî XD nhµ líp häc 3T6P tr­êng TH B×nh Hµn PBH</t>
  </si>
  <si>
    <t>Mua  s¾m trang thiƠt b̃ cho tr¹m y tƠ P TrÇn H­ng §¹o</t>
  </si>
  <si>
    <t>Hç trî nhµ v¨n hăa Khu d©n c­ sè 1 x· Th¹ch Kh«i</t>
  </si>
  <si>
    <t>C¶i t¹o n©ng cÊp ®­êng khu d©n c­ sè 8 P H¶i T©n</t>
  </si>
  <si>
    <t>HÖ thèng phßng ch¸y ch÷a ch¸y  chî TM P Thanh B×nh</t>
  </si>
  <si>
    <t>Vítb̀o,n¹ovĐt m­¬ngtho¸tn­ícv̉tr¹mb¬nkhu4H¶iTan</t>
  </si>
  <si>
    <t>CT, SC, n©ng cÊp c¸c h¹ng môc tr¹m y tƠ P ViÖt Hßa</t>
  </si>
  <si>
    <t>HÖ thèng PCCC  vµ CAMERA  gi¸m s¸t chî Thanh B×nh</t>
  </si>
  <si>
    <t>CT,®Æt Block vØa h̀ vµ r·nh tho¸t n­íc P Lª Thanh Ngh̃</t>
  </si>
  <si>
    <t>Tr¹m y tƠ ph­êng Lª Thanh Ngh̃ - TPHD</t>
  </si>
  <si>
    <t>C¸c h¹ng môc phô trî  Tr¹m y tƠ ph­êng H¶i T©n</t>
  </si>
  <si>
    <t>§­êng giao th«ng khu 5, ph­êng Thanh B×nh</t>
  </si>
  <si>
    <t>CT,Söa ch÷a nhµ líp häc 2 tÇng 8P tr­êng THCS ¸i Quèc</t>
  </si>
  <si>
    <t>CT, SC nhµ líp häc mÇm non 2P th«n Ngäc Tr×-Ai Quèc</t>
  </si>
  <si>
    <t>H¹ tÇng KT ®iÓm khu DC th«n Tỉn Trung - ¸i Quèc sè 13</t>
  </si>
  <si>
    <t>CT n©ng cÊp s©n thÎ thao khu TT hµnh chƯnh P T B×nh</t>
  </si>
  <si>
    <t>HÖ thèng ®iÖn chiƠu s¸ng x· An Ch©u - TPHD</t>
  </si>
  <si>
    <t>San lÊp MB vµ c¶i t¹o chî mĐt AƯ Quèc</t>
  </si>
  <si>
    <t>Nhµ VH th«n §ång  Ph¸p ¸i Quèc</t>
  </si>
  <si>
    <t>Nhµ Vh th«n Tỉn Trung ¸i Quèc</t>
  </si>
  <si>
    <t>Kiªn cè hăa kªnh t­íi tiªu th«n Th¸i B×nh - Th¹ch Kh«i</t>
  </si>
  <si>
    <t>X©y dùng ®iÓm tËp kƠt r¸c ph­êng T©n B×nh</t>
  </si>
  <si>
    <t>Nhµ VH th«n §éc lËp ¸i Quèc</t>
  </si>
  <si>
    <t>Nhµ VH th«n Ṿ X¸ ¸i Quèc</t>
  </si>
  <si>
    <t>Nhµ líp häc 2 tÇng tr­êng TiÓu häc x· ¸i Quèc</t>
  </si>
  <si>
    <t>C¸c h¹ng môc phô trî NVH th«n §ång Ph¸p Ai Quèc.</t>
  </si>
  <si>
    <t>CT líp häc 2T10P, nhµ líp häc 2T8P TiÓu häc ¸i Quèc</t>
  </si>
  <si>
    <t>C¸c HM phô trî NVH th«n §éc LËp x· ¸i Quèc</t>
  </si>
  <si>
    <t>C¶i t¹o nghÜa trang liÖt sü ph­êng ngäc ch©u TPHD</t>
  </si>
  <si>
    <t>SLMB më réng, t­êng rµo, nhµ ®Ó xe trô së UB  Nam §ång</t>
  </si>
  <si>
    <t>X©y tr¶ t­êng rµo THPT Hoµng V¨n Thô</t>
  </si>
  <si>
    <t>Nhµ héi tr­êng UBND ph­êng Ngäc Ch©u</t>
  </si>
  <si>
    <t>C¶i t¹o hÖ thèng block phè ch­¬ng d­¬ng P TrÇn Phó</t>
  </si>
  <si>
    <t>Di chuyÓn ®­êng d©y 0,4KV GPMB  ngâ 60P B×nh Hµn</t>
  </si>
  <si>
    <t>C¶i t¹o NC ®­êng néi bé Khu DC sè 4 - CÈm Th­îng</t>
  </si>
  <si>
    <t>CT ®­êng GT An Ch©u HM CT®­êng bª t«ng th«n §ång,TTỉn</t>
  </si>
  <si>
    <t>CT mÆt ®­êng vµ HT tho¸t n­íc ngâ 55 §øc Minh P.TB</t>
  </si>
  <si>
    <t>C¶i t¹o NC ®­êng KDC sè 3, sè 4 Ph­êng CÈm Th­îng</t>
  </si>
  <si>
    <t>Chî ®«ng Ng« quỷn - HM Ki èt vµ c¸c gian b¸n hµng</t>
  </si>
  <si>
    <t>XDHT ®iÖn chiƠu s¸ng ®­êng ngâ xăm, KDC x· Th¹ch Kh«i</t>
  </si>
  <si>
    <t>HT ®iÖn chiƠu s¸ng ®­êng BT LKDC 1,3,4 CÈm Th­îng</t>
  </si>
  <si>
    <t>Nhµ líp häc 2T10 P(măng 3T)Tr­êng TH NguyÔn L­¬ng B»ng</t>
  </si>
  <si>
    <t>Tr­êng mÇm non Thanh B×nh (G§1:San lÊp cæng t­êng..</t>
  </si>
  <si>
    <t>Hç trî N©ng tÇng 2(2P) líp häc bƠp ¨n mÇm non CÈm Th­îng</t>
  </si>
  <si>
    <t>CT s©n, BH, HT tho¸t n­íc, khuVS líp häc 2T MN CÈm Th­</t>
  </si>
  <si>
    <t>Mua s¾m trang thiƠt b̃ tr¹m y tƠ  ph­êng TrÇn Phó</t>
  </si>
  <si>
    <t>CT sña ch÷a tr¹m y tƠ 2 tÇng ph­êng CÈm Th­îng</t>
  </si>
  <si>
    <t>Hç trî XD nhµ v¨n hăa khu d©n c­ sè 9 P TrÇn Phó</t>
  </si>
  <si>
    <t>S©n BT,BH,HTTN, nhµ §xe, nhµ VS,T rµo Nhµ VHTTT©nB×nh</t>
  </si>
  <si>
    <t>XD khu d©n c­ míi vµ nhµ VH khu Lé C­¬ng P Tø Minh</t>
  </si>
  <si>
    <t>C¶i t¹o n©ng cÊp nghÜa trang liÖt sü Ph­êng ¸i Quèc</t>
  </si>
  <si>
    <t>MiƠu thê thÇn linhvµ c¸c HMPTnghÜa trangND B×nh Hµn</t>
  </si>
  <si>
    <t>Hç trî tr­êng TH CÈm th­îng ®iÖn,quĐt v«i, chèng thÊm</t>
  </si>
  <si>
    <t>C¶i t¹o ®­êng NguyÔn B×nh P Lª Thanh Ngh̃</t>
  </si>
  <si>
    <t>CTHTtho¸t n­íc ngâ59 BTXuan khu 11PLªThanh Ngh̃</t>
  </si>
  <si>
    <t>§̉n bï ®Êt  XD nhµ  VH khu d©n c­ sè 9 P L Thanh Ngh̃</t>
  </si>
  <si>
    <t>Hç trî XD nhµ v¨n hăa khu d©n c­ sè 9 P Lª Thanh Ngh̃</t>
  </si>
  <si>
    <t>HÖ thèng ®iÖn chiƠu  s¸ng ®­êng, ngâ, xăm P Ngäc Ch©u</t>
  </si>
  <si>
    <t>San n̉n HT tho¸t n­íc DC sè 9 P Ngäc Ch©u</t>
  </si>
  <si>
    <t>CT söa ch÷a phßng lµm viÖc §¶ng ñy UBND P. NguyÔn Tr·i</t>
  </si>
  <si>
    <t>§µi t­ëng niÖm nghÜa trang liÖt sü P Nh̃ Ch©u</t>
  </si>
  <si>
    <t>XD tr¹m y tƠ ph­êng Nh̃ Ch©u</t>
  </si>
  <si>
    <t>CT, SC Trô së  lµm viÖc UBND P Ph¹m Ng̣ L·o</t>
  </si>
  <si>
    <t>CT NC tuyƠn chƯnh vµ tuyƠn nh¸nh §Tngâ 200 PT©n B×nh</t>
  </si>
  <si>
    <t>CT, NC ®­êng kªnh tre, tơ ®×nh §µm Léc P T©n B×nh</t>
  </si>
  <si>
    <t>N¹o vĐt, kh¬i th«ng DC M TN KDC 7,8,9,10,12.P T B×nh</t>
  </si>
  <si>
    <t>TrƯch lôc ®o vÏ bæ sung b¶n ®å ®̃a chƯnh P T©n B×nh</t>
  </si>
  <si>
    <t>C¶i t¹o n©ng cÊp nghÜa trang liÖt sü P Tø Minh</t>
  </si>
  <si>
    <t>CT më réng s©n bª t«ng nhµ VH khu lé c­¬ng P Tø Minh</t>
  </si>
  <si>
    <t>SLMRMB, x©ynhµlíp häc bm 2T6P (M3T)THCSTø Minh</t>
  </si>
  <si>
    <t>Nhµ héi tr­êng ph­êng Th¹ch Kh«i</t>
  </si>
  <si>
    <t>C¶i t¹o ngâ 78,®­êng NguyÔn Th̃ DuÖ P Thanh B×nh</t>
  </si>
  <si>
    <t>C¶i t¹o s©n tr¹m y tƠ ph­êng Thanh B×nh</t>
  </si>
  <si>
    <t>C¶i t¹o, n©ng cÊp ®­êng trôc cÊp n­íc chî Thanh B×nh</t>
  </si>
  <si>
    <t>CT NC ®­êng èng n­íc  ®­êng khu 2 PThanh B×nh</t>
  </si>
  <si>
    <t>CTNC®­ênggiaoth«ng,k̀ hå,HTtho¸t n­íc Hå T C­¬ng</t>
  </si>
  <si>
    <t>H¹ tÇng kü thuËt khu DC míi thuéc khu 2 P Thanh B×nh</t>
  </si>
  <si>
    <t>SL, XD t­êng rµo r·nhtho¸tn­íc®iÓmvuich¬i K1T. B×nh</t>
  </si>
  <si>
    <t>BÓ n­íc s¹ch, biÓn CQ, ph«ng r̀m UBND P TrÇn Phó</t>
  </si>
  <si>
    <t>Di chuyÓn ®g n­íc ®­êng vµo khu di tƯch §ång Niªn VH</t>
  </si>
  <si>
    <t>§¸nh sè, g¾n biÓn sè nhµ, biÓn ngâ, ng¸ch,P ViÖt Hßa</t>
  </si>
  <si>
    <t>§­êng giao th«ng liªn khu d©n c­ 01 P ViÖt Hßa</t>
  </si>
  <si>
    <t>XD h¹ tÇng kü thuËt khu d©n c­ 02 P. ViÖt Hßa(GD1)</t>
  </si>
  <si>
    <t>C¶i t¹i, n©ng cÊp ®­êng NhËt t©n, P. Tø Minh TP HD</t>
  </si>
  <si>
    <t>CT n©ng cÊp nhµ t­ëng niÖm B¸c Hå x· ¸i Quèc</t>
  </si>
  <si>
    <t>H¹ tÇngKT ®iÓm d©n c­ th«n Tỉn Trung sè 16 x· ¸i Quèc</t>
  </si>
  <si>
    <t>C¶i t¹o, n©ng cÊp s©n vËn ®éng x· An Ch©u</t>
  </si>
  <si>
    <t>Chî d©n sinh x· An Ch©u</t>
  </si>
  <si>
    <t>§­êng GTNTAn Ch©u T ®­êng ruét rång th«nTr¸c Ch©u G§1</t>
  </si>
  <si>
    <t>§­êng GTNT x· An Ch©u ®o¹n tơ 390 ®Ơn nhµ «ng Tr̃nh th</t>
  </si>
  <si>
    <t>§­êng GTNT x· An Ch©u ®o¹n tơ 390 ®Ơn M­¬ng cÊp 2</t>
  </si>
  <si>
    <t>Nhµ héi tr­êng 300 chç UBND An Ch©u</t>
  </si>
  <si>
    <t>S©n ®­êngnéi bé thu gom r¸c th¶i chî d©n sinh An Ch©u</t>
  </si>
  <si>
    <t>Tr¹m y tƠ x· An Ch©u - TPHD</t>
  </si>
  <si>
    <t>XD ®­êng néi ®ång vµ kªnh cøng th«n Chïa Th­îng An Ch©</t>
  </si>
  <si>
    <t>XD ®­êng néi ®ång vµ kªnh cøng th«n §ång x· An Ch©u</t>
  </si>
  <si>
    <t>C¶i t¹o n©ng cÊp ®­êng liªn x· Nam §ång - §ång L¹c</t>
  </si>
  <si>
    <t>C¶i t¹o NC NghÜa trang liÖt sü x· Nam §ång</t>
  </si>
  <si>
    <t>KCH kªnh t­íi tiªu chƯnhTb¬m vïng54th«n §ång Ngä N§ång</t>
  </si>
  <si>
    <t>KCH kªnh t­íi KCTB d· chiƠn §«ng Quan x· T©n H­ng</t>
  </si>
  <si>
    <t>KCH kªnh t­íi N4TB d· chiƠn §«ng Quan x· T©n H­ng</t>
  </si>
  <si>
    <t>Kiªn cè hăa kªnh t­íi KC- TB d· chiƠn §«ng H­ngTH­ng</t>
  </si>
  <si>
    <t>Kiªn cè hăa kªnh t­íi N2-2 TB d· chiƠn §«ng H­ng TH­ng</t>
  </si>
  <si>
    <t>C¶i t¹o nghÜa trang c¸t t¸ng th«n Phó Thä - Th¹ch Kh«i</t>
  </si>
  <si>
    <t>CT, söa ch÷a nhµ lµm viÖc  tr¹m y tƠ Th¹ch Kh«i</t>
  </si>
  <si>
    <t>§­êng vµo chî c¸ Th¹ch Kh«i</t>
  </si>
  <si>
    <t>Nhµ líp häc 2T6P(măng 3 T) tr­êng TiÓu häc Th¹ch Kh«i</t>
  </si>
  <si>
    <t>Tr¹m b¬m tiªu tiªu th«n TrÇn Néi - Th¹ch Kh«i</t>
  </si>
  <si>
    <t>XDHT ®iÖn chiƠu s¸ng KDC ngâ xăm Th¹ch Kh«i G§ 2</t>
  </si>
  <si>
    <t>§­¬ng GT liªn th«n KDC sè 2 §«ng Giµng - Th­îng §¹t</t>
  </si>
  <si>
    <t>Nhµ VH khu 8 P H¶i T©n</t>
  </si>
  <si>
    <t>CT, n©ng cÊp ®­êng ViÖt Hßa (ph­¬ng ®é-®ång niªn)</t>
  </si>
  <si>
    <t>Tr­êng MN H¶i T©n(N©ng tÇng 2 nhµ líp häc 4P+phô trî</t>
  </si>
  <si>
    <t>CT s©n thÓ thao khu trung t©m hµnh chƯnh P. T©n B×nh</t>
  </si>
  <si>
    <t>X©y dùng h¹ tÇng kü thuËt khu d©n c­ 03 P ViÖt Hßa</t>
  </si>
  <si>
    <t>X©y dùng h¹ tÇng kü thuËt KDC 02 P viÖt Hßa (G§ 02)</t>
  </si>
  <si>
    <t>C¶i t¹o ngâ 13 phè Kim S¬n, ph­êng T©n B×nh</t>
  </si>
  <si>
    <t>L¾p ®Æt BLoc vØa h̀ ®­êng NguyÔn ChƠ NghÜa P T©n B×nh</t>
  </si>
  <si>
    <t>CT,SC nhµlµmviÖcvµ nhµhéitr­êngUBNDx· Nam §ång</t>
  </si>
  <si>
    <t>CT n©ng cÊp ®­êng Ṿ Dù(TrÇn §¨ng Nguyªn-3KCN§A</t>
  </si>
  <si>
    <t>XDHTtho¸tn­íc BlockvØah̀vµ HTchiƠus¸ngṾc«ng®¸n</t>
  </si>
  <si>
    <t>Tr­êngMNTB×nhHM:Nhµlíphäc2Tmăng3T§¬nNguyªn1</t>
  </si>
  <si>
    <t>C¶i t¹o n©ng cÊp nhµ héi tr­êng UBND P Tø Minh</t>
  </si>
  <si>
    <t>San n̉n HT tho¸t n­íc c¸c ®iÓm DC nhá lÎ x· T©n H­ng</t>
  </si>
  <si>
    <t>C¶i t¹o NC  ngâ 290 phè B×nh Léc ph­êng T©n B×nh</t>
  </si>
  <si>
    <t>CTSC nhµ lµm viÖc3T,héi tr­êng,nhµ kho...P Thanh B×nh</t>
  </si>
  <si>
    <t>Nhµ v¨n hăa khu d©n c­ sè 8, ph­êng Thanh B×nh</t>
  </si>
  <si>
    <t>C¶i t¹o nghÜa trang liÖt sü ph­êng Thanh B×nh</t>
  </si>
  <si>
    <t>SC ch¾p v¸ trô së lµm viÖc UBND p Lª Thanh ngh̃</t>
  </si>
  <si>
    <t>NC më réng ®­êng giao th«ng phè §a CÈm K7 P ViÖt Hßa</t>
  </si>
  <si>
    <t>CTNC ®­êng liªn xăm th«n Kh¸nh Héi x· Nam §ång(Kh¸nh-T</t>
  </si>
  <si>
    <t>C¶i t¹o n©ng cÊp ®­êng th«n Phó L­¬ng x· Nam §ång</t>
  </si>
  <si>
    <t>Nhµ chøc n¨ng tr­êng mÇm non Nam §ång</t>
  </si>
  <si>
    <t>§¸nh sè, g¾n biÓn sè nhµ, biÓn ngâ, ng¸ch P Thanh B×nh</t>
  </si>
  <si>
    <t>CT,NC s©n thÓ thao, HT tho¸t n­íc Tr­êng THCS T©n B×nh</t>
  </si>
  <si>
    <t>N©ng cÊp hÖ thèng truỷn thanh ph­êng T©n B×nh</t>
  </si>
  <si>
    <t>XD c¸c ®iÓm KDC phó t¶o HM H̀ phè+TH tho¸t n­íc</t>
  </si>
  <si>
    <t>XD c¸c ®iÓm KDC Phó T¶o  x· Th¹ch Kh«i HM san n̉n</t>
  </si>
  <si>
    <t>XD c¸c ®iÓm KDC Phó T¶o Th¹ch Kh«i HM n̉n, mÆt  ®­êng</t>
  </si>
  <si>
    <t>CTvµNC®­êngbªt«ngLT Nh©nNghÜa-T©nLËpNam§ång</t>
  </si>
  <si>
    <t>§­êngGTnéi ®ång x· AnCh©u-®o¹n tơ 390 ®i qua m¶c¶</t>
  </si>
  <si>
    <t>CT vµ NC ®­êng th«n §ång Ngä ®i ®­êng 390 Nam §ång</t>
  </si>
  <si>
    <t>CTvµNC®­êngliªnxămth«n§ångNgä(« H¶i -Bßng)N§ång</t>
  </si>
  <si>
    <t>C¶i t¹o, NC tuyƠn ®­êng giao th«ng x· Th­îng §¹t</t>
  </si>
  <si>
    <t>§­êng vµo nghÜa trang Së LÔ Ph­êng B×nh Hµn</t>
  </si>
  <si>
    <t>C¶i t¹o n©ng cÊp s©n vËn ®éng trung t©m xa Nam §ång</t>
  </si>
  <si>
    <t>Hç trî XD nhµ v¨n hăa KDC sè 2 ph­êng Th¹ch Kh«i</t>
  </si>
  <si>
    <t>§­êng giao th«ng th«n Ṿ La ®i ®­êng 5A x· Nam §ång.</t>
  </si>
  <si>
    <t>NC MR ®­êng giao th«ng phè Hµn Trung K4P ViÖt Hßa</t>
  </si>
  <si>
    <t>Söa ch÷a, c¶i t¹o trô së lµm viÖc UBND ph­êng B×nh Hµn</t>
  </si>
  <si>
    <t>Söa ch÷a ch¾p v¸ trô së lµm viÖc P Lª Thanh Ngh̃ (G§2)</t>
  </si>
  <si>
    <t>C¶i t¹o tuyƠn ®­êng liªn th«n- x· Th­îng §¹t</t>
  </si>
  <si>
    <t>C¶i t¹o, n©ng cÊp nghÜa trang liÖt sü  P CÈm Th­îng</t>
  </si>
  <si>
    <t>Tu bæ chèng xuèng cÊp §×nh LiÔu Trµng x· T©n H­ng</t>
  </si>
  <si>
    <t>XD, SC vµ n©ng cÊp nghÜa trang liÖt sü P Thanh B×nh</t>
  </si>
  <si>
    <t>C¶i t¹o n©ng cÊp ®­êng khu 3 ph­êng ViÖt Hßa</t>
  </si>
  <si>
    <t>C¶i t¹o nhµ líp häc 2T10P tr­êng THCS Tø Minh (Ph­êng)</t>
  </si>
  <si>
    <t>N©ng tÇng 3 nhµ líp häc 2T8Ptr­êng TH Tø Minh(ph­êng)</t>
  </si>
  <si>
    <t>C¶i t¹o khu«n viªn UBND ph­êng Tø Minh</t>
  </si>
  <si>
    <t>CT ®Çu t­ x©y dùng s©n vËn ®éng x· T©n H­ng</t>
  </si>
  <si>
    <t>XD h¹ tÇng ®iÓm d©n c­ khu 8 ph­êng T©n B×nh</t>
  </si>
  <si>
    <t>C¶i t¹o nhµ lµm viÖc 3 tÇng UBND P TrÇn H­ng §¹o</t>
  </si>
  <si>
    <t>CTtuyƠn®­êngliªnth«nNamGiµng-Th­îngTriÖtTh­îng§at</t>
  </si>
  <si>
    <t>CT nhµ LV , t«n s©n n̉n khu VS tr¹m y tƠ P CÈm Th­îng</t>
  </si>
  <si>
    <t>C¶i t¹o n©ng cÊp ngâ 160 ®­êng Ṿ Hùu  P Thanh B×nh</t>
  </si>
  <si>
    <t>C¶i t¹o söa ch÷a nhµ héi tr­êng UBND P H¶i T©n</t>
  </si>
  <si>
    <t>Cèng qua ®­êng th«n Ṿ X· ph­êng Ai Quèc</t>
  </si>
  <si>
    <t>CT, SC nhµ  3 tÇng, cæng, hµng rµo UBND P CÈm Th­îng</t>
  </si>
  <si>
    <t>H¹ tÇng kü thuËt khu  TT Th¶m Len khu 18 P Thanh B×nh</t>
  </si>
  <si>
    <t>§­êng ®i ®ß mui th«n Kh¸nh Héi, x· Nam §ång</t>
  </si>
  <si>
    <t>C¶i t¹o, n©ng cÊp ngâ 11Kim S¬n, khu 11, P T©n B×nh</t>
  </si>
  <si>
    <t>C¶i t¹o, n©ng cÊp ngâ 12 Kim S¬n, khu 11, P T©n B×nh</t>
  </si>
  <si>
    <t>CT P 1 cöa, s¬n mÆt tỉn nhµ 3 tÇng UBND P NguyÔn Tr·i</t>
  </si>
  <si>
    <t>Tr¹m y tƠ ph­êng TrÇn H­ng §¹o- TPHD</t>
  </si>
  <si>
    <t>Nhµ líp häc 2tÇng 6phßng(măng 3T)TH Nam §ång x· N§</t>
  </si>
  <si>
    <t>Nhµ líp häc 3 T 10P tr­êng THCS T©n H­ng G§1:2Tmăng 3T</t>
  </si>
  <si>
    <t>C¸c HMPT ®µi t­ëng niÖm liÖt sÜ Ph­êng Nh̃ ch©u</t>
  </si>
  <si>
    <t>CT trô së H§ND,UBND P Ngäc Ch©u HM CT cæng, t­êng rµo..</t>
  </si>
  <si>
    <t>Nhµ hiÖu bé tr­êng THCS  An Ch©u</t>
  </si>
  <si>
    <t>Xây dựng trạm bơm Bình Hàn tạm thời nút giao Đặng Quốc Chinh, Mạc Đĩnh Chi</t>
  </si>
  <si>
    <t>Đường nối đường Nguyễn Lương Bằng với đường Nguyễn Thị Duệ (đường Vũ Hựu kéo dài) TPHD</t>
  </si>
  <si>
    <t>Lắp đặt hệ thống đèn tín hiệu điều khiển giao thông Lê Thanh Nghị - Trương Mỹ</t>
  </si>
  <si>
    <t>Nâng cấp trải thảm đường Quang Trung</t>
  </si>
  <si>
    <t>VC cấu kiện đúc sẵn từ công trình vào cụm CN</t>
  </si>
  <si>
    <t>Cải tạo trường MN Trần Hưng Đạo</t>
  </si>
  <si>
    <t>Cải tạo sửa chữa mái nhà xe, lát nền NX, rãnh thoát TS Thành ủy HD</t>
  </si>
  <si>
    <t>Cải tạo các nút giao vòng xuyến trên địa bàn thành phố Hải Dương</t>
  </si>
  <si>
    <t>Xây dựng hạ tầng kỹ thuật khu dân cư tại khu đất trạm vật tư nông nghiệp</t>
  </si>
  <si>
    <t>Xây dựng vỉa hè, blốc trồng cây xanh đường Bà triệu kéo dài</t>
  </si>
  <si>
    <t>Nạo vét kênh T2 (đoạn từ ngã tư máy sứ đến đường Bà Triệu)</t>
  </si>
  <si>
    <t>Kè kênh tiêu thoát nước thải thành phố (đoạn tiếp giáp khu dân cư Kim Lai mới) phường Ngọc Châu</t>
  </si>
  <si>
    <t>Sân lấp, xây dựng hạ tầng kỹ thuật khu dân cư trong phần diện tích xen kẹp giữa KDC Kim lai mới và đường đê bao sông Kim Sơn, P Ngọc Châu</t>
  </si>
  <si>
    <t>Đường Chương Mỹ</t>
  </si>
  <si>
    <t>Xây dựng chợ tại công ty May 2, P Quang Trung</t>
  </si>
  <si>
    <t>Hạ tầng kỹ thuật khu TĐC dân cư Đại An</t>
  </si>
  <si>
    <t>Khu dân cư đông Ngô quyền</t>
  </si>
  <si>
    <t>Cải tạo hệ thống thoát nước và nút giao đường 52m (đoạn trước cửa UBND phường Thanh Bình)</t>
  </si>
  <si>
    <t>Cải tạo đèn tín hiệu giao thông nút ngã tư máy Sứ, máy xay, Nguyễn Lương Bằng, Vũ Hựu</t>
  </si>
  <si>
    <t>Khu lâm viên và quảng trường đại lộ HCM</t>
  </si>
  <si>
    <t>Tuyến đường phía Nam đoạn qua phường Tứ Minh thuộc dự án đường gom Quốc lộ 5 (km45 - km59)</t>
  </si>
  <si>
    <t>Xây dựng tường rào nghĩa trang trồng cây xanh cách ly khu tái định cư phường Ngọc Châu</t>
  </si>
  <si>
    <t>Xây dựng nhà bảo vệ, cải tạo rãnh thoát nước trám vá, quét vôi ve nhà lớp học + ban giám hiệu 02 tầng trường mầm non Việt Hòa</t>
  </si>
  <si>
    <t>Cải tạo, nâng cấp đường Nhữ Đình Hiền</t>
  </si>
  <si>
    <t>Các hạng mục phụ trợ trường THCS Hải Tân</t>
  </si>
  <si>
    <t>Cải tạo, nâng cấp đường 2 bên Hào Thành</t>
  </si>
  <si>
    <t xml:space="preserve">Xây nâng tầng (2 phòng) nhà lớp học + bếp ăn mầm non Cẩm Thượng  </t>
  </si>
  <si>
    <t>Xây dựng đường Nhữ Đình Hiền</t>
  </si>
  <si>
    <t>Cải tạo cấc hạng mục phụ trợ trường THCS Tân Hưng,TPHD</t>
  </si>
  <si>
    <t>Hệ thống điện chiếu sáng đường Yết Kiêu, phường Hải Tân</t>
  </si>
  <si>
    <t>Cải tạo nhà lớp học 2 tầng 10 phòng trường mầm non việt Hòa</t>
  </si>
  <si>
    <t>Nhà làm việc số 11</t>
  </si>
  <si>
    <t>Nạo vét thủy lợi Đông xuân năm 2014-2015</t>
  </si>
  <si>
    <t>Trải thảm mặt đường bê tông nhựa phố Bùi Thị Cúc - Mạc Thị Bưởi</t>
  </si>
  <si>
    <t>Nhà lớp học bộ môn 3 tầng 6 phòng của trường THCS Hải Tân</t>
  </si>
  <si>
    <t>Nhà làm việc số 01, số 05, hội trường, nhà vệ sinh chung, TPHD</t>
  </si>
  <si>
    <t>Nhà lớp học 3 tầng 9 phòng trường Tiểu học Bình Minh, TP Hải Dương</t>
  </si>
  <si>
    <t>Cải tạo hệ thống thoát nước từ cống ngang quốc lộ 5 ra mương dẫn về hồ nghè (Khu vực đường Phan Đình Phùng)</t>
  </si>
  <si>
    <t>Xây dựng nhà lớp học chức năng 1 tầng 2 phòng (móng 2 tầng) và cải tạo sân trường MN Việt Hòa</t>
  </si>
  <si>
    <t>DI chuyển, xây dựng biển địa danh thành phố tại khu vực cửa ngõ phía tây</t>
  </si>
  <si>
    <t>Trải thảm mặt đường bê tông nhựa tuyến đường phố Tuệ Tĩnh</t>
  </si>
  <si>
    <t>Cải tạo, sửa chữa lớp học 3T12P Trường Mầm Non Phú Lương</t>
  </si>
  <si>
    <t>Cải tạo, nâng cấp hệ thống thoát nước ngõ 10 đường Cầu Cốn</t>
  </si>
  <si>
    <t>Cải tạo sân thể thao thuộc UBND thành phố</t>
  </si>
  <si>
    <t>Nhà đa năng trường THCS Hải Tân</t>
  </si>
  <si>
    <t>Các hạng mục phụ trợ và cải tạo nhà lớp học 3 tầng 18 phòng (nhà B) trường Tiểu học Tô Hiệu, TP HD</t>
  </si>
  <si>
    <t>Cắm mốc chia lô Hạ tầng kỹ thuật khu tái định cư Ngọc Châu</t>
  </si>
  <si>
    <t>Trải thảm mặt đường bê tông nhựa phố An Thái - Cựu Thành</t>
  </si>
  <si>
    <t>Cải tạo, nâng cấp đường Cầu Cốn (đoạn từ cống Cầu Cốn đến khu dân cư Kim Lai mới), phường Trần Hưng Đạo, TP Hải Dương</t>
  </si>
  <si>
    <t>Trải thảm mặt đường phố Tiền Phong và Hàn Giang</t>
  </si>
  <si>
    <t>Trải thảm đường Đặng Quốc Chinh, phường Lê Thanh Nghị, TP Hải Dương</t>
  </si>
  <si>
    <t>cải tạo, nâng cấp đường Mạc Đĩnh Chi</t>
  </si>
  <si>
    <t>Nhà lớp học chức năng, bếp ăn tầng 1 móng 2 tầng trường MN Thượng Đạt</t>
  </si>
  <si>
    <t>Tổ chức giao thông đô thị thành phố Hải Dương giai đoạn 2013-2020</t>
  </si>
  <si>
    <t>Xây dựng trường Tiểu học Tân Bình (giai đoạn 1)</t>
  </si>
  <si>
    <t>Xây dựng cải tạo các hạng mục phụ trợ trường mầm non Nhị châu</t>
  </si>
  <si>
    <t>Xây dựng đài phun nước đường Hồng Quang, ngân hàng Công Thương,TPHD</t>
  </si>
  <si>
    <t>XD điểm tập kết rác thôn Tiền Trung, xã Ái Quốc</t>
  </si>
  <si>
    <t>Nâng tầng 3 nhà lớp học 2 tầng 8 phòng và nhà lớp học chức năng 6 phòng</t>
  </si>
  <si>
    <t>Cải tạo, nâng cấp đường Cầu Cốn (giai đoạn II từ đường Nguyễn Hữu Cầu đến cống Cầu Cốn), phường Trần Hưng Đạo, TP HD</t>
  </si>
  <si>
    <t>Cải tạo, nâng cấp cầu Tràng, phường Ái Quốc</t>
  </si>
  <si>
    <t>Cải tạo vườn hoa công cộng và tổ chức lát gạch tự chèn tại các vị trí công cộng trên địa bàn TPHD</t>
  </si>
  <si>
    <t>Xây dựng hạ tầng kỹ thuật tại nút giao đường Phú Thọ và đường Dương Hòa thuộc khu dân cư Đông Ngô Quyền (giai đoạn 2)</t>
  </si>
  <si>
    <t>Cải tạo, sửa chữa trụ sở làm việc Viện kiểm sát nhân dân</t>
  </si>
  <si>
    <t>Mái vòm che sân chơi và cải tạo nhà xe học sinh trường THCS Bình Minh</t>
  </si>
  <si>
    <t>Cải tạo, sửa chữa trụ sở HĐND-UBND thành phố (Hạng mục: Nhà làm việc số 2,3,4,6,7,9,13, căng tin và phá dỡ)</t>
  </si>
  <si>
    <t>Cải tạo, sửa chữa trường mầm non Thanh Bình</t>
  </si>
  <si>
    <t>Xây dựng nhà mái tôn đa năng và sửa chữa một số hạng mục phụ trợ trường Mầm non Ngọc Châu</t>
  </si>
  <si>
    <t>Nhà đa năng trường THCS Tân Bình</t>
  </si>
  <si>
    <t>Các hạng mục phụ trợ trường THCS Thạch Khôi, TP Hải Dương</t>
  </si>
  <si>
    <t>Cải tạo, nâng cấp đường Đặng Quốc Chinh, TP HD</t>
  </si>
  <si>
    <t>Cải tạo, sửa chữa nhà lớp học 3 tầng (khu nhà B) và nhà vệ sinh tập thể trường THCS Tân Bình, TP HD</t>
  </si>
  <si>
    <t>Lát gạch nền san và một số hạng mục phụ trợ trường Tiểu học Tân Hưng, TP Hải Dương</t>
  </si>
  <si>
    <t>Đường Bà Triệu kéo dài (đoạn nối từ đường Ngô Quyền đến đường Đức Minh)</t>
  </si>
  <si>
    <t>Cải tạo, sửa chữa trường THCS Trần Phú (Hạng mục: Cải tạo sân trường, xây dựng nhà xe giáo viên; trám vá, quét vôi ve nhà lớp học 3 tầng; nhà hiệu bộ; nhà chức năng)</t>
  </si>
  <si>
    <t>Xây dựng đường Trần Thánh Tông, TP Hải Dương</t>
  </si>
  <si>
    <t>Tổ chức nút giao thông Tam Giang</t>
  </si>
  <si>
    <t>Nhà lớp học 2 tầng 8 phòng (móng 3 tầng) trường Tiểu học Bình Hàn, TP Hải Dương</t>
  </si>
  <si>
    <t>Nâng tầng 3 nhà lớp học 2 tầng 8 phòng trường Tiểu học Hải Tân</t>
  </si>
  <si>
    <t>Cải tạo 2 nhà lớp học + đa năng trường THCS Lê Quý Đôn, TP HD</t>
  </si>
  <si>
    <t>Cải tạo đường đi dạo và hệ thống thoát nước xung quanh khu hồ Vệ sinh, hồ cơ khí, TPHD</t>
  </si>
  <si>
    <t>Nạo vét hệ thống mương tiêu thoát nước phường Cẩm Thượng</t>
  </si>
  <si>
    <t>Nạo vét hệ thống mương tiêu thoát nước phường Tân Bình, TPHD</t>
  </si>
  <si>
    <t>Nạo vét kênh T1 (đoạn từ quốc lộ 5 đến đường Vũ Công Đán)</t>
  </si>
  <si>
    <t>Khu đô thị mới phía đông mở rộng</t>
  </si>
  <si>
    <t>Xây dựng đường Việt Hòa, phường Việt Hòa (giai đoạn 1)</t>
  </si>
  <si>
    <t>Bổ sung xây mới 2 phòng học tầng 3 nhà lớp học 2 tầng 6 phòng trường Tiểu học Đặng Quốc Chinh</t>
  </si>
  <si>
    <t>Cải tạo, sửa chữa trụ sở làm việc thành ủy HD</t>
  </si>
  <si>
    <t>Cải tạo, sửa chữa trụ sở làm việc thành ủy Hải Dương. HM: Nội thất</t>
  </si>
  <si>
    <t>Xây dựng cầu Đình Đông, xã Thượng Đạt</t>
  </si>
  <si>
    <t>Nhà lớp học 2 tầng và bếp chế biến thức ăn (móng 3 tầng) trường TH Bình Minh, TP Hải Dương</t>
  </si>
  <si>
    <t>Cải tạo, nâng cấp đường Bình Lộc (đoạn từ đường Ngô Quyền đến đường Trường Chinh)</t>
  </si>
  <si>
    <t>Đường 52 m</t>
  </si>
  <si>
    <t>Xây dựng đường giao thông khu 4 phường Nhị Châu (giai đoạn 1 từ đường Trần Hưng Đạo đến nhà văn hóa khu 4)</t>
  </si>
  <si>
    <t>Cải tạo Chợ Hội Đô, TP. Hải Dương</t>
  </si>
  <si>
    <t>Cải tạo hệ thống sân, đường, cấp nước, cấp điện và các hạng mục phụ trợ HĐND-UBND thành phố</t>
  </si>
  <si>
    <t>Sửa chữa, đảm bảo ATGT nút giao dưới cầu vượt Đồng Niên, TPHD</t>
  </si>
  <si>
    <t>Nâng cấp, cải tạo đường Nguyễn Lương Bằng (giai đoạn 1) đoạn từ Ngã tư máy sứ đến ngã tư Ngô Quyền TPHD</t>
  </si>
  <si>
    <t>Nhà lớp học 2 tầng 10 phòng móng 3 tầng trường TH Ái Quốc</t>
  </si>
  <si>
    <t>XD trường Mầm non Hương Sen, phường Ái Quốc giai đoạn 1</t>
  </si>
  <si>
    <t>Cải tạo, nâng cấp cầu Bảo Thái</t>
  </si>
  <si>
    <t>Nhà hiệu bộ kết hợp phòng học và các hạng mục phụ trợ trường THCS Thượng Đạt, TP Hải Dương</t>
  </si>
  <si>
    <t>Nhà lớp học 2 tầng 8 phòng (móng 4 tầng)</t>
  </si>
  <si>
    <t>Xây dựng trường Tiểu học Tân Bình</t>
  </si>
  <si>
    <t>Cải tạo kênh T2 (đoạn từ Mai Hắc Đế đến ngã tư máy sứ)</t>
  </si>
  <si>
    <t>Hạ tầng kỹ thuật khu TĐC Ngọc Châu (giai đoạn 1)</t>
  </si>
  <si>
    <t>7010496 - XD hạ tầng khu DC Kim Lai</t>
  </si>
  <si>
    <t>7488176 - XDHT mạng Lan toà nhà làm việc UBND, HĐND TPHD</t>
  </si>
  <si>
    <t>7576298 - Cải tạo sân thể thao thuộc UBND TPHD</t>
  </si>
  <si>
    <t>7599309 - Trang thiết bị phòng cháy chữa cháy GĐ1  khối cơ quan hành chính</t>
  </si>
  <si>
    <t>7600751 - CT, sửa chữa các nhà làm việc trụ sở HĐND, UBND TPHD</t>
  </si>
  <si>
    <t>7623966 - Khu thể  thao cho cán bộ nhân viên UBND TPHD</t>
  </si>
  <si>
    <t>7638980 - Nạo vét kênh dẫn trạm bơm thôn Thượng Triệt 2 xã Thượng Đạt</t>
  </si>
  <si>
    <t>7659067 - Nạo vét kênh dẫn nhánh thành phố Hải Dương năm 2016-2017</t>
  </si>
  <si>
    <t>7482680 - XD trường TH Tân Bình(GĐ)san lấp,Hrào,cổng,nhà BV,HTTN</t>
  </si>
  <si>
    <t>7510592 - Cải tạo trường Mầm non Trần Hưng Đạo</t>
  </si>
  <si>
    <t>7511227 - Trường Tiểu học Tân Bình - TP Hải Dương</t>
  </si>
  <si>
    <t>7529638 - XD trường mầm non Hương Sen P ái Quốc TPHD</t>
  </si>
  <si>
    <t>7612560 - XD nhà lớp học 3T3P trường mầm non Trân Phú TPHD</t>
  </si>
  <si>
    <t>7621083 - Trường tiểu học Việt Hòa</t>
  </si>
  <si>
    <t>7627141 - Trường mầm non Hương Sen GĐ2</t>
  </si>
  <si>
    <t>7631881 - Xây dựng nhà hiệu bộ 2 tầng trường tiểu học An Châu</t>
  </si>
  <si>
    <t>7654339 - Nhà lớp học và các phòng chức năng 3T 6P móng  T trường TH Ngọc Châu</t>
  </si>
  <si>
    <t>7654340 - XD mới và cải tạo nhà lớp học trường MN QUang Trung TPHD</t>
  </si>
  <si>
    <t>7661267 - Nhà lớp học 2T 6 phòng trường TH Tân Hưng</t>
  </si>
  <si>
    <t>7010045 - Xây dựng đường Trần Thánh Tông</t>
  </si>
  <si>
    <t>7010519 - Khu DC Dong Ngo Quyen</t>
  </si>
  <si>
    <t>7010578 - Duong  52 M</t>
  </si>
  <si>
    <t>7033275 - Cải tạo nângc ấp đường Nguyễn Thị Duệ</t>
  </si>
  <si>
    <t>7147724 - Cải tạo nâng cấp đường Ṿ Hựu</t>
  </si>
  <si>
    <t>7191679 - XD HT thoát nước và trồng cây xanh ven quốc lộ 5</t>
  </si>
  <si>
    <t>7228378 - Cải tạo nâng cấp đường Hoàng Hoa Thám TPHD</t>
  </si>
  <si>
    <t>7274826 - Cải tạo nâng cấp đường Lê Quý Đôn</t>
  </si>
  <si>
    <t>7274839 - Cải tạo nâng cấp đường Lư Anh Tông</t>
  </si>
  <si>
    <t>7289670 - Đầu tư  XD hạ tầng KT khu tái đ̃nh cư phường N. Châu</t>
  </si>
  <si>
    <t>7295355 - Hạ tầng kỹ thuật khu DC mới thuộc khu 9 p Hải Tân, HD</t>
  </si>
  <si>
    <t>7296494 - Cải tạo tuyến đường Phạm Hồng Thái TPHD</t>
  </si>
  <si>
    <t>7296495 - Trải thảm bê tông nhựa đường phố Quang Trung TPHD</t>
  </si>
  <si>
    <t>7307269 - Cải tạo nâng cấp đường 2 bên Hào Thành TP hải Dương</t>
  </si>
  <si>
    <t>7311162 - Trải thảm bê tông nhựa bến xe khách TPHD</t>
  </si>
  <si>
    <t>7330846 - Tổ chức nút giao thông Tam Giang</t>
  </si>
  <si>
    <t>7340154 - Cải tạo, nâng cấp  đường Mạc Thị Bưởi- Bùi Thị Cúc</t>
  </si>
  <si>
    <t>7342425 - Cải tạo các nút giao vòng xuyến  trên địa bàn TPHD</t>
  </si>
  <si>
    <t>7356855 - HT điện chiếu sáng đường Yết Kiêu P Hải Tân TPHD</t>
  </si>
  <si>
    <t>7389611 - Trải thảm phố Cựu Thành và phố An Thái TPHD</t>
  </si>
  <si>
    <t>7434150 - XD đường Nhữ Đình Hiền TPHD</t>
  </si>
  <si>
    <t>7434904 - Trải thảm BTN mặt đường Tuệ Tĩnh</t>
  </si>
  <si>
    <t>7436780 - Cải tạo chợ Hội Đô</t>
  </si>
  <si>
    <t>7448590 - Trải thảm đường Nguyễn Hữu Cầu</t>
  </si>
  <si>
    <t>7448594 - Phân luồng giao thông phố Phạm Ng̣ Lão</t>
  </si>
  <si>
    <t>7472003 - CT đèn tín hiệu GT nút ngã tư máy sứ, máy xay, NLB- VH</t>
  </si>
  <si>
    <t>7475159 - CT, nâng cấp đường Nhữ Đình Hiền( Ngã tư máy xứ-NVL)</t>
  </si>
  <si>
    <t>7510624 - Cải tạo nâng cấp cầu Bảo Thái xã Tân Hưng TPHD</t>
  </si>
  <si>
    <t>7510627 - Cải tạo, NC đường Bình Lộc( từ Ngô Quyền -Chường Chinh)</t>
  </si>
  <si>
    <t>7510630 - XD đèn TH giao thông ngã tư Tụê Tĩnh- Điện Biên Phủ</t>
  </si>
  <si>
    <t>7510633 - XD đường giao thông khu 4 phường Nhị Châu TPHD</t>
  </si>
  <si>
    <t>7513516 - XD đường Việt Hòa - P Việt Hòa TPHD</t>
  </si>
  <si>
    <t>7526038 - Nâng cấp trải thảm đường Quang Trung ( đường sắt -AD)</t>
  </si>
  <si>
    <t>7536544 - Khảo sát ĐC CT cải tạo kênh T2 Ngã tư Máy sứ-MHĐ</t>
  </si>
  <si>
    <t>7539365 - Di chuyển, XD biển địa danhTP khu vực cửa ngõ phía Tây</t>
  </si>
  <si>
    <t>7539403 - CT, nâng cấpp hệ thống thoát nước trên đường Hoàng Diệu</t>
  </si>
  <si>
    <t>7540178 - Nâng cấp, cải tạo đường Nguyễn Lương Bằng GĐ1</t>
  </si>
  <si>
    <t>7542229 - Nạo vét kênh T1 thành phố Hải Dương</t>
  </si>
  <si>
    <t>7574937 - Cải tạo nâng cấp cầu tràng phường Ái Quốc TPHD</t>
  </si>
  <si>
    <t>7577301 - Sửa chữa, đảm bảo an toàn giao thông nút giao dưới cầu vượt Đồng Niên</t>
  </si>
  <si>
    <t>7581858 - XD cầu Đình Đông xã Thượng Đạt</t>
  </si>
  <si>
    <t>7584962 - Tuyến đường phía Nam qua P Tứ Minh thuộc DA đường QL 5</t>
  </si>
  <si>
    <t>7586694 - Nạo vét hệ thống mương tiêu thoát nước phường Cẩm Thượng TPHD</t>
  </si>
  <si>
    <t>7586698 - Nạo vét mương tiêu thoát nước phường Tân Bình</t>
  </si>
  <si>
    <t>7588064 - Cải tạo nâng cấp đường Mạc Đĩnh Chi - Lê Thanh Nghị</t>
  </si>
  <si>
    <t>7594450 - HTKT nút giao đường Phú Thọ - Dương Hòa</t>
  </si>
  <si>
    <t>7596902 - Nạo vét mương tiêu thoát nước khu Lộ Cương phường Tứ Minh</t>
  </si>
  <si>
    <t>7596905 - Nạo vét kênh T2 ( từ ngã tư máy Sứ đến đường Bà Triệu</t>
  </si>
  <si>
    <t>7602368 - CTđường đi dạo và HT thoát nước xung quanh hồ Vệ Sinh hồ cơ khí TPHD</t>
  </si>
  <si>
    <t>7606769 - Mở rộng kênh T2, XD trạm bơm Bình Lâu</t>
  </si>
  <si>
    <t>7607718 - Nghiên cứu tiền khả thi xây dựng cải tạo HTTN, thu gom và xử lý nước thaikhu phía tây TPHD</t>
  </si>
  <si>
    <t>7614656 - HT thoát nước đường Nguyễn Lương Bằng( từ Ngô Quyền đến nút NLB, Vũ Hựu)</t>
  </si>
  <si>
    <t>7616017 - Lắp đặt hệ thống camera trên tuyến phố Hồ Chí Minh, Trần Hưng Đạo</t>
  </si>
  <si>
    <t>7620340 - XDHT chiếu sáng Quốc lộ 37 và đường Nguyễn Văn Linh</t>
  </si>
  <si>
    <t>7621291 - Nạo  vét kênh T1( Từ Vũ Công Đán đến sông Sặt)</t>
  </si>
  <si>
    <t>7621292 - Nạo vét và kiên cố hóa kênh thoát nước khu 10 P Bình Hàn TPHD</t>
  </si>
  <si>
    <t>7621673 - Đường Việt Hòa giai đoạn 2</t>
  </si>
  <si>
    <t>7621694 - Nạo vét kênh dẫn trạm bơm Đồng Niên và kênh thoát nước Khu 1 P Việt Hòa</t>
  </si>
  <si>
    <t>7621695 - Nạo vét kênh tưới tiêu bờ Rầu P Việt Hòa</t>
  </si>
  <si>
    <t>7625756 - CT, nạo vét kênh mương cấp 1phục vụ tưới tiêu, chống ngập úng P Việtt Hòa</t>
  </si>
  <si>
    <t>7625757 - CT, nạo vét kênh mương cấp 2 phụcc vụ tưới tiêu và phòng chống ngậpp úng P Việt Hòa</t>
  </si>
  <si>
    <t>7625758 - N?o vét HTTN đư?ng Đ?ng Ch? đi Khánh H?i Nam Đ?ng TPHD</t>
  </si>
  <si>
    <t>7625759 - CT, nạo vét kênh cấp 1 tưới TB Tân Hưng, Thanh Liễu, Cương Xá, Tân Hưng</t>
  </si>
  <si>
    <t>7625760 - CT, nạo vét kiên cố hóa kênh mương đội 4 Thanh liễu, Tân Hưng</t>
  </si>
  <si>
    <t>7625855 - CT, HTTN đường liên thôn khánh hội đi nhân nghĩa và CT mặt đường, cổng trường TH Nam Đồng</t>
  </si>
  <si>
    <t>7629160 - Đường dạo, vườn hoa ven hồ Bình Minh khu vực giáp đường Lê Thanh Nghị</t>
  </si>
  <si>
    <t>7629337 - Nạo vét HTMT thoát nước giáp khu đô thị mới phía tây mở rộng KDC cũ P Thanh Bình</t>
  </si>
  <si>
    <t>7632548 - HTKT  khu dân cư mới Đường Bưởi P Thạch Khôi TP HD</t>
  </si>
  <si>
    <t>7634774 - Cải tạo rãnh, nạo vét mương tiêu thoát nước xã Nam Đồng</t>
  </si>
  <si>
    <t>7634777 - Nạo vét HT mương tiêu thoát nước khua An phú và khu dân cư cũ P Tân Bình</t>
  </si>
  <si>
    <t>7634778 - Nạo vét hệ thống mương tiêu thoát nước khu Nhật Tân P Tứ Minh TPHD</t>
  </si>
  <si>
    <t>7634779 - Nạo vét HT mương tiêu thoát nước sau khu 10 phường Tân Bình TPHD</t>
  </si>
  <si>
    <t>7634780 - Nạo vét HT mương tưới tiêu nước từ trạm bơm Chi Hòa đến nút giao thông Đồng Niên P V Hòa</t>
  </si>
  <si>
    <t>7634781 - Nạo vét hệ thống mương tiêu thoát nước phía sau trụ sở UBND P Tân Bình</t>
  </si>
  <si>
    <t>7634782 - Nạo vét kênh dẫn chính khu 1,2,3,4,5 phường Hải Tân TPHD</t>
  </si>
  <si>
    <t>7634783 - Nạo vét kênh gốc Cậy thôn Thanh Liễu Tân Hưng</t>
  </si>
  <si>
    <t>7634784 - Nạo vét kênh dẫn chính đoan từ cống Tràng A đến TB Ngọc trì P Ái Quốc</t>
  </si>
  <si>
    <t>7634785 - Nạo vét hệ thống mương tiêu thoát nước khu Thượng Đạt P Tứ Minh TPHD</t>
  </si>
  <si>
    <t>7634786 - Nạo vét kênh thoát nước thôn Vũ Thượng P Ái Quốc TPHD</t>
  </si>
  <si>
    <t>7634787 - Nạo vét kênh thoát nước thôn Vũ Xá P Ái Quốc( từ cống Văn, ngã ba mương..)</t>
  </si>
  <si>
    <t>7634788 - Nạo vét kênh thoát nước thôn Vũ Xá P ÁI Quốc ( từ ngã ba mương , Vũ Thương..)</t>
  </si>
  <si>
    <t>7637086 - Nạo vét kênh tiêu chính khu 21 phường Nhị Châu</t>
  </si>
  <si>
    <t>7638239 - Nạo vét hệ thống mương tiêu thoát nước phường Việt Hòa TPHD</t>
  </si>
  <si>
    <t>7640540 - Di chuy?n tr?m bơm Ng?c Tr? P Ái Qu?c TPHD</t>
  </si>
  <si>
    <t>7643523 - Phân luồng giao thông trên tuyến phố Tuệ Tĩnh</t>
  </si>
  <si>
    <t>7649037 - CT, nâng cấp đường nối  từ LILAMA đến đường khu 12 P Binh Hàn</t>
  </si>
  <si>
    <t>7654337 - CT đường Giao thông liên thôn Ngọc Trì , Tiến Đạt P Ái Quốc TPHD</t>
  </si>
  <si>
    <t>7654338 - HT điện chiếu sáng đường Hồng Quang kéo dài</t>
  </si>
  <si>
    <t>7655913 - CT, nâng cao năng lực thoát nước 1 số khu vực thuộc P Ngọc Châu TPHD</t>
  </si>
  <si>
    <t>7658208 - CT , nâng cấp trạm y tế xã Tân Hưng</t>
  </si>
  <si>
    <t>7661266 - XD HTTN đường 390 đoạn từ KM8+630- km9+30  và Km9+900-km10+250</t>
  </si>
  <si>
    <t>7666249 - Cải tạo, nâng cấp đường Bình Lộc ( đoạn từ đường Ngô Quyền đến ngã 3 Kim Sơn)</t>
  </si>
  <si>
    <t>7666261 - CT, nâng cấp đường Khúc Thừa Dụ P Thanh Bình</t>
  </si>
  <si>
    <t>7319645 - XD trạm bơm Bình Hàn TPHD</t>
  </si>
  <si>
    <t>7543157 - Nạo vét kênh dẫn nhánh TPHD</t>
  </si>
  <si>
    <t>7358766 - Sân bê tông, bồn cây, HT thoát nước THCS Tứ Minh</t>
  </si>
  <si>
    <t>7470976 - Nhà lớp học 2T và chế thức ăn ( măng 3T) TH Bình Minh</t>
  </si>
  <si>
    <t>7471083 - Nhà lớp học 2T8P (móng 3T) Trường TH Bình Hàn</t>
  </si>
  <si>
    <t>7471992 - Trường TH Trần QuốcToản HM nhà hiệu bộ + PH chức năng</t>
  </si>
  <si>
    <t xml:space="preserve">7535633 - Nhà hiệu bộ kết hợp  phòng học các HMPT trường THCS Thượng Đạt </t>
  </si>
  <si>
    <t>7576654 - Nhà lớp học 2 tầng 8 phòng ( nhà C) trường THCS Trần Phú</t>
  </si>
  <si>
    <t>7590897 - Nhà lớp học 2 tầng 10 phòng(móng 3T) trường Tiểu học Ái Quốc</t>
  </si>
  <si>
    <t>7607771 - Trường MN Việt Hòa HM ốp tường +lát nền 2T4P lát nền T1 2T10P</t>
  </si>
  <si>
    <t>7609010 - CT, nâng tầng 3 nhà lớp học 2T8P + nhà đa năng trường THCS Cẩm Thượng</t>
  </si>
  <si>
    <t>7610013 - Nhà thư viện kết hợp phòng học trường TH Tô Hiệu</t>
  </si>
  <si>
    <t>7623967 - Cải tạo, sửa chữa nhà lớp họcc 3T, xây mới nhà VS THCS Tân Bình</t>
  </si>
  <si>
    <t>7627140 - Nâng tầng 3 nhà lớp học 2T10P + Sảnh trường TH Ái Quốc</t>
  </si>
  <si>
    <t>7628359 - Nhà lớp học 2 tầng 8 phòng (móng 3 tầng) trường THCS Tân Bình</t>
  </si>
  <si>
    <t>7630221 - Xây dựng nhà đa năng trường tiểu học Hải Tân</t>
  </si>
  <si>
    <t>7572102 - Cải tạo, sửa chữa trụ sở làm việc Thành Ủy Hải Dương</t>
  </si>
  <si>
    <t>7592519 - Cải tạo, sửa chữa trụ sở làm việc Thành ủy Hải Dương;HM: Nội Thất</t>
  </si>
  <si>
    <t>320170001 - Nhà làm viêc 3 tầng Công an TP Hải Dương</t>
  </si>
  <si>
    <t>7004692 - Hàng rào tạm bảo vệ hiện trường TT thương mại TPHD</t>
  </si>
  <si>
    <t>7010572 - Khu Van hoa The Thao</t>
  </si>
  <si>
    <t>7189886 - Đường nối đường Nguyễn Lương Bằng vài đường Nguyễn Thị Duệ</t>
  </si>
  <si>
    <t>7610767 - Naọ  vét kênh dẫn hồ điều hòa, trạm bơm Bơm Hàn</t>
  </si>
  <si>
    <t>7620456 - HTKT TĐC đường gom QL 5 P Tứ Minh TPHD</t>
  </si>
  <si>
    <t>420100049 - Cải tạo nâng cấp đường khu dãn dân - Thạch Khôi</t>
  </si>
  <si>
    <t>420100077 - XD giếng, cổng hàng rào Đình Trung.</t>
  </si>
  <si>
    <t>420110001 - Cải tạo nâng cấp đường Ṿ Hựu P Thanh Bình</t>
  </si>
  <si>
    <t>420110016 - Trụ sở LV 3 tầng Đảng ủy-HĐND-UBND Phường Tân Bình</t>
  </si>
  <si>
    <t>420110021 - Cải tạo nâng cấp đường liên khu 123 Phường Hải Tân</t>
  </si>
  <si>
    <t>420110034 - Cải tạo đường Nguyễn Văn Th̃nh P Ngọc Châu TPHD</t>
  </si>
  <si>
    <t>420110035 - CT,NC đường GT liên thôn TiƠn Đạt-Ngọc Trì xã ái Quốc</t>
  </si>
  <si>
    <t>420110038 - Lát gạch tự ch̀n phố Lê viết Hưng, Ngọc Tuyền P N Châu</t>
  </si>
  <si>
    <t>420110039 - Trạm y tế phường Tân Bình - TPHD</t>
  </si>
  <si>
    <t>420110042 - Lợp mái tôn 4 khu bán hàng ngoài trời chợ P Thanh Bình</t>
  </si>
  <si>
    <t>420110046 - Cải tạo, nâng cấp đường khu 16 phường Bình Hàn</t>
  </si>
  <si>
    <t>420110050 - Cải tạo nghĩa trang liệt sỹ xã Tân Hưng (giai đoạn 1)</t>
  </si>
  <si>
    <t>420110060 - Cải tạo, nâng cấp  đường Ngọc Uyên P Ngọc Châu</t>
  </si>
  <si>
    <t>420120003 - Mở rộng đường Phan Chu Trinh kĐo dài phường Nh̃ Châu</t>
  </si>
  <si>
    <t>420120014 - Trung tâm hành chính phường Nhị Châu</t>
  </si>
  <si>
    <t>420120020 - Sân,bồn H,bể C,rãnh nước, nhà BV,SK,N để xe UBND Tân Binh</t>
  </si>
  <si>
    <t>420120021 - Hai nhà lớp học2T6P(khuTT)2T4P(Ṿ la)Mầm non Nam Đồng</t>
  </si>
  <si>
    <t>420120022 - Nhà văn hóa khu 1 phường Tân Bình</t>
  </si>
  <si>
    <t>420120027 - Đường vào nghĩa trang phường Hải tân</t>
  </si>
  <si>
    <t>420120032 - Cải tạo nâng cấp đường khu 16 (GD 2) P Bình Hàn</t>
  </si>
  <si>
    <t>420120034 - Cải tạo nâng cấp đường Lộ Cương phường Tứ Minh</t>
  </si>
  <si>
    <t>420120040 - Nhà lớp học 2T6P,CT sân và thoát nước Đặng Q Trinh</t>
  </si>
  <si>
    <t>420120045 - Nhà văn hóa Trung tâm Phường Tân Bình</t>
  </si>
  <si>
    <t>420130005 - Cải tạo nâng cấp đường khu 5+khu 3 P. Bình Hàn</t>
  </si>
  <si>
    <t>420130008 - Đài tưởng niệm liệt sỹ phường Tân Bình</t>
  </si>
  <si>
    <t>420130010 - San lấp MB,cổng,tường rào,nhà bảo vệ Mầm non Nam Đồng</t>
  </si>
  <si>
    <t>420130015 - Nhà lớp học 1 tầng 4 phòng trường mầm non Hải Tân</t>
  </si>
  <si>
    <t>420130022 - Điểm dân cư khu 12 P Bình Hàn TP Hải Dương</t>
  </si>
  <si>
    <t>420130023 - Nhà VH khu 16 P Ngọc Châu</t>
  </si>
  <si>
    <t>420130028 - Cải tạo xây mới các hạng mục phụ trợ UBND P Bình Hàn</t>
  </si>
  <si>
    <t>420140003 - Xây dựng điểm tập kết rác phường Tân Bình</t>
  </si>
  <si>
    <t>420140005 - Cải tạo hệ thống block phố chương dương P Trần Phú</t>
  </si>
  <si>
    <t>420140010 - Điểm dân cư ngõ 60 + Di chuyển đường dây 0,4KV GPMB  ngõ 60 P Bình Hàn</t>
  </si>
  <si>
    <t>420140021 - Sân BT,BH,HTTN, nhà Đxe, nhà VS,T rào Nhà VHTT Tân Bình</t>
  </si>
  <si>
    <t>420140023 - Trạm y tế phường Lê Thanh Nghị - TPHD</t>
  </si>
  <si>
    <t>420140026 - Nhà hội trường UBND phường Ngọc Châu</t>
  </si>
  <si>
    <t>420140028 - CT đường GT An Châu HM CTđường bê tông thôn Đồng,TTiền</t>
  </si>
  <si>
    <t>420140029 - XD khu dân cư mới và nhà VH khu Lộ Cương P Tứ Minh</t>
  </si>
  <si>
    <t>420140030 - Trường mầm non Thanh Bình (GĐ1:San lấp cổng tường..</t>
  </si>
  <si>
    <t>420140032 - CT mặt đường và HT thoát nước ngõ 55 Đức Minh P.TB</t>
  </si>
  <si>
    <t>420150006 - Nhà lớp học 2T6P(móng 3 T) trường Tiểu học Thạch Khôi</t>
  </si>
  <si>
    <t>420150014 - SL, XD tường rào rãnhthoátnướcđiểmvuichơi K1T. Bình</t>
  </si>
  <si>
    <t>420150016 - Cải tạo nâng cấp nghĩa trang liệt sỹ Phường ái Quốc</t>
  </si>
  <si>
    <t>420150027 - Cải tạo nâng cấp nghĩa trang liệt sỹ P Tứ Minh</t>
  </si>
  <si>
    <t>420150031 - Cải tạo NC Nghĩa trang liệt sỹ xã Nam Đồng</t>
  </si>
  <si>
    <t>420150035 - CT, NC đường kênh tre, từ đình Đàm Lộc P Tân Bình</t>
  </si>
  <si>
    <t>420150036 - Cải tại, nâng cấp đường Nhật tân, P. Tứ Minh TP HD</t>
  </si>
  <si>
    <t>420150042 - Cải tạo nâng cấp đường liên xã Nam Đồng - Đồng Lạc</t>
  </si>
  <si>
    <t>420150043 - Đài tưởng niệm nghĩa trang liệt sỹ P Nhị Châu</t>
  </si>
  <si>
    <t>420160003 - CT, nâng cấp đường Việt Hòa (phương độ-đồng niên)</t>
  </si>
  <si>
    <t>420160004 - Trường MN Hải Tân(Nâng tầng 2 nhà lớp học 4P+phụ trợ</t>
  </si>
  <si>
    <t>420160005 - CT sân thể thao khu trung tâm hành chính P. Tân Bình</t>
  </si>
  <si>
    <t>420160014 - CT nâng cấp đường Ṿ Dự(Trần Đăng Nguyên-3KCNĐA</t>
  </si>
  <si>
    <t>420160015 - XDHTthoátnước Blockvỉahèvà HTchiếusángṾũcôngđán</t>
  </si>
  <si>
    <t>420160021 - San nấp  HT thoát nước các điểm DC nhỏ lẻ xã Tân Hưng</t>
  </si>
  <si>
    <t>420160023 - CTSC nhà làm việc3T,hội trường,nhà kho...P Thanh Bình</t>
  </si>
  <si>
    <t>420160025 - Cải tạo nghĩa trang liệt sỹ phường Thanh Bình</t>
  </si>
  <si>
    <t>420160027 - NC mở rộng đường giao thông phố Đa Cẩm K7 P Việt Hòa</t>
  </si>
  <si>
    <t>420160028 - CTNC đường liên xăm thôn Khánh Hội xã Nam Đồng(Khánh-T</t>
  </si>
  <si>
    <t>420160029 - Cải tạo nâng cấp đường thôn Phú Lương xã Nam Đồng</t>
  </si>
  <si>
    <t>420160030 - Nhà chức năng trường mầm non Nam Đồng</t>
  </si>
  <si>
    <t>420160037 - CT và nâng cấp đường liên thôn Nhân Nghĩa Tân Lập Nam Đồng</t>
  </si>
  <si>
    <t>420160039 - Cải tạo và nâng cấp đường thôn Đồng Ngọ đi đường 390 xã Nam Đồng</t>
  </si>
  <si>
    <t>420160040 - CT và NC đường liên xóm thôn Đồng Ngọ (đoạn Ô Hải- Ô Bòng)  Nam Đồng</t>
  </si>
  <si>
    <t>420160042 - Đường vào nghĩa trang Sở Lễ phường Bình Hàn</t>
  </si>
  <si>
    <t>420160045 - Đường giao thông thôn Vũ La đi đường 5A xã Nam Đồng</t>
  </si>
  <si>
    <t>420160046 - Nâng cấp, mở rộng đường giao thông phố Hàn Trung khu 4 P Việt Hòa</t>
  </si>
  <si>
    <t>420160047 - Cải  tạo, sửa chữa trự sở làm việc UBND phường Bình Hàn</t>
  </si>
  <si>
    <t>420160049 - Các HMPT đài tưởng niệm liệt sỹ phường Nhị Châu</t>
  </si>
  <si>
    <t>420160051 - Cải tạo, nâng cấp nghĩa trang liệt sỹ phường Cẩm Thượng</t>
  </si>
  <si>
    <t>420160053 - CT trụ sở HĐND, UBND P Nhị Châu HM Cải tạo cổng, tường rào, sân, vỉa hè...</t>
  </si>
  <si>
    <t>420160054 - Xây dựng, sửa chữa và nâng cấp nghĩa trang liệt sỹ P Thanh Bình</t>
  </si>
  <si>
    <t>420160055 - Cải tạo nâng cấp đường khu 3 phường Việt Hòa</t>
  </si>
  <si>
    <t xml:space="preserve">420160057 - Nâng tầng 3 nhà lớp học 2 tầng 8 phòng trường tiểu học Tứ Minh </t>
  </si>
  <si>
    <t>420160058 - Cải tạo, nâng cấp khuôn viên UBND phường Tứ Minh TPHD</t>
  </si>
  <si>
    <t>420160059 - Công trình đầu tư xây dựng sân vận động xã Tân Hưng</t>
  </si>
  <si>
    <t>420160064 - Cải tạo, nâng cấp ngõ 160-đường Vũ Hựu phường Thanh Bình</t>
  </si>
  <si>
    <t>420160066 - Cống qua đường thôn Vũ Xá phường Ái Quốc</t>
  </si>
  <si>
    <t>420160067 - CT,SC nhà làm việc 3 tầng, cổng hàng rào trụ sở UBND P Tân Bình</t>
  </si>
  <si>
    <t>420160068 - Hạ tầng kỹ thuật khu tập thể Thảm Len khu 18 Phường Thanh Bình</t>
  </si>
  <si>
    <t>420160069 - Đường đi đò mui thôn Khánh Hội xã Nam Đồng TPHD</t>
  </si>
  <si>
    <t>420170001 - CT, NC đường ngõ 11 phố Kim Sơn P Tân Bình</t>
  </si>
  <si>
    <t>420170002 - CT, NC đường ngõ 12 phố Kim Sơn P Tân Bình</t>
  </si>
  <si>
    <t>420170003 - Cải tạo phòng 1 cửa, sơn mặt tiền nhà 3 tầng UBND P Nguyễn Trãi</t>
  </si>
  <si>
    <t>420170004 - Cải tạo SC và XD trụ sở cũ phòng GD và ĐT làm trụ sở đảng ủy P Quang Trung</t>
  </si>
  <si>
    <t>420170005 - Đường GTNT Cổng Si thôn tiền xã An Châu</t>
  </si>
  <si>
    <t>420170006 - CT, nâng cấpp đường Đinh Lưu Kim P Ngọc Châu</t>
  </si>
  <si>
    <t>420170007 - Cải tạo, nâng cấp đường phố Đinh Văn Tả phường Bình Hàn</t>
  </si>
  <si>
    <t>420170008 - Cải tạo nâng cấp đường giao thông thôn Tiền xã An Châu</t>
  </si>
  <si>
    <t>420170009 - Cải tạo, nâng cấp ngách 62 đường Nguyễn Văn Linh phường Thanh Bình</t>
  </si>
  <si>
    <t>420170010 - Đường liên thôn Nhân Nghĩa - Khánh Hội Nam xã Nam Đồng</t>
  </si>
  <si>
    <t>420170011 - XD hạ tầng khu DC số 9 P Ngọc Châu</t>
  </si>
  <si>
    <t>420170012 - XDHT điện khu DC số 9 P Ngọc Châu</t>
  </si>
  <si>
    <t>420170013 - XD đường ống cấp nước khu DC số 9 P Ngọc Châu</t>
  </si>
  <si>
    <t>420170014 - Cải tạo nghĩa trang liệt sỹ xã Tân Hưng (Giai đoạn 2)</t>
  </si>
  <si>
    <t>420170015 - Cải tạo, nâng cấp nghĩa trang nhân dân phưòng Tân Bình</t>
  </si>
  <si>
    <t>420170016 - Cải tạo sửa chữa hội trường phường Lê Thanh Nghị</t>
  </si>
  <si>
    <t>420170017 - Cải tạo và nâng cấp đường bê tông thôn Vũ La, xã Nam Đồng</t>
  </si>
  <si>
    <t>420170018 - Cải tạo nâng cấp đường khu 2(phố Văn đến phố Việt Hòa) P Việt Hòa</t>
  </si>
  <si>
    <t>420170019 - CTNC đường liên khu 1,2 vào di tích Đình Cả( Ô xê sông thái bình)P Việt Hòa</t>
  </si>
  <si>
    <t>420170020 - CTNCđường bê tông liên thôn Nhân Nghĩa(Mầm non đến nhà Ô Khưng) Nam Đồng</t>
  </si>
  <si>
    <t>420170021 - Cải tạo di chuyển đường điện để GPMB thi công mở rộng ngõ 113 Thanh Bình</t>
  </si>
  <si>
    <t>420170022 - CT khu vệ sinh nhà A trường THCS Ngọc Châu</t>
  </si>
  <si>
    <t>420170023 - Cắm mốc giới theo đồ án quy hoạch xây dựng xã Nam Đồng</t>
  </si>
  <si>
    <t>420170024 - Các hạng mục phụ trợ trường mầm non trung tâm phường Ái Quốc</t>
  </si>
  <si>
    <t>420170025 - Nhà hiệu bộ trường mầm non công lập phường Hải Tân</t>
  </si>
  <si>
    <t>420170026 - Xây dựng hệ thống điện chiếu sáng công cộng xã Nam Đồng GĐ 2</t>
  </si>
  <si>
    <t>420170027 - Cải tạo, nâng cấp ngõ 15 đường Chi Lăng phường Nguyễn Trãi</t>
  </si>
  <si>
    <t>420170028 - Cải tạo, nâng cấp ngõ 28 đường Lê Hồng Phong phường Nguyễn Trãi</t>
  </si>
  <si>
    <t>420170029 - Sửa chữa, CT nâng cấp mộ nghĩa trang liệt sỹ phường Cẩm Thượng</t>
  </si>
  <si>
    <t>420170030 - Cải tạo, nâng cấp ngõ 8,62 Bình Minh P Phạm Ngũ Lão</t>
  </si>
  <si>
    <t>420170031 - Các công trình phụ trợ UBND phường Phạm Ngũ Lão</t>
  </si>
  <si>
    <t>420170032 - Nhà lớp học 3 tầng 9 phòng và san lấp mở rộng trường TH Kim Đồng</t>
  </si>
  <si>
    <t>420170033 - HTKT điểm khu DC số 15 P Ngọc Châu HM: San nền GĐ 2, thoát nước</t>
  </si>
  <si>
    <t>420170034 - HTKT điểm khu DC số 15 P Ngọc Châu HM: San nền</t>
  </si>
  <si>
    <t>420170035 - Công trình cắm mốc theo đồ án quy hoạch xã Tân Hưng</t>
  </si>
  <si>
    <t>420170036 - Nâng tầng 2 nhà văn hóa khu dân cư số 8 phường Thanh BÌnh</t>
  </si>
  <si>
    <t>420170037 - Cải tạo sửa chữa khuôn viên nhà làm việc Đảng ủy, HĐND-UBND P Việt Hòa</t>
  </si>
  <si>
    <t>420170038 - Nhà văn hóa khu 7 phường Việt Hòa</t>
  </si>
  <si>
    <t>420170039 - Cải tạo, chỉnh trang đường Cẩm Hòa phường Việt Hòa</t>
  </si>
  <si>
    <t>420170040 - Cải tạo ngõ 113, đường Khúc Thừa Dụ phường Thanh Bình</t>
  </si>
  <si>
    <t>420170041 - Cải tạo, nâng cấp đường Cầu Đồng phường Việt Hòa TPHD</t>
  </si>
  <si>
    <t>420170042 - CTSC, nhà làm viêc, nhà bảo vệ, nhà vệ sinh Đảng Ủy HĐND Xã Thương Đạt</t>
  </si>
  <si>
    <t>420170043 - Cung ứng lắp đặt thiết bị đài truyền thanh phường Trần Phú</t>
  </si>
  <si>
    <t>420170044 - Cải tạo sửa chữa  trụ sở Đảng ủy HĐND-UBND xã An Châu</t>
  </si>
  <si>
    <t>420170045 - GPMB dự án xây dựng khu dân cư Tiến Đạt - Ngọc Trì P Ái Quốc TPHD</t>
  </si>
  <si>
    <t>420170046 - GPMB dự án mở rộng khuôn viên Đảng Ủy HĐND-UBND phường Ái Quốc</t>
  </si>
  <si>
    <t>420170047 - Nhà lớp học 1T điểm trường Ngọc Trì thuộc trường MN Hương Sen PÁi Quốc</t>
  </si>
  <si>
    <t>420170048 - Ao bơi hợp vệ sinh phường Ái Quốc</t>
  </si>
  <si>
    <t>420170049 - Nhà văn hóa khu dân cư 02 phường Việt Hòa</t>
  </si>
  <si>
    <t>420170050 - Nhà văn hóa khu dân cư 04 phường Việt Hòa</t>
  </si>
  <si>
    <t>420170051 - Lắp đặt hệ thống truyền thanh các khu dân cư phường Trần Phú</t>
  </si>
  <si>
    <t>420170052 - Lắp đặt hệ thống phát thanh không dây phường Phạm Ngũ Lão</t>
  </si>
  <si>
    <t>420170053 - HT đi?n chi?u sáng đư?ng ng? xóm khu DC P Ng?c Châu</t>
  </si>
  <si>
    <t>420170054 - Lát gạch tự chèn tuyến đường Trần Hưng Đạo</t>
  </si>
  <si>
    <t>420170055 - Lắp đặt hệ thống phát thanh không dây phường Lê Thanh Nghị</t>
  </si>
  <si>
    <t>420170056 - Nhà văn hóa khu 3 phường Thanh BÌnh</t>
  </si>
  <si>
    <t>420170057 - Lắp đặt HT  phát thanh không dây phường Bình Hàn</t>
  </si>
  <si>
    <t>420170058 - Nhà lớp học 12 phòng trường THCS Bình Hàn TP Hải Dương</t>
  </si>
  <si>
    <t>420170059 - Cải tạo sửa chữa chợ Thanh BÌnh</t>
  </si>
  <si>
    <t>420170061 - CT, NC đường ngõ 3 Nguyễn Văn Linh, khu 2 phường Tân Bình</t>
  </si>
  <si>
    <t>420170062 - CT, nâng cấp ngõ 293 đường Ngô Quyền phường Tân Bình</t>
  </si>
  <si>
    <t>420170063 - Công trình cải tạo nhà lớp học 3T9P Trường Tiểu học Nguyễn Trãi</t>
  </si>
  <si>
    <t xml:space="preserve">420170064 - Công trình cải tạo nhà lớp học 3T12P Trường TH Nguyễn Trãi </t>
  </si>
  <si>
    <t>420170065 - Cải tạo trạm y tế phường Hải Tân</t>
  </si>
  <si>
    <t>420170066 - Công trình sửa chữa trụ sở UBND Phường Cẩm Thượng</t>
  </si>
  <si>
    <t>420170067 - Cải tạo nâng cấp đường Bá Liễu TP HD (Giai đoạn 2)</t>
  </si>
  <si>
    <t>420170068 - Cải tạo hệ thống thoát nước đường Trần Cảnh Phan Bội Châu Phường Cẩm Thượng</t>
  </si>
  <si>
    <t>420170069 - CT, Nâng cấp đường giao thông khu dân cư số 10 phường Quang Trung TPHD</t>
  </si>
  <si>
    <t xml:space="preserve">420170070 - Tu bổ, tôn tạo di tích đình chùa Nhị Châu </t>
  </si>
  <si>
    <t>420180003 - Đường bê tông liên phường K 5, K 3 Phường Cẩm Thượng - K 5 Phường Bình Hàn</t>
  </si>
  <si>
    <t>7047567 - Cải tạo đường ra bến ca nô phường Ngọc châu</t>
  </si>
  <si>
    <t>7047578 - Cải tạo đường tơ Trần Thánh Tông quá khu 18 Ngọc Châu</t>
  </si>
  <si>
    <t>7047584 - Cải tạo nâng cấp đường trục thôn Nh̃ Châu P ngọc c</t>
  </si>
  <si>
    <t>7047593 - Cải tạo đường  ỷ Lan,Phan Đăng Lưu P Ngọc Châu</t>
  </si>
  <si>
    <t>7052815 - Chợ và khu dân cư thương mại P Thanh Bình</t>
  </si>
  <si>
    <t>7336053 - HT thoát nước, sân,nhà VS, điện chiếu sáng UBND xã Tân Hưng</t>
  </si>
  <si>
    <t>7464142 - Cải tạo, nâng cấp đường ra đồng thôn Tiền, xã An Châu TPHD</t>
  </si>
  <si>
    <t>7471097 - Đường GTNTAn Châu T đường ruột rồng thônTrác Châu GĐ1</t>
  </si>
  <si>
    <t>7471101 - Đường GTNT xã An Châu đoạn từ 390 đến Mương cấp 2</t>
  </si>
  <si>
    <t>7476688 - Xây dựng đường nội đồng và kênh cứng thôn Trác Châu, xã An ChâuTPHD</t>
  </si>
  <si>
    <t>7483838 - Đường GTNT xã An Châu đoạn tơ 390 đến nhà ông Trịnh th</t>
  </si>
  <si>
    <t>7486662 - XD đường nội đồng và kênh cứng thôn Chùa Thượng An Châ</t>
  </si>
  <si>
    <t>7494715 - Cải tạo nâng cấp đường giao thông kè hồ hệ thống thoát nước Hồ Thanh Cương</t>
  </si>
  <si>
    <t>7519644 - SLMRMB, xâynhàlớp học bm 2T6P (M3T)THCSTứ Minh</t>
  </si>
  <si>
    <t>7535606 - CT, nâng tầng 3 nhà lớp học 2T6P trường Mầm non Tân Bình</t>
  </si>
  <si>
    <t>7558514 - Nhà lớp học 3 tầng 10 phòng trường THCS Tân Hưng (GĐ 1:2 tầng móng 3 tầng)</t>
  </si>
  <si>
    <t>7559003 - ĐTXD hệ thống điện chiếu sáng đường giao thông nội bộ xã Nam Đồng</t>
  </si>
  <si>
    <t>7616019 - Trường tiểu học Nhị Châu ( nhà lớp học 3 tầng 12 phòng)</t>
  </si>
  <si>
    <t>420170060 - Công trình sửa chữa, cải tạo NLV 2T sân, tường rào trạm y tế Phường Nguyễn Trãi</t>
  </si>
  <si>
    <t>420140016 - Hệ thống phòng cháy chữa cháy và camera giám sát chợ Thanh Bình</t>
  </si>
  <si>
    <t>Nhà hội trường 250 chỗ UBND phường Trần Hưng Đạo</t>
  </si>
  <si>
    <t>Cải tạo, nâng cấp đường Nguyễn Văn Thịnh,  phường Ngọc Châu, TPHD</t>
  </si>
  <si>
    <t>Lát gạch tự chèn tuyến phố Ngọc Tuyền và Lê Viết Hưng</t>
  </si>
  <si>
    <t>Nhà văn hóa khu 16, P Ngọc Châu, TP Hải Dương</t>
  </si>
  <si>
    <t>Nhà lớp học 2 tầng 6 phòng (móng 3 tầng) trường tiểu học Thạch Khôi, thành phố Hải Dương</t>
  </si>
  <si>
    <t>Nhà hội trường phường Thạch Khôi</t>
  </si>
  <si>
    <t>Cải tạo SC Trụ sở làm việc UBND P Phạm Ngũ Lão</t>
  </si>
  <si>
    <t>Cải tạo, nâng cấp đường phố Kênh Tre đoạn từ đình Đàm Lộc đến khu đô thị An Phú</t>
  </si>
  <si>
    <t>CT NC tuyến chính và tuyến nhánh đoạn từ ngõ 200 phường Tân Bình</t>
  </si>
  <si>
    <t>Trường MN Hải Tân, TPHD Hạng mục: Nâng tầng 2 nhà lớp học 4 phòng + Các công trình phụ trợ</t>
  </si>
  <si>
    <t>Trường mầm non Thanh Bình (GĐ2: Nhà lớp học 2 tầng móng 3 tầng), phường Thanh Bình</t>
  </si>
  <si>
    <t>Cải tao nâng cấp ngõ 290 Bình Lộc, khu 8 p Tân Bình</t>
  </si>
  <si>
    <t>Cải tạo, sửa chữa NLV 3 tầng, nhà hội trường, sân bê tông, bồn cây, tường rào, xây mới nhà để xe kết hợp nhà kho trụ sở UBND phường Thanh Bình</t>
  </si>
  <si>
    <t>Cải tạo nghĩa trang liệt sỹ Phường Thanh Bình</t>
  </si>
  <si>
    <t>Sửa chữa chắp vá trụ sở làm việc (GĐ1) Phường Lê Thanh Nghị</t>
  </si>
  <si>
    <t>Các HMPT đài tưởng niệm liệt sĩ Phường Nhị châu</t>
  </si>
  <si>
    <t>Nâng tầng 3 nhà lớp học 2T8P trường TH Tứ Minh Phường Tứ Minh</t>
  </si>
  <si>
    <t>Cải tạo nâng cấp ngõ 160 đường Vũ Hựu  Phường Thanh Bình</t>
  </si>
  <si>
    <t>Cống qua đường thôn Vũ Xá, phường Ái Quốc
thành phố Hải Dương</t>
  </si>
  <si>
    <t>Cải tạo, nâng cấp đường giao thông thôn Tiền xã An Châu, TPHD</t>
  </si>
  <si>
    <t>XDHT điện khu dân cư số 9 phường Ngọc Châu</t>
  </si>
  <si>
    <t>XD đường ống cấp nước khu dân cư số 9 phường Ngọc Châu</t>
  </si>
  <si>
    <t>Cải tạo, nâng cấp nghĩa trang nhân dân phường Tân Bình</t>
  </si>
  <si>
    <t>Cải tạo, sửa chữa hội trường UBND phường Lê Thanh Nghị</t>
  </si>
  <si>
    <t>Cải tạo khu vệ sinh khối nhà A trường THCS Ngọc Châu, phường Ngọc Châu</t>
  </si>
  <si>
    <t>SC, CT nâng cấp mộ liệt sỹ nghĩa trang liệt sỹ phường Cẩm Thượng (giai đoạn 2)</t>
  </si>
  <si>
    <t>CT SC  khuôn viên nhà làm việc Đảng ủy HĐND phường Việt Hòa</t>
  </si>
  <si>
    <t>Nhà văn hóa khu dân cư số 7 phường Việt Hòa</t>
  </si>
  <si>
    <t>Cải tạo chỉnh trang đường Cẩm Hòa phường Việt Hòa</t>
  </si>
  <si>
    <t>Cải tạo nâng cấp đường cầu Đồng phường Việt Hòa</t>
  </si>
  <si>
    <t>CT, SC nhà làm việc, nhà bảo vệ , nhà vệ sinh UBND xã Thượng Đạt</t>
  </si>
  <si>
    <t>Cải tạo sửa chữa Đảng ủy - HĐND UBND xã An Châu</t>
  </si>
  <si>
    <t>Ao bơi hợp vệ sinh phường Ái Quốc</t>
  </si>
  <si>
    <t>Nhà văn hóa khu dân cư số 2 phường Việt Hòa</t>
  </si>
  <si>
    <t>Nhà văn hóa khu dân cư số 4 phường Việt Hòa</t>
  </si>
  <si>
    <t>Lát gạch xi măng tự chèn đường Trần Hưng Đạo</t>
  </si>
  <si>
    <t>NLH 12 phòng trường THCS Bình Hàn, thành phố Hải Dương</t>
  </si>
  <si>
    <t>Cải tạo sửa chữa chợ Thanh Bình phường Thanh Bình</t>
  </si>
  <si>
    <t>CT,NC ngõ 293 đường Ngô Quyền phường Tân Bình</t>
  </si>
  <si>
    <t>Cải tạo hệ thống thoát nước đường Trần Cảnh, Phan Bội Châu</t>
  </si>
  <si>
    <t>Cải tạo nâng cấp ngõ 218 đường Vũ Hựu</t>
  </si>
  <si>
    <t>Trường mầm non Thanh Bình; Hạng mục: Nhà lớp học 3 tầng (nâng tầng 3 đơn nguyên 1, xây mới đơn nguyên 2), nhà bếp, nhà để xe, nhà bảo vệ, sân đường</t>
  </si>
  <si>
    <t>Xây mới trường Mầm non 12 phòng học, phường Tứ Minh</t>
  </si>
  <si>
    <t>Nhà lớp học 3 tầng 9 phòng trường THCS Ngọc châu</t>
  </si>
  <si>
    <t>Đường bê tông liên phường khu 5 và khu 3 phường Cẩm Thượng - khu 5 phường Bình Hàn TPHD (phía Nam đường sắt)</t>
  </si>
  <si>
    <t>Cải tạo nâng cấp đường khu 6 phường Việt Hòa</t>
  </si>
  <si>
    <t>CT, NC đường ngõ 323 đường Bình Lộc phường Tân Bình</t>
  </si>
  <si>
    <t>Hạ tầng khu dân cư mới Gia Trong</t>
  </si>
  <si>
    <t>Bê tông mặt đường ngõ 15, đường Chi Lăng, phường Nguyễn Trãi</t>
  </si>
  <si>
    <t>Cải tạo, sửa chữa trụ sở làm việc Đảng ủy -HĐND-UBND phường Tứ Minh, thành phố Hải Dương</t>
  </si>
  <si>
    <t>Cải tạo nghĩa trang nhân dân phường Ngọc Châu. Hạng mục: Cổng, tường rao, đường vào, rãnh thoát nước</t>
  </si>
  <si>
    <t>Nạo vét kênh tiêu thoát nước khu 4 phường Việt Hòa</t>
  </si>
  <si>
    <t>Cải tạo nghĩa trang liệt sỹ phường Ngọc Châu. Hạng mục: Mộ liệt sỹ</t>
  </si>
  <si>
    <t>Đấu nối hệ thống thoát nước dọc đường Bình Lộc, phường Tân Bình, đoạn từ Km0+360.00 đến Km0+384.00</t>
  </si>
  <si>
    <t>Cải tạo, nâng cấp đường ngõ 36 phố Nguyễn Chí Thanh, phường Tân Bình</t>
  </si>
  <si>
    <t>Xây dựng nhà văn hóa khu 12 phường Thanh Bình</t>
  </si>
  <si>
    <t>Cải tạo, nâng cấp ngõ 167&amp;169 Nguyễn Thượng Mẫm</t>
  </si>
  <si>
    <t>Các hạng mục phụ trợ ao bơi phường Thạch Khôi</t>
  </si>
  <si>
    <t>Ao bơi phường Thạch Khôi</t>
  </si>
  <si>
    <t>Nhà lớp học 2 tầng 4 phòng móng 3 tầng trường mầm non Tân Bình tại điểm trường MN Tân Kim</t>
  </si>
  <si>
    <t>Nhà thư viện xanh trường tiểu học Thanh Bình</t>
  </si>
  <si>
    <t>Cải tạo, nâng cấp đường ra bến Canô</t>
  </si>
  <si>
    <t>Cải tạo, nâng cấp đường trục từ đường Trần Thánh Tông sang khu 18 qua cổng trường THCS Phú Lương</t>
  </si>
  <si>
    <t>Cải tạo, nâng cấp đường Phan Đăng Lưu, Ỷ Lan</t>
  </si>
  <si>
    <t>Nhà lớp học 2 tầng 10 phòng THCS Tứ Minh  Phường Tứ Minh</t>
  </si>
  <si>
    <t>Xây dựng đường nội đồng và kênh cứng thôn Trác Châu, xã An Châu</t>
  </si>
  <si>
    <t>Đường giao thông nông thôn xã An Châu ( đoạn từ đường 390 đến nhà ông Trịnh thôn Chùa Thượng)</t>
  </si>
  <si>
    <t>Hệ thống điện chiếu sáng xã An Châu</t>
  </si>
  <si>
    <t>Trường tiểu học Nhị Châu ( nhà lớp học 3 tầng 12 phòng) phường Nhị Châu</t>
  </si>
  <si>
    <t>Xây dựng hạ tầng kỹ thuật Ao đá thuộc khu dân cư số 7 &amp; 8 phường Tân Bình, thành phố Hải Dương</t>
  </si>
  <si>
    <t>Xây dựng cổng làng Khuê Chiền</t>
  </si>
  <si>
    <t>Nâng cấp Đình làng Khuê Chiền</t>
  </si>
  <si>
    <t>XD trụ sở làm việc và phụ trợ UBND xã Tân Hưng</t>
  </si>
  <si>
    <t>HT điện ngõ xóm 09 thôn, Tứ Minh (GĐ 2)</t>
  </si>
  <si>
    <t>Sân bê tông, hàng rào bảo vệ trụ sở UBND Xã An Châu</t>
  </si>
  <si>
    <t>Nhà văn hóa thôn Đông Quan, thành phố Hải Dương; HM: Phần thô, hoàn thiện + Nhà vệ sinh</t>
  </si>
  <si>
    <t>Cải tạo, nâng cấp đường phố Tân Kim, phường Tân Bình</t>
  </si>
  <si>
    <t>Kỳ đài và các HM phụ trợ nghĩa trang liệt sỹ phường Hải Tân</t>
  </si>
  <si>
    <t>CT NC đường GTNT xã An Châu; HM: Đường giao thông nông thôn trục Đồng - Tiền</t>
  </si>
  <si>
    <t>XD khu dân cư mới và nhà văn hóa khu Lộ Cương P Tứ Minh</t>
  </si>
  <si>
    <t>Trường mầm non Thanh Bình (GĐ1: San lấp mặt bằng, cổng, tường rào, kè ao, lan can), phường Thanh Bình</t>
  </si>
  <si>
    <t>Hạ tầng kỹ thuật khu dân cư mới thuộc khu 2, P Thanh Bình, TPHD</t>
  </si>
  <si>
    <t>Cải tạo, nâng cấp đường Nhật Tân, phường Tứ Minh</t>
  </si>
  <si>
    <t>Sân đường nội bộ chợ và khu thu gom rác thải chợ dân sinh xã An Châu, thành phố Hải Dương</t>
  </si>
  <si>
    <t>Cải tạo nâng cấp đường Vũ Dự (đoạn từ đường Trần Đăng Nguyên đến đường số 3 thuộc KCN Đại An), P Tứ Minh, TPHD</t>
  </si>
  <si>
    <t>XD hệ thống thoát nước, blook vỉa hè &amp; hệ thống chiếu sáng công cộng đường Vũ Công Đán đoạn từ khu dân cư Xuân Dương đến khu đô thị mới phía Tây thành phố Hải Dương</t>
  </si>
  <si>
    <t>San nền hạ tầng nhỏ lẻ Tân Hưng ( San nền, hệ thống thoát nước các điểm dân cư nhỏ lẻ xã Tân Hưng)</t>
  </si>
  <si>
    <t>Đường vào nghĩa trang Sỏ Lẽ Phường Bình Hàn</t>
  </si>
  <si>
    <t>Cải tạo, nâng cấp đường khu 3 phường Việt Hòa</t>
  </si>
  <si>
    <t>Xây dựng sân vận động Bảo Thái, xã Tân Hưng</t>
  </si>
  <si>
    <t>Cải tạo, nâng cấp ngõ 11 Kim Sơn, khu 11, Phường Tân Bình</t>
  </si>
  <si>
    <t>Cải tạo, nâng cấp ngõ 12 Kim Sơn, khu 11, Phường Tân Bình</t>
  </si>
  <si>
    <t>Cải tạo nâng cấp đường Đinh Lưu Kim phường Ngọc Châu</t>
  </si>
  <si>
    <t>Cải tạo, nâng cấp đường Đinh Văn Tả</t>
  </si>
  <si>
    <t>Cải tạo, nâng cấp đường khu 2 (từ phố Văn đến phố Việt Hòa)</t>
  </si>
  <si>
    <t>Cải tạo, nâng cấp đường liên khu 1, 2 vào di tích Đình Cả</t>
  </si>
  <si>
    <t>Trường mầm non trung tâm phường Ái Quốc (giai đoạn 1)</t>
  </si>
  <si>
    <t>Nhà hiệu bộ trường Mầm non công lập Hải Tân, thành phố Hải Dương</t>
  </si>
  <si>
    <t>Xây dựng hệ thống điện chiếu sáng công cộng xã Nam Đồng-GĐ2</t>
  </si>
  <si>
    <t xml:space="preserve">Nhà lớp học 3 tầng 9 phòng và san lấp mở rộng trường tiểu học Kim Đồng  </t>
  </si>
  <si>
    <t>GPMB DA XD khu dân cư Tiền Đạt-Ngọc Trì phường Ái Quốc</t>
  </si>
  <si>
    <t>CT SC, Ctạo NLV 2T sân, tường rào Trạm y tế phường Nguyễn Trãi</t>
  </si>
  <si>
    <t>CT, NC đường ngõ 3 Nguyễn Văn Linh, khu 2, phường Tân Bình</t>
  </si>
  <si>
    <t>Cải tạo nhà lớp học 3 tầng 9 phòng trường Tiểu học Nguyễn Trãi, thành phố Hải Dương</t>
  </si>
  <si>
    <t>Cải tạo nhà lớp học 3 tầng 12 phòng trường Tiểu học Nguyễn Trãi, thành phố Hải Dương</t>
  </si>
  <si>
    <t>Cải tạo, nâng cấp đường Bá Liễu, thành phố Hải Dương (giai đoạn 2) phường Hải Tân</t>
  </si>
  <si>
    <t>Tu bổ, tôn tạo di tích Đình Chùa Nhị Châu, phường Nhị Châu</t>
  </si>
  <si>
    <t>Cải tạo  nghĩa trang liệt sỹ xã Tân Hưng</t>
  </si>
  <si>
    <t>Cải tạo, nâng cấp đường Tân Kim, phường Tân Bình, thành phố Hải Dương; Hạng mục: Di chuyển đường dây 0,4 KV và TBS 560KV A- 22/0,4 KV</t>
  </si>
  <si>
    <t>Cải tạo nâng cấp bồn hoa trường TH Ngọc Châu, phường Ngọc Châu</t>
  </si>
  <si>
    <t>Đường bê tông KDC mới thôn Cương xá xã Tân Hưng</t>
  </si>
  <si>
    <t>Di chuyển nhà xe học sinh, xây tường rào THCS Tân Hưng xã Tân Hưng</t>
  </si>
  <si>
    <t>HT thoát nước, vỉa hè cổng trụ sở UBND xã Tân Hưng</t>
  </si>
  <si>
    <t>Cải tạo, chống xuống cấp NLH 2T8P trường TH Tân Hưng</t>
  </si>
  <si>
    <t>Các công trình phụ trợ nhà văn hóa khu Lộ Cương A phường Tứ Minh</t>
  </si>
  <si>
    <t>Xây dựng điểm dân cư nhỏ lẻ khu 4, khu 5 Hải Tân</t>
  </si>
  <si>
    <t>Nạo vét kênh tiêu thoát nước khu 9 phường Tân Bình</t>
  </si>
  <si>
    <t>Cải tạo, nâng cấp trạm bơm khu 11 và đường phố Kim Sơn (đoạn từ đầu phố kênh Tre đến Trạm bơm tiêu nước khu 11, phường Tân Bình</t>
  </si>
  <si>
    <t>Sứa chữa thoát nước dọc đường Lê Thanh Nghị (đoạn từ Cầu Cất đến ngã tư Hải Tân)</t>
  </si>
  <si>
    <t>Cải tạo, nâng cấp đường Nhữ Tiến Dụng</t>
  </si>
  <si>
    <t>Xây dựng cổng tường rào, nhà bảo vệ, nhà để xe và một số hạng mục phụ trợ trường Tiểu học Nhị Châu</t>
  </si>
  <si>
    <t>HTTN từ đường Lý Quốc Bảo đến mương K4 Phường Nhị Châu</t>
  </si>
  <si>
    <t>Hạ tầng điểm dân cư nhỏ lẻ khu 4 phường Nhị Châu</t>
  </si>
  <si>
    <t>Cải tạo sửa chữa nhà lớp học và các hạng mục phụ trợ (khu 8) trường mầm non công lập Hải Tân</t>
  </si>
  <si>
    <t>Công trình cải tạo, thay mới mái tôn tầng 3 dãy nhà B trường mầm non Phú Lương phường Ngọc Châu.</t>
  </si>
  <si>
    <t>CT, SC sân hội trường KDC 16 phường Bình Hàn</t>
  </si>
  <si>
    <t>Nhà làm việc một tầng UBND phường Thanh Bình</t>
  </si>
  <si>
    <t>Cải tạo cổng, tường rào và xây mới 02 nhà bia nghĩa trang liệt sỹ phường Hải Tân, thành phố Hải Dương</t>
  </si>
  <si>
    <t>Trụ sở làm việc Đảng ủy - HĐND - UBND phường Ái Quốc</t>
  </si>
  <si>
    <t>Cải tạo, nâng cấp đường giao thông liên khu đoạn từ Quốc lộ 5 đi KDC Vũ Thượng, phường Ái Quốc</t>
  </si>
  <si>
    <t>Cải tạo, nâng cấp đường giao thông liên khu đoạn từ Quốc lộ 5 đi KDC Vũ Xá, phường Ái Quốc</t>
  </si>
  <si>
    <t>Cải tạo hệ thống thoát nước ngõ 33 đường Bùi Thị Xuân</t>
  </si>
  <si>
    <t>Đường làng từ nhà ông Quynh đến nhà ông Biên thôn Khánh Hội</t>
  </si>
  <si>
    <t>Đường liên xóm từ sân Kho Đồng Ngọ đến đường 390 xã Nam Đồng</t>
  </si>
  <si>
    <t>Đường liên khu Phú Lương - Nhân Nghĩa - Khánh Hôi</t>
  </si>
  <si>
    <t>Đường liên xom từ nhà ông Đợi đến nhà ông Diễm</t>
  </si>
  <si>
    <t>Trụ sở làm việc 3 tầng Đảng ủy, HĐND và UBND xã Thạch Khôi</t>
  </si>
  <si>
    <t>Tu sửa nghĩa trang liệt sỹ phường Ngọc Châu</t>
  </si>
  <si>
    <t>Cải tạo hệ thống thoát nước phố Quang Trung</t>
  </si>
  <si>
    <t>Trường Tiểu học Hải Tân 2 tầng 8 phòng</t>
  </si>
  <si>
    <t>Cải tạo, nâng cấp đường giao thông nông thôn thôn Chùa Thượng, (đoạn từ đường 390 đến nhà ông Hải)</t>
  </si>
  <si>
    <t>Đường giao thông nông thôn xã An Châu, tuyến đường Ruột Rồng thôn Chác Trâu - Giai đoạn 1</t>
  </si>
  <si>
    <t>Đường GT nông thôn xã An Châu (đoạn từ đường 390 đến mương cấp II)</t>
  </si>
  <si>
    <t>Trạm y tế xã An Châu</t>
  </si>
  <si>
    <t>Đường ra đồng cứng hóa thôn Chùa Thượng</t>
  </si>
  <si>
    <t>Chợ dân sinh xã An Châu; Hạng mục: Chợ bán hàng may mặc, nông sản, thực phẩm, công cụ; nhà vệ sinh tường rào, hệ thống thoát nước</t>
  </si>
  <si>
    <t>Sân vận động xã An Châu</t>
  </si>
  <si>
    <t>Nhà hội trường 300 chỗ UBND An Châu, thành phố Hải Dương</t>
  </si>
  <si>
    <t>Cải tạo nâng tầng 3 NLH 2T6P trường MN Tân Bình</t>
  </si>
  <si>
    <t>NLH 3 tầng 10 phòng THCS Tân Hưng (giai đoạn 1)</t>
  </si>
  <si>
    <t>Cải tạo, nâng cấp đường giao thông, điện chiếu sáng hồ Bình Minh, Phường Phạm Ngũ Lão</t>
  </si>
  <si>
    <t>Trang bị thiết bị PCCC giai đoạn 1</t>
  </si>
  <si>
    <t>Nâng cấp và mở rộng bộ phận một cửa liên thông cấp phường</t>
  </si>
  <si>
    <t>Ứng dụng CNT: phần mềm quản lý, tra cứu và tìm kiếm hồ sơ tài liệu - số hóa hồ sơ lưu trữ các phòng ban TP</t>
  </si>
  <si>
    <t>Cải tạo, sửa chữa sân lát gạch trụ sở HĐND &amp; UBND thành phố Hải Dương</t>
  </si>
  <si>
    <t>Cải tạo, nâng cấp trụ sở HĐND và UBND thành phố</t>
  </si>
  <si>
    <t>Cải tạo hội trường A, phòng họp nhà A và B thuộc HĐND và UBND thành phố</t>
  </si>
  <si>
    <t>Cải tạo, nâng cấp trụ sở làm việc HĐND-UBND TP và 1 số hạng mục khác</t>
  </si>
  <si>
    <t>Nạo vét kênh dẫn trạm bơm thôn Thượng Triệt 2, xã Thượng Đạt, thành phố Hải Dương</t>
  </si>
  <si>
    <t>XD tuyến đường p.Nam thuộc DA đường gom ven QL 5(km45:59)</t>
  </si>
  <si>
    <t>Khu dân cư Đông Ngô Quyền (Giai đoạn 2)</t>
  </si>
  <si>
    <t>XD trường TH Tân Bình ( giai đoạn 1) TP Hải Dương: HM san lấp mặt bằng, hàng rào, cổng, nhà bảo vệ, nhà để xe &amp; hệ thống thoát nươc</t>
  </si>
  <si>
    <t>Cải tạo nâng cấp kênh T2 (đoạn Mai Hắc Đế đến Ngã tư máy sứ)</t>
  </si>
  <si>
    <t>Sửa chữa, đảm bảo an toàn giao thông nút giao dưới cầu vượt Đồng Niên</t>
  </si>
  <si>
    <t>Nạo vét mương tiêu thoát nước khu Lộ Cương, Tứ Minh</t>
  </si>
  <si>
    <t>Nạo vét mở rộng kênh T2 và XD Trạm bơm Bình Lâu</t>
  </si>
  <si>
    <t>Nghiên cứu tiền khả thi Xây dựng, cải tạo hệ thống thoát nước, thu gom và xử lý nước thải khu phía Tây thành phố Hải Dương</t>
  </si>
  <si>
    <t>Cải tạo, nâng cấp đường Hoàng Hoa Thám (đoạn từ quảng trường Độc lập đến ngã tư Chi Lăng - Nguyễn Trãi)</t>
  </si>
  <si>
    <t>XD tường rào, nghĩa trang và trồng cây xanh cách ly khu tái định cư P Ngọc Châu, TPHD</t>
  </si>
  <si>
    <t>Cắm mốc chia lô khu tái định cư phường Ngọc Châu, thành phố Hải Dương</t>
  </si>
  <si>
    <t>Cải tạo hệ thống thoát nước trên đường Nguyễn Quý Tân, phường Phạm Ngũ Lão, thành phố Hải Dương</t>
  </si>
  <si>
    <t>Cải tạo đường đi dạo và hệ thống thoát nước hồ Cơ Khí, hồ Vệ Sinh</t>
  </si>
  <si>
    <t>Xây dựng NLH 3 tầng 3 phòng trường MN Trần Phú</t>
  </si>
  <si>
    <t>Lắp đặt hệ thống camera trên các tuyến phố Hồ Chí Minh, Trần Hưng Đạo</t>
  </si>
  <si>
    <t>Nâng công suất trạm bơm khu 4,5 phường Hải Tân</t>
  </si>
  <si>
    <t>Cải tạo, nâng cấp đường Khúc Thừa Dụ</t>
  </si>
  <si>
    <t>Hệ thống camera giám sát quản lý trật tự đô thị</t>
  </si>
  <si>
    <t>Nạo vét hệ thống mương thoát nước phía sau trường THPT Nguyễn Du, phường Thanh Bình</t>
  </si>
  <si>
    <t>Nạo vét, kè kênh dẫn tiêu thoát nước hồ Nghè, phường Cẩm Thượng</t>
  </si>
  <si>
    <t>Lát gạch nền sân và một số hạng mục phụ trợ Trường TH Tân Hưng</t>
  </si>
  <si>
    <t>Nhà lớp học 2 tầng 10 phòng (móng 3 tầng) trường Tiểu học Ái Quốc, thành phố Hải Dương.</t>
  </si>
  <si>
    <t>Cải tạo, nâng tầng 3 NLH 2 tầng 8 phòng + nhà đa năng trường THCS Cẩm Thượng</t>
  </si>
  <si>
    <t xml:space="preserve">Cải tạo, sửa chữa nhà lớp học 3 tầng khu A và xây mới khu vệ sinh tập thể </t>
  </si>
  <si>
    <t>Nâng tầng 3 nhà lớp học 2 tầng 10 phòng + sảnh trường Tiểu học Ái Quốc, thành phố Hải Dương</t>
  </si>
  <si>
    <t>Nhà lớp học 2 tầng 6 phòng móng 3 tầng trường THCS Tân Bình</t>
  </si>
  <si>
    <t>Xây dựng nhà đa năng trường tiểu học Hải Tân</t>
  </si>
  <si>
    <t>Xây dựng nhà đa năng trường THCS Ngô Gia Tự</t>
  </si>
  <si>
    <t>Xây mới nhà bếp khu C trường Mầm non Tân Hưng</t>
  </si>
  <si>
    <t>Cải tạo nâng tầng 3 nhà lớp học 2T6P trường MN Hoa Sứ</t>
  </si>
  <si>
    <t>Nhà lớp học 2 tầng 8 phòng (móng 3 tầng) trường tiểu học Bình Hàn, thành phố Hải Dương</t>
  </si>
  <si>
    <t>Cải tạo NLH 2T12P trường TH Việt Hòa</t>
  </si>
  <si>
    <t>Cải tạo, nâng cấp sân,bồn hoa, di chuyển nhà xe Trường THCS Tân Bình, thành phố Hải Dương</t>
  </si>
  <si>
    <t>Cải tạo, sửa chữa nhà lớp học 3 tầng 9 phòng trường THCS Bình Minh</t>
  </si>
  <si>
    <t>Cải tạo, nâng cấp Đài tưởng niệm Liệt sĩ ( Nguồn TW, tỉnh hỗ trợ, thành phố đối ứng).</t>
  </si>
  <si>
    <t>Xây dựng 02 nhà vệ sinh công cộng, TPHD</t>
  </si>
  <si>
    <t>Cải tạo, sửa chữa trụ sở Thành ủy Hải Dương</t>
  </si>
  <si>
    <t>Cải tạo, sửa chữa trụ sở làm việc Thành ủy Hải Dương; hạng mục: Nội thất</t>
  </si>
  <si>
    <t>Đường dạo, vườn hoa ven hồ Bình Minh khu vự giáp đường Lê Thanh Nghị</t>
  </si>
  <si>
    <t>Nâng cấp, cải tạo Ban chỉ huy quân sự thành phố Hải Dương</t>
  </si>
  <si>
    <t>Nâng cấp, cải tạo, nhà ở, nhà làm việc Ban CHQS thành phố Hải Dương</t>
  </si>
  <si>
    <t>Đo đạc lập bản đồ địa chính đất thổ cư các xã Nam Đồng, Ái Quốc, An Châu, Thượng Đạt, Tân Hưng và phần đất dân cư mới sát nhập vào P hải Tân, TPHD</t>
  </si>
  <si>
    <t>Xây dựng cơ sở dữ liệu địa chính TP Hải Dương</t>
  </si>
  <si>
    <t>Trường Tiểu học Tân Bình (giai đoạn 2)</t>
  </si>
  <si>
    <t>Xây dựng đường Việt Hòa, P Việt Hòa, TPHD</t>
  </si>
  <si>
    <t>Nạo vét kênh dẫn hồ điều hòa, trạm bơm Bình Hàn</t>
  </si>
  <si>
    <t>Xây dựng hệ thống chiếu sáng Quốc lộ 37 (đoạn từ cầu Phú Tảo đến khu đô thị Quang Giáp) và đường Nguyễn Văn Linh</t>
  </si>
  <si>
    <t>Trường TH Việt Hòa</t>
  </si>
  <si>
    <t>Nạo vét và kiên cố hóa kênh thoát nước khu 10, phường Bình Hàn</t>
  </si>
  <si>
    <t>Đường Việt Hòa (giai đoạn 2)</t>
  </si>
  <si>
    <t>Nạo vét, cải tạo HT thoát nước đường Đồng Chẽ đi Khánh Hội, Nhân Nghĩa Nam Đồng</t>
  </si>
  <si>
    <t>Nạo vét, cải tạo HT thoát nước đường liên thôn Khánh Hội đi Nhân Nghĩa và cải tạo mặt đường và cổng trường TH Nam Đồng</t>
  </si>
  <si>
    <t>Trường mầm non Hương Sen ( giai đoạn 2)</t>
  </si>
  <si>
    <t>Nhà hiệu bộ 2 tầng trường tiểu học An Châu</t>
  </si>
  <si>
    <t>Hạ tầng kĩ thuật khu dân cứ mới đồng Bưởi, phường Thạch Khôi</t>
  </si>
  <si>
    <t>Nạo vét kênh tiêu chính khu 21, phường Nhị Châu, thành phố Hải Dương</t>
  </si>
  <si>
    <t>Cải tạo, nâng cấp đường nối từ đường khu Lilama đến đường khu 12 phường Bình Hàn</t>
  </si>
  <si>
    <t>Cải tạo đường giao thông liên thôn Ngọc Trì-Tiến Đạt phường Ái Quốc</t>
  </si>
  <si>
    <t>Hệ thống chiếu sáng đường Hồng Quang kéo dài</t>
  </si>
  <si>
    <t>Nhà lớp học và các phòng chức năng 3 tầng 6 phòng móng 3 tầng TH Ngọc Châu</t>
  </si>
  <si>
    <t>Xây mới và cải tạo nhà lớp học trường Mầm non Quang Trung</t>
  </si>
  <si>
    <t>Cải tạo, nâng cao năng lực thoát nước một số khu vực thuộc phường Ngọc Châu</t>
  </si>
  <si>
    <t>Cải tạo, nâng cấp trạm y tế xã Tân Hưng</t>
  </si>
  <si>
    <t>Cải tạo hệ thống thoát nước đường 390 xã An Châu đoạn từ (Km8+630 – Km9+030 và Km9+900 – Km10+250)</t>
  </si>
  <si>
    <t>XD nhà lớp học 2 tầng 8 phòng (móng 3 tầng) trường TH Tân Hưng</t>
  </si>
  <si>
    <t>Nâng cấp, mở rộng đường liên khu từ Tiền Hải đi Văn Xá, P. Ái Quốc</t>
  </si>
  <si>
    <t>Xây dựng, hoàn thiện đường giao thông và điện chiếu sáng liên xã Thượng Đạt</t>
  </si>
  <si>
    <t>Xây dựng 1 số đoạn tuyến thuộc đường gom phía Bắc Quốc lộ 5 đoạn đi qua TPHD (từ Km51+035 đến K54+205)</t>
  </si>
  <si>
    <t>Xây dựng khu dân cư và đường Tân Dân, phường Việt Hòa</t>
  </si>
  <si>
    <t>Lắp đặt đèn tín hiệu nút giao thông Quốc lộ 37 - Đường vào UBND phường Thạch Khôi; Ngô Quyền - Bình Lộc; Nguyễn Văn Linh - Đức Minh</t>
  </si>
  <si>
    <t>Nhà làm việc 3 tầng công an thành phố</t>
  </si>
  <si>
    <t>Đường Chương Mỹ kéo dài (Gói 2 + Gói 3)</t>
  </si>
  <si>
    <t xml:space="preserve">Khu  VHTT Tỉnh ( N1-N7; N12-N15) </t>
  </si>
  <si>
    <t>Bãi đỗ xe tĩnh và trồng cây xanh đường Trương Mỹ( kéo dài)</t>
  </si>
  <si>
    <t>Khu dân cư Ngọc Châu ( Hạ tầng ký thuật khu tái định cư P Ngọc Châu, TPHD)</t>
  </si>
  <si>
    <t>Xây dựng trạm bơm Bình Hàn.</t>
  </si>
  <si>
    <t>Tổ chức nút giao thông Tam Giang + điều chỉnh bổ sung</t>
  </si>
  <si>
    <t>Điện chiếu sáng Yết Kiêu (GD2)</t>
  </si>
  <si>
    <t>Xây dựng đường Nhữ Đình Hiền (đoạn từ Ng Văn Linh đến hết vị trí kè hiện trạng kênh T2) - giai đoạn 1</t>
  </si>
  <si>
    <t>Trải thảm mặt đường bê tông nhựa phố Tuệ Tĩnh (đoạn từ cống Hào Thành-đường Hoàng Hoa Thám)</t>
  </si>
  <si>
    <t>Cải tạo chợ Hội Đô</t>
  </si>
  <si>
    <t>Cải tạo nâng cấp đường Nhữ Đình Hiền (đoạn ngã tư máy sư đến đường Ng Văn Linh) TPHD</t>
  </si>
  <si>
    <t>Cải tạo, sửa chữa nhà chung cư B2, B4 Bình Minh</t>
  </si>
  <si>
    <t>Cải tạo SC trụ sở HĐND&amp;UBND TPHD - HM: Nhà làm việc số 01. số 05, nhà Hội trường &amp; nhà vệ sinh chung</t>
  </si>
  <si>
    <t>Cải tạo SC trụ sở HĐND&amp;UBND TPHD - HM: Nhà làm việc số 2.3.4.5.6.7.9.13, căng tin và phá dỡ</t>
  </si>
  <si>
    <t>Cải tạo SC trụ sở HĐND&amp;UBND TPHD - HM: Nhà làm việc số 11</t>
  </si>
  <si>
    <t>Nâng tầng 3, trường MN phường Trần Hưng Đạo, TPHD</t>
  </si>
  <si>
    <t>Cải tạo, nâng cấp đường Bình Lộc, thành phố Hải Dương (đoạn từ đường Ngô Quyền đến đường Trường Chinh)</t>
  </si>
  <si>
    <t>Xây dựng đường giao thông khu 4 phường Nhị Châu (giai đoạn 1; từ đường Trần Hưng Đạo đến nhà văn hóa khu 4)</t>
  </si>
  <si>
    <t>Cải tạo hệ thống sân, đường, cấp nước,  cấp điện &amp; các HM phụ trợ trụ sở HĐND và UBND TPHD</t>
  </si>
  <si>
    <t>Nâng cấp trải thảm nhựa đường Quang Trung (đoạn từ đường sắt đến đường An Định) TPHD</t>
  </si>
  <si>
    <t>XD trường MN Hương Sen phường Ái Quốc</t>
  </si>
  <si>
    <t>Hệ thống thoát nước đường Nguyễn Lương Bằng (đoạn từ ngã tư Ngô Quyền đến ngã tư máy Sứ)</t>
  </si>
  <si>
    <t>Cải tạo, nâng cấp đường Mạc Đĩnh Chi, phường Lê Thanh Nghị.</t>
  </si>
  <si>
    <t>Hạ tầng kỹ thuật khu tái định cư đường gom Quốc lộ 5 (gồm cả chi phí GPMB)</t>
  </si>
  <si>
    <t>Nạo vét kênh T1(đoạn từ đg Vũ Công Đán đến sông Sặt)</t>
  </si>
  <si>
    <t>Nạo vét kênh dẫn trạm bơm Đồng Niên và kênh thoát nước khu 1 phường Việt Hòa</t>
  </si>
  <si>
    <t>Nạo vét kênh tưới tiêu bờ Rầu, phường Việt Hòa</t>
  </si>
  <si>
    <t>Cải tạo nạo vét kênh mương cấp 1 phục vụ tưới tiêu và phòng chống ngập úng phường Việt Hòa</t>
  </si>
  <si>
    <t>Nạo vét kênh dẫn chính khu 1, 2, 3, 4, 5 thuộc phường Hải Tân, thành phố Hải Dương</t>
  </si>
  <si>
    <t>Nạo vét kênh dẫn chính đoạn từ cống Tràng A đến trạm bơm Ngọc Trì, phường Ái Quốc</t>
  </si>
  <si>
    <t>Nạo vét kênh Gốc Cậy thôn Thanh Liễu, xã Tân Hưng</t>
  </si>
  <si>
    <t>Di chuyển trạm bơm Ngọc Trì, Ái Quốc</t>
  </si>
  <si>
    <t>CT Cải tạo, nâng cấp đường Bình Lộc (đoạn từ đường Ngô Quyền đến nút giao ngã ba đường Kim Sơn).</t>
  </si>
  <si>
    <t>Cải tạo, nâng cấp đường Trương Hán Siêu (đoạn từ đường Hòa Bình đến đường gom Quốc Lộ 5) (đã bao gồm CP GPMB)</t>
  </si>
  <si>
    <t>Xây dựng hạ tầng kỹ thuật tại điểm dân cư số 4 phường Việt Hòa</t>
  </si>
  <si>
    <t xml:space="preserve">Trạm y tế xã Thượng Đạt </t>
  </si>
  <si>
    <t>Phát triển tổng hợp các đô thị động lực - thành phố Hải Dương tỉnh Hải Dương</t>
  </si>
  <si>
    <t>Cải tạo, nâng cấp ngõ 166 đường Vũ Hựu, phường Thanh Bình</t>
  </si>
  <si>
    <t>Nhà lớp học 3 tầng 15 phòng (móng 4 tầng) trường THCS Ái Quốc</t>
  </si>
  <si>
    <t>Cải tạo nhà lớp học và công trình phụ trợ khu C trường Mầm non Tân Hưng</t>
  </si>
  <si>
    <t>Trường mầm non Nam Đồng</t>
  </si>
  <si>
    <t>Xây dựng mới nhà đa năng, làm phòng hội trường, trường MN Phú Lương</t>
  </si>
  <si>
    <t>Xây dựng, cải tạo nhà lớp học 3 tầng trường Mầm non Hải Tân</t>
  </si>
  <si>
    <t>Cải tạo, sửa chữa nhà vệ sinh các trường mầm non theo chuẩn QG</t>
  </si>
  <si>
    <t>Xây dựng trường Tiểu học Việt Hòa (giai đoạn 2)</t>
  </si>
  <si>
    <t>Xây dựng hệ thống thoát nước đường ven đê sông Thái Bình và hoàn thiện hạ tầng KDC Kim Lai thuộc khu 9, phường Ngọc Châu</t>
  </si>
  <si>
    <t>Nhà lớp học và bộ môn 3 tầng 9 phòng trường THCS Thượng Đạt</t>
  </si>
  <si>
    <t>Nhà lớp học 3 tầng 9 phòng (móng 4 tầng) trường TH Thanh Bình</t>
  </si>
  <si>
    <t>Trạm y tế phường Trần Phú</t>
  </si>
  <si>
    <t>Xây mới nhà lớp học 2 tầng 4 phòng + nhà bếp trường Nhị Châu (điểm trường Đô Lương) và cải tạo trường MN Nhị Châu</t>
  </si>
  <si>
    <t>Cải tạo ngõ 64 đường Hồng Quang và xây dựng, mở rộng khuôn viên nhà văn hóa KDC số 12, phường Quang Trung</t>
  </si>
  <si>
    <t>Xây dựng nhà lớp học 2 tầng, 10 phòng (móng 3 tầng) trường THCS Thạch Khôi</t>
  </si>
  <si>
    <t>Xây dựng trường THCS Trần Phú</t>
  </si>
  <si>
    <t>Cải tạo, nâng cấp trường Tiểu học Trần Quốc Toản, phường Trần Hưng Đạo, thành phố Hải Dương</t>
  </si>
  <si>
    <t>Cải tạo, nâng cao năng lực tưới, tiêu của kênh gốc Cậy xã Tân Hưng</t>
  </si>
  <si>
    <t>Hoàn thiện, nâng cao năng lực tưới, tiêu một số đoạn mương trên địa bàn xã Thượng Đạt</t>
  </si>
  <si>
    <t>Xây dựng trường Mầm non Ngọc Châu</t>
  </si>
  <si>
    <t>Xây dựng đường giữa trường THCS Võ Thị Sáu và Tỉnh đội</t>
  </si>
  <si>
    <t>Đề án đề nghị công nhận thành phố Hải Dương và khu vực dự kiến mở rộng đạt tiêu chí đô thị loại I, tỉnh Hải Dương</t>
  </si>
  <si>
    <t>Hạ tầng kỹ thuật khu Nam đường Việt Hòa, Phường Việt Hòa</t>
  </si>
  <si>
    <t>Mở rộng khuôn viên và xây dựng mới nhà lớp học 2 tầng, 8 phòng (móng 4 tầng), trường THCS Việt Hòa</t>
  </si>
  <si>
    <t>Nhà lớp học 2 tầng (móng 4 tầng) trường THCS Lê Hồng Phong</t>
  </si>
  <si>
    <t>Cải tạo, nâng cao năng lực thoát nước của hệ thống rãnh thoát nước khu dân cư 1,2,3 phường Việt Hòa</t>
  </si>
  <si>
    <t>Cải tạo, nâng cao năng lực thoát nước của hệ thống cống thoát nước thuộc KDC Đông Ngô Quyền (giai đoạn 2)</t>
  </si>
  <si>
    <t>Nâng cấp, cải tạo hệ thống thoát nước 03 tuyến Cô Đoài, Tự Đoài, Nguyễn Khuyến, phường Cẩm Thượng</t>
  </si>
  <si>
    <t>Xây dựng hệ thống điện chiếu sáng và cải tạo đường Hoàng Lộc</t>
  </si>
  <si>
    <t>Hoàn thiện, nâng cao năng lực hệ thống mương thoát nước giữa đường sắt và khu đô thị Tuệ Tĩnh</t>
  </si>
  <si>
    <t>Cải tạo nhà lớp học và xây mới một số hạng mục phụ trợ phục vụ học tập trường tiểu học Thượng Đạt</t>
  </si>
  <si>
    <t>Xây dựng nhà lớp học 3 tầng trường TH Bình Hàn</t>
  </si>
  <si>
    <t>Nâng cấp, mở rộng đường trung tâm phường Thạch Khôi (đoạn qua trụ sở UBND phường Thạch Khôi)</t>
  </si>
  <si>
    <t>Nhà đa năng trường THCS Ngọc Châu</t>
  </si>
  <si>
    <t>Cải tạo, nâng cao năng lực tiêu thoát nước đoạn mương từ đường Việt Hòa đến kênh 773, phường Việt Hòa</t>
  </si>
  <si>
    <t>Xây dựng nhà lớp học 4 tầng trường TH Võ Thị Sáu</t>
  </si>
  <si>
    <t>Cải tạo, nâng cấp đường trục trung tâm xã Tân Hưng (đoạn qua trụ sở UBND xã Tân Hưng đến chùa Cự Linh)</t>
  </si>
  <si>
    <t>Xây dựng lan can hồ Bình Minh, phường Phạm Ngũ Lão</t>
  </si>
  <si>
    <t>Cải tạo, nâng cấp tuyến phố Lý Nam Đế, phường Lê Thanh Nghị</t>
  </si>
  <si>
    <t>Cải tạo, sửa chữa các nhà làm việc trụ sở HĐND - UBND</t>
  </si>
  <si>
    <t>Cải tạo, nâng cấp khối nhà D1, D2 trụ sở HĐND-UBND TP</t>
  </si>
  <si>
    <t>Cải tạo, sửa chữa tường rào; di chuyển trạm biến áp và xây mới một số hạng mục phụ trợ trụ sở HĐND-UBND TP</t>
  </si>
  <si>
    <t>Xây dựng Trung tâm điều hành đô thị thông minh TP Hải Dương</t>
  </si>
  <si>
    <t>Cải tạo khối nhà C trụ sở HĐND-UBND thành phố</t>
  </si>
  <si>
    <t>Cải tạo, sửa chữa quét sơn, vôi ve phía ngoài Nhà hội trường A và các dãy nhà A,B,C thuộc trụ sở HĐND-UBND thành phố</t>
  </si>
  <si>
    <t>Trường Tiểu học Tân Bình</t>
  </si>
  <si>
    <t>Nạo vét hệ thống mương tiêu thoát nước giáp Khu đô thị mới phía Tây mở rộng với khu dân cư cũ phường Thanh Bình</t>
  </si>
  <si>
    <t>Hạ tầng khu tái định cư số 01 phục vụ khu đô thị sinh thái ven sông Thái Bình (Ecoriver)</t>
  </si>
  <si>
    <t>Hạ tầng khu tái định cư số 02 phục vụ khu đô thị sinh thái ven sông Thái Bình (Ecoriver)</t>
  </si>
  <si>
    <t>Hạ tầng khu tái định cư số 03 phục vụ khu đô thị sinh thái ven sông Thái Bình (Ecoriver)</t>
  </si>
  <si>
    <t xml:space="preserve">Cải tạo hệ thống thoát nước đường ven Hào Thành, khu 2 phường Bình Hàn, thành phố Hải Dương
</t>
  </si>
  <si>
    <t>Nạo vét và kè kênh dẫn trạm bơm khu 11, phường Tân Bình, thành phố Hải Dương</t>
  </si>
  <si>
    <t>Cải tạo, tổ chức giao thông nút giao đường Nguyễn Đình Bể với Quốc lộ 37 (km 53+380)</t>
  </si>
  <si>
    <t>Cải tạo hệ thống thoát nước đường Nguyễn Trác Luân</t>
  </si>
  <si>
    <t>Lắp đặt hệ thống đèn trang trí tại nút giao thông Ngã tư máy sứ, nút giao thông ngã Sáu thành phố Hải Dương</t>
  </si>
  <si>
    <t>Lắp đặt hệ thống đèn trang trí tại nút giao thông Tổng Hợp (Quang trường Độc Lập) thành phố Hải Dương</t>
  </si>
  <si>
    <t>Thay thế một số biển báo đường giao thông</t>
  </si>
  <si>
    <t>Cải tạo, thay thế khe co giãn cầu vượt Tây Phú Lương</t>
  </si>
  <si>
    <t>Cải tạo hệ thống đèn tín hiệu tại nút giao Tam Giang</t>
  </si>
  <si>
    <t>Cải tạo hệ thống đèn tín hiệu tại nút giao Nguyễn Văn Linh-Lê Thanh Nghị</t>
  </si>
  <si>
    <t>Cải tạo hệ thống đèn tín hiệu nút giao Chương Dương - Thanh Niên</t>
  </si>
  <si>
    <t>Nạo vét, mở rộng hệ thống kênh mương khu dân cư Ninh Quan và Tiền Trung, phường Ái Quốc</t>
  </si>
  <si>
    <t>NLH 2 tầng 8 phòng Trường TH Thanh Bình</t>
  </si>
  <si>
    <t>Cải tạo, nâng tầng 3 nhà đa năng và mau sắm thiết bị trường THCS Lê Quý Đôn</t>
  </si>
  <si>
    <t>Cải tạo nhà lớp học 2 tầng 6 phòng, xây mới sân bê tông có mái che trường TH Kim Đồng</t>
  </si>
  <si>
    <t>Cải tạo, sửa chữa nhà lớp học 2 tầng (Nhà C) trường THCS Bình Minh</t>
  </si>
  <si>
    <t>Xây dựng, lắp đặt pano tuyên truyền bên trái quốc lộ 37 đoạn qua phường Thạch Khôi</t>
  </si>
  <si>
    <t>Cải tạo, chỉnh trang bia chiến thắng tại trường TH Võ Thị Sáu</t>
  </si>
  <si>
    <t>Sửa chữa sân, tường rào, nhà bảo vệ trụ sở Thành ủy Hải Dương</t>
  </si>
  <si>
    <t>Lắp đặt rào chắn phân luồng giao thông đảm bảo an ninh trật tự trên địa bàn thành phố Hải Dương</t>
  </si>
  <si>
    <t>Xây dựng nhà 2 tầng khu nhà để xe cán bộ chiến sỹ, xe xử lý vi phạm và hội trường Công an thành phố (móng 4 tầng)</t>
  </si>
  <si>
    <t>Cải tạo trung tâm giáo dục nghề nghiệp và giáo dục thường xuyên</t>
  </si>
  <si>
    <t>Các hạng mục phụ trợ trường MN Việt Hòa</t>
  </si>
  <si>
    <t>Xây dựng nhà hiệu bộ + nhà ăn bán trú trường tiểu học Hải Tân</t>
  </si>
  <si>
    <t>Cải tạo, sửa chữa nhà hiệu bộ và các hạng mục phụ trợ trường MN công lập Thượng Đạt</t>
  </si>
  <si>
    <t>Cải tạo, nâng cấp khu vệ sinh nhà 3 tầng trường TH Tô Hiệu</t>
  </si>
  <si>
    <t>Xây dựng nhà lớp học 02 tầng (móng 3 tầng) trường tiểu học Thạch Khôi</t>
  </si>
  <si>
    <t>Nhà lớp học 3 tầng và nhà để xe trường tiểu học Phú Lương</t>
  </si>
  <si>
    <t>Xây dựng nhà chức năng 1 tầng 2 phòng trường Tiểu học Nguyễn Lương Bằng</t>
  </si>
  <si>
    <t>Xây dựng trường tiểu học Kim Đồng, hạng mục: Dãy nhà phục vụ học tập</t>
  </si>
  <si>
    <t>Nâng tầng 3 nhà lớp học và xây mới cổng, tường rào, nhà bếp, nhà để xe, sân đường nội bộ, cây xanh, trạm biến áp, hệ thống thoát nước, hệ thống chiếu sáng ngoài trường Mầm non Nam Đồng (cơ sở Vũ La)</t>
  </si>
  <si>
    <t>Xây dựng, mở rộng trường mầm non Quang Trung</t>
  </si>
  <si>
    <t>Cải tạo một số hạng mục phụ trợ + mua sắm trang thiết bị trường MN Bình Hàn</t>
  </si>
  <si>
    <t>Xây dựng nhà lớp học 3 tầng (dãy nhà phía Tây) + mua sắm trang thiết bị trường MN Quang Trung</t>
  </si>
  <si>
    <t>Nâng tầng 3,4 nhà lớp học, trường THCS Lê Hồng Phong</t>
  </si>
  <si>
    <t>Cải tạo trường tiểu học Bình Minh</t>
  </si>
  <si>
    <t>Cải tạo một số hạng mục thuộc Trung tâm y tế thành phố</t>
  </si>
  <si>
    <t>Lắp đặt hệ thống truyền thanh các phường, xã</t>
  </si>
  <si>
    <t>Hạ tầng kĩ thuật khu VHTT tỉnh: nút N1- N7, N12- N15</t>
  </si>
  <si>
    <t>Cải tạo, nâng cấp đường Nguyễn Thị Duệ (Gồm GPMB)</t>
  </si>
  <si>
    <t>Xây dựng HTTN và trồng cây xanh ven quốc lộ 5 đoạn từ Km 45 +30 đến Km 54+600</t>
  </si>
  <si>
    <t>Các hạng mục đã quyết toán: Nền, mặt đường, thoát nước, vỉa hè, cây xanh, cống kỹ thuật; Di chuyển và hoàn trả hệ thống điện; Di chuyển hệ thống cống bể và cáp thông tin; Di chuyển đèn tín hiệu giao thông; Di chuyển đường ống cấp nước thuộc dự án Cải tạo, nâng cấp đường Hoàng Hoa Thám (đoạn từ Quảng trường Độc Lập đến ngã tư Chi Lăng - Nguyễn Trãi) phường Nguyễn Trãi, thành phố Hải Dương</t>
  </si>
  <si>
    <t>Xây dựng trạm bơm Bình Hàn, thành phố Hải Dương</t>
  </si>
  <si>
    <t>XD hạ tầng kỹ thuật điểm dân cư tại khu đất trạm vật tư nông nghiệp TP, P Tân Bình, TPHD</t>
  </si>
  <si>
    <t>Kè kênh tiêu thoát nước đoạn tiếp giáp đê báo sông Kim Sơn, P Ngọc Châu, TPHD</t>
  </si>
  <si>
    <t>Cải tạo, nâng cấp cầu Bảo Thái xã Tân Hưng thành phố Hải Dương</t>
  </si>
  <si>
    <t>Di chuyển, xây dựng biển địa danh thành phố tại khu vực cửa ngõ phía Tây, thành phố Hải Dương</t>
  </si>
  <si>
    <t>Hệ thống thoát nước đường Nguyễn Lương Bằng, TPHD (đoạn từ ngã tư Ngô Quyền đến nút giao đường Nguyễn Lương Bằng với đường Vũ Hựu)</t>
  </si>
  <si>
    <t>Cải tạo nạo vét kênh mương cấp 2 phục vụ tưới tiêu và phòng chống ngập úng phường Việt Hòa</t>
  </si>
  <si>
    <t>Nạo vét, kiên cố mương tưới tiêu đội 4 thôn Thanh Liễu, Tân Hưng</t>
  </si>
  <si>
    <t>Xây dựng đường Tân Dân đoạn từ đường sắt đến đường phố Văn, phường Việt Hoà, thành phố Hải Dương</t>
  </si>
  <si>
    <t xml:space="preserve">Cải tạo, mở rộng đường liên xã thuộc phường Ái Quốc (đoạn từ thôn Ngọc Trì, phường Ái Quốc đi xã Cộng Hòa, huyện Nam Sách) </t>
  </si>
  <si>
    <t>Cải tạo, nâng cấp cầu An Ninh, phường Quang Trung</t>
  </si>
  <si>
    <t>Cải tạo, nâng cấp đường và hệ thống thoát nước ngõ 324 phố Nguyễn Lương Bằng và ngõ 20 Ngô Quyền</t>
  </si>
  <si>
    <t>Lắp đặt biển tên đường phố và Quảng trường trên địa bàn TP</t>
  </si>
  <si>
    <t>Hoàn thiện, nâng cao năng lực tưới tiêu hệ thống kênh mương các xã: An Châu, Thượng Đạt</t>
  </si>
  <si>
    <t>Nâng cấp, mở rộng đường trục xã Tân Hưng (đoạn từ ngã 3 cổng trường tiểu học Tân Hưng đến ngã 3 chùa Cương Xá)</t>
  </si>
  <si>
    <t>Cải tạo, sửa chữa, phòng cháy chữa cháy nhà tập thể B2, B4 Bình Minh và các nhà chung cư Đông Ngô Quyền</t>
  </si>
  <si>
    <t>Cải tạo hệ thống thoát nước khu vực Cô Đông - Quán Thánh, phường Bình Hàn</t>
  </si>
  <si>
    <t>Cải tạo, nâng cấp đường phố thuộc khu dân cư Tiền Trung (đoạn từ quốc lộ 37 đến quốc lộ 5)</t>
  </si>
  <si>
    <t>Cải tạo trạm bơm Đồng Nứa, thôn Đô, xã Nam Đồng</t>
  </si>
  <si>
    <t>Cải tạo, nâng cấp đường Bình Lộc (đoạn còn lại), phường Tân Bình</t>
  </si>
  <si>
    <t>Xây dựng đường Hòa Bình kéo dài đến cầu vượt đường Sắt, phường Nhị Châu</t>
  </si>
  <si>
    <t>Cải tạo nâng cấp đường và HTTN ngõ 39 đường Khúc Thừa Dụ;Vũ Hựu và Đức Minh (đoạn giáp UBND phường Thanh Bình), TP.Hải Dương</t>
  </si>
  <si>
    <t xml:space="preserve">Đầu tư xây dựng khu dân cư phía Đông đường Tân Dân, phường Việt Hòa, thành phố Hải Dương 
</t>
  </si>
  <si>
    <t>Hệ thống hắt dọc bờ sông phía đường Chương Dương (đoạn từ Nhà thi đấu đến Đài liệt sĩ thành phố Hải Dương)</t>
  </si>
  <si>
    <t>Lắp đặt hệ thống đèn Led trang trí dọc bờ tả sông Bạch Đằng (đoạn từ cầu Hồng Quang đến cầu Tam Giang)</t>
  </si>
  <si>
    <t>Cải tạo, nâng cấp hệ thống đèn trang trí đường Tôn Đức Thắng, thành phố Hải dương</t>
  </si>
  <si>
    <t>Hoàn thiện hệ thống đèn hắt dọc bờ sông Bạch Đằng</t>
  </si>
  <si>
    <t>Xây dựng hệ thống điện chiếu sáng đường Tự Đông, phường Cẩm Thượng</t>
  </si>
  <si>
    <t>Lập Kế hoạch sử dụng đất giai đoạn 2011-2015</t>
  </si>
  <si>
    <t>Nâng cấp, cải tạo hệ thống dẫn nước về hồ điều hòa trạm bơm Bình Hàn</t>
  </si>
  <si>
    <t>Đường trục trung tâm xã Thượng Đạt (đoạn từ đường dẫn cầu Hàn đến cầu Đình Đông)</t>
  </si>
  <si>
    <t>Hoàn thiện, nâng cao năng lực tưới tiêu hệ thống kênh mương các xã An Châu, Thượng Đạt, Nam Đồng</t>
  </si>
  <si>
    <t>Lắp đặt hệ thống đèn trang trí đường Thanh Niên kéo dài (đoạn từ cầu Tam Giang đến cầu Hải Tân)</t>
  </si>
  <si>
    <t>Hệ thống đèn Led đoạn từ vườn hoa Bùi Thị Xuân đến cầu Hồng Quang</t>
  </si>
  <si>
    <t>Cải tạo, thay thế biển tên đường phố, quảng trường bị hư hỏng</t>
  </si>
  <si>
    <t>Mở rộng vường hoa đường Hoàng Hoa Thám</t>
  </si>
  <si>
    <t>Cải tạo vỉa hè, cây xanh phía Tây đường Ngô Quyền (đoạn đối diện Liên đoàn lao động tỉnh)</t>
  </si>
  <si>
    <t>Cải tạo vỉa hè đường Trần Hưng Đạo đoạn từ đường Phạm Sư Mệnh đến Quảng trường Độc lập</t>
  </si>
  <si>
    <t>Cải tạo khu vực Quảng trường 30/10</t>
  </si>
  <si>
    <t>Cải tạo vỉa hè, thoát nước đường An Định đoạn từ đường Tân Trào đến đường Tứ Minh</t>
  </si>
  <si>
    <t>Lắp đặt đèn trang trí cầu Tam Giang</t>
  </si>
  <si>
    <t>Cải tạo, thay thế block, viên đan rãnh đường Hồng Quang đoạn còn lại</t>
  </si>
  <si>
    <t>Lắp đặt hệ thống đèn trang trí đường Võ Nguyên Giáp (đoạn từ Quảng trường 30/10 đến nút giao đường Trường Chinh)</t>
  </si>
  <si>
    <t>Xây dựng, lắp đặt pano tuyên truyền tại dải phân cách đường Võ Nguyên Giáp</t>
  </si>
  <si>
    <t>Cải tạo cảnh quan kênh T2 (đoạn phía sau các hộ dân đường Lê Thanh Nghị)</t>
  </si>
  <si>
    <t>7798658 - Cải tạo chỉnh trang khu vực tượng đài Mạc Thị Bưởi</t>
  </si>
  <si>
    <t>420180038 - Cải tạo nâng cấp đường trục khu Vũ Thượng phường Ái Quốc TPHD</t>
  </si>
  <si>
    <t>420180039 - Cải tạo nâng cấp đường trục khu Vũ Xá  phường Ái Quốc TPHD</t>
  </si>
  <si>
    <t>420190008 - Xây dựng hạ tầng kỹ khu dân cư Tiến Đạt Ngọc Trì phường Ái Quốc TPHD</t>
  </si>
  <si>
    <t>420190013 - Quy hoạch chi tiết khu dân cư Tiến Đạt - Ngọc Trì Ái Quốc</t>
  </si>
  <si>
    <t>420190040 - Lắp đặt dụng cu thể dục thể thao tại nhà VH, KV công cộng phường Bình Hàn</t>
  </si>
  <si>
    <t>420100008 - Cải tạo, nâng cấp đường trục khu 12 P Bình Hàn</t>
  </si>
  <si>
    <t>420180040 - Cải tạo, NC ngõ 167 và 169 Nguyễn Thượng Mẫn Phường Bình Hàn</t>
  </si>
  <si>
    <t xml:space="preserve">420190055 - CT,NC đường phố Đinh Văn Tả Phường Bình Hàn  -2019    </t>
  </si>
  <si>
    <t>420190019 - Nhà văn hóa khu 6 và nhà văn hóa khu 3 Phường Cẩm Thượng</t>
  </si>
  <si>
    <t>420190026 - CT lắp đặt dụng cụ TDTT tại nhà văn hóa P Cẩm Thượng</t>
  </si>
  <si>
    <t>420190029 - Cải tạo nâng cấp chợ Phường Cẩm Thượng</t>
  </si>
  <si>
    <t>420180029 - CT SC nhà lớp học và các hạng mục phụ trợ khu 8 trường MN công lập Hải Tân</t>
  </si>
  <si>
    <t>420110032 - Hệ thống điện chiếu sáng ngõ xăm khu 236 P Hải Tân</t>
  </si>
  <si>
    <t>420180019 - Xây dựng điểm dân cư nhỏ lẻ khu 4, khu 5 phường Hải Tân</t>
  </si>
  <si>
    <t>420190048 - XD nhà VH trung tâm, nhà làm việc Đảng ủy-HĐND-UBND và các HM phụ trợ P Hải Tân</t>
  </si>
  <si>
    <t>420180033 - Cải tạo cổng, tường rào XD 2 nhà bia Nghĩa trang liệt sỹ phường Hải Tân TPHD</t>
  </si>
  <si>
    <t>420180041 - CT HT TN P.BUI THI XUAN VA NGO 33 BUI THI XUAN</t>
  </si>
  <si>
    <t>420190012 - Cải tạo tuyến phố Lê Thánh Tông , phường Lê Thanh Nghị</t>
  </si>
  <si>
    <t>420190099 - Boi thuong GPMB ngo 79 Thong Nhat , P Le Thanh Nghi</t>
  </si>
  <si>
    <t>420180030 - CT, thay mới mái tôn tầng 3 dãy nhà B trường MN Phú Lương P Ngọc Châu</t>
  </si>
  <si>
    <t>420120039 - Nhà VH, hội trường khu DC số 5 P Ngọc Châu</t>
  </si>
  <si>
    <t>420190033 - CT, NC đường nối từ KDC mới số 9 P Ngọc Châu đến chân đê sông Thái Bình</t>
  </si>
  <si>
    <t>7102682 - Hệ thống điện chiếu sáng  phíaa Bắc P Ngọc Châu TPHD</t>
  </si>
  <si>
    <t>420190034 - CT nghĩa trang liệt sỹ phường Ngọc Châu</t>
  </si>
  <si>
    <t>420190057 - CT, NC đường ven sông Hào Thành (đoạn từ nhà tang lễ đến đường N Thượng Mẫn)</t>
  </si>
  <si>
    <t xml:space="preserve">420190070 - Cải tạo vỉa hè đường Hồng Quang đoạn đường từ THCS Trần Phú đến Ga </t>
  </si>
  <si>
    <t xml:space="preserve">420190071 - CT Cải tạo nâng cấp đường ven sông Hào Thành </t>
  </si>
  <si>
    <t>420180026 - Cổng, tường rào, nhà bảo vệ...HM phụ trợ trường TH Nhị Châu</t>
  </si>
  <si>
    <t>420190032 - Lap dat DC TDTT tai NVH,KV CC phuong Nhi Chau</t>
  </si>
  <si>
    <t>420110024 - Cải tạo nâng cấp đường Phan Chu Trinh, Nh̃ Châu TPHD</t>
  </si>
  <si>
    <t>420190045 - Đường trục khu 3 phường Nhị Châu</t>
  </si>
  <si>
    <t>7788711 - Lắp đặt DC TDTT tại nhà VH, KVCC phường Phạm Ngũ Lão</t>
  </si>
  <si>
    <t>7709840 - CT, nâng cấp đường GT điện chiếu sáng hồ Bình Minh, p Phạm Ngũ Lão, TPHD</t>
  </si>
  <si>
    <t>420150033 - CT, SC Trụ sở  làm việc UBND P Phạm Ng̣ Lão</t>
  </si>
  <si>
    <t>420110041 - Cải tạo nâng cấp nghĩa trang liệt sỹ  P. Phạm Ng̣ Lão</t>
  </si>
  <si>
    <t>420190076 - Cai tao via he duong Hong Quang ( Tu Tien Phong den Ga )</t>
  </si>
  <si>
    <t>420190017 - XM NLV 3 TANG TS DU-HDND-UBND PHUONG QUANG TRUNG</t>
  </si>
  <si>
    <t>420100027 - XD thêm tầng 3 nhà LH+PH bộ môn 2 tầng THCS T Bình</t>
  </si>
  <si>
    <t>420140027 - Nhà lớp học 2T10 P(móng 3T)Trường TH Nguyễn Lương Bằng</t>
  </si>
  <si>
    <t>420160032 - CT,NC sân thể thao, HT thoát nước Trường THCS Tân Bình</t>
  </si>
  <si>
    <t>420180045 - Nhà lớp học 2 tầng 4 phòng móng 3 tầng trường MN Tân Bình tại điểm Mn Tân Kim</t>
  </si>
  <si>
    <t>7089287 - Nhà lớp học,phòng học bộ môn 2 tầng móng 3 tầng THCS Tân Bình</t>
  </si>
  <si>
    <t>420190056 - Lắp đặt Dụng cụ TD TT tại nhà VH, khu vực công cộng  P Tân Bình</t>
  </si>
  <si>
    <t>420150039 - CT NC tuyến chính và tuyến nhánh ĐT ngõ 200 P Tân Bình</t>
  </si>
  <si>
    <t>420180006 - CT, NC đường Tân Kim HM: Di chuyển đường dây 0,4KV phường Tân Bình</t>
  </si>
  <si>
    <t>420180008 - CT, NC đường 323 đường Bình Lộc phường Tân Bình</t>
  </si>
  <si>
    <t>420180022 - Cải tạo, nâng cấp trạm bơm khu 11 và đường phố Kim Sơn phường Tân Bình</t>
  </si>
  <si>
    <t>420180034 - Đầu nối hệ thống thoát nước dọc đường Bình Lộc phường Tân Bình</t>
  </si>
  <si>
    <t>420180035 - Cải tạo, NC ngõ 36 đoạn từ đường Nguyễn Chí Thanh đến đường Nguyễn Văn Linh P Tân Bình</t>
  </si>
  <si>
    <t>420190007 - Nhà văn hóa và hạ tầng kỹ thuật điểm dân cư nhỏ lẻ phường Tân Bình</t>
  </si>
  <si>
    <t>420190016 - Cải tạo, nâng cấp nghĩa trang nhân dân phường Tân Bình</t>
  </si>
  <si>
    <t>7650625 - Xây dựng hạ tầng kỹ thuật Ao đá thuộc khu dân cư số 7 và 8 phường Tân Bình</t>
  </si>
  <si>
    <t>420190006 - Nhà văn hóa TT và nhà làm việc 3 tầng trụ sở Đảng ủy HĐND UBND P Tân Bình</t>
  </si>
  <si>
    <t>7037841 - Chợ cá xã Thạch Khôi - TP Hải Dương.</t>
  </si>
  <si>
    <t>420190042 - Tháo dỡ nhà lớp học 2T 12P, tường rào trường TH Thạch Khôi</t>
  </si>
  <si>
    <t>420140020 - XDHT điện chiếu sáng đường ngõ xóm, KDC xã Thạch Khôi</t>
  </si>
  <si>
    <t>420150009 - XDHT điện chiếu sáng KDC ngõ xóm Thạch Khôi GĐ 2</t>
  </si>
  <si>
    <t>420150010 - Trạm bơm tiêu tiêu thôn Trần Nội - Thạch Khôi</t>
  </si>
  <si>
    <t>420190058 - Hạ tầng ký thuật điểm dân cư Lễ Quán P Thạch Khôi (GĐI)</t>
  </si>
  <si>
    <t>420110002 - CT cổng HR,SL, sân V,N bóng bàn,để xe,VS-UBND Thạch Khôi</t>
  </si>
  <si>
    <t>7037831 - Trụ sở làm việc 3 tầng UBND xã Thạch Khôi.</t>
  </si>
  <si>
    <t>7725222 - Nâng cấp nghĩa trang liệt sỹ phường Thạch Khôi</t>
  </si>
  <si>
    <t>420170072 - Trường MN Thanh Bình HM: Nhà lớp học 3T(nâng tầng 3 Đ N 1 XM Đ N 2 nhà bếp nhà để xe , nhà BV, sân đường</t>
  </si>
  <si>
    <t>420180036 - CT xây dựng nhà văn hóa KDC số 12 p Thanh Bình</t>
  </si>
  <si>
    <t>420120008 - Bể bơi phường Thanh bình</t>
  </si>
  <si>
    <t>420190025 - CT lắp đặt dụng cụ TDTT tại nhà VH, KVCC p Thanh Bình</t>
  </si>
  <si>
    <t>420120048 - Cải tạo nâng cấp đường Đức Minh P Thanh Bình</t>
  </si>
  <si>
    <t>420130007 - CT nâng cấp đường giao thông liên khu2+3 Thanh Bình</t>
  </si>
  <si>
    <t>420150015 - Hạ tầng kỹ thuật khu DC mới thuộc khu 2 P Thanh Bình</t>
  </si>
  <si>
    <t>420180032 - CT nhà làm việc một tầng UBND phường Thanh Bình</t>
  </si>
  <si>
    <t>7472653 - Trạm y tế phường Trần Hưng Đạo- TPHD</t>
  </si>
  <si>
    <t>7791760 - Lắp Đặt DC TDTT tại nhà văn hóa KV CC P Trần Hưng Đạo</t>
  </si>
  <si>
    <t>7785764 - Cải tạo vỉa hè đường Trần Hưng Đạo QT Độc Lập</t>
  </si>
  <si>
    <t>7785765 - CT vỉa hè đường Bạch Đằng từ UBND P Trần Hưng Đạo</t>
  </si>
  <si>
    <t>7141460 - Nhà lớp học trường mầm non Trần Phú</t>
  </si>
  <si>
    <t>420190031 - Lap dat DC TDTT tai NVH, KV cong cong phuong Tran Phu</t>
  </si>
  <si>
    <t>420190037 - Cai tao via he duong Bach Dang ( Tu Nguyen Du den QT Thong Nhat )</t>
  </si>
  <si>
    <t>420180001 - Trường mầm non phường Tứ Minh</t>
  </si>
  <si>
    <t>420190001 - Nâng tầng 3 nhà lớp học 2T8P và nhà hiệu bộ 2T6P trường MN Tứ Minh TPHD</t>
  </si>
  <si>
    <t>420190022 - Nhà lớp học 3 tầng 12 phòng trường TH Tứ Minh TP Hải Dương</t>
  </si>
  <si>
    <t>420190036 - Cải tạo nhà văn hóa Thượng Đạt, phường  Tứ Mịnh</t>
  </si>
  <si>
    <t>420190023 - Lắp đặt dụng cụ thể dục thể thao tại nhà văn hóa, khu vực công cộng phường Tứ Minh</t>
  </si>
  <si>
    <t>420190002 - Nâng cấp MR phố Thượng Đạt phường Tứ Minh ( Đoạn từ Vũ Công Đán đến KCN Đại An</t>
  </si>
  <si>
    <t>420190003 - Nâng cấp mở rộng phố Tứ Thông phường Tứ Minh phường Tứ Minh</t>
  </si>
  <si>
    <t>420190065 - XD hạ tầng kỹ thuật điểm dân cư mới thuộc khu Lộ Cương P Tứ Minh</t>
  </si>
  <si>
    <t>420190020 - Làm mới và nâng cấp khu sân chơi trước nhà 4 tầng cho học sinh trường TH Việt Hòa</t>
  </si>
  <si>
    <t>420190068 - Lắp đặt dụng cụ TDTT tại nhà văn hóa, khu vực công cộng phường Việt Hòa</t>
  </si>
  <si>
    <t>420180005 - CT, NC đường khu 6 phường Việt Hòa(Đoạn từ đường Việt Hòa đến Đồng Niên)</t>
  </si>
  <si>
    <t>420180020 - Nạo vét kênh tiêu thoát nước khu 4 phường Việt Hòa TPHD</t>
  </si>
  <si>
    <t>420190014 - Cải tạo nâng cấp nghĩa trang liệt sỹ phường Việt Hòa</t>
  </si>
  <si>
    <t>420170075 - CT NC đường giao thông xã An Châu; Đoạn từ đường BTXM xã An Châu -Xã Hồng Phong</t>
  </si>
  <si>
    <t>420180010 - GPMB dự án Điểm dân cư Gia Trong thôn chùa thượng xã An Châu</t>
  </si>
  <si>
    <t>420190046 - Cải tạo nâng cấp 2 đoạn tuyến đường thôn Trác Châu, xã An Châu, TP Hải Dương</t>
  </si>
  <si>
    <t>420190047 - Cải tạo nâng cấp 4 đoạn tuyến đường các thôn Đông Giàng, Thụy Trà, xã Thượng Đạt, TP Hải Dương</t>
  </si>
  <si>
    <t>420190050 - QH điểm KDC Gia Trong thôn Chùa Thượng Xã An Châu TPHD</t>
  </si>
  <si>
    <t>420190049 - CT, NC 03 đoạn tuyến đường GTNT thôn Thượng Triệt 1 và thôn Đông Giàng, xã Thượng Đạt TPHD</t>
  </si>
  <si>
    <t>420130006 - Cải tạo NC đường Giao thông nông thôn xã Thượng Đạt</t>
  </si>
  <si>
    <t>420150026 - Đương GT liên thôn KDC số 2 Đông Giàng - Thượng Đạt</t>
  </si>
  <si>
    <t>420190010 - CT nâng cấp đường từ nhà Ông Đợi đến nhà Ô Diễn xã Nam Đồng</t>
  </si>
  <si>
    <t>420190011 - CTvà nâng cấp đường từ nhà Ô khối đi đường liên khu Nhân Nghĩa Khánh Hội Nam Đồng</t>
  </si>
  <si>
    <t>420190021 - Nhà lớp học 2 tầng 4 phòng (móng 3T) và nhà để xe học sinh trường THCS Nam Đồng</t>
  </si>
  <si>
    <t>420160043 - Cải tạo, nâng cấp sân vận động trung tâm xa Nam Đồng</t>
  </si>
  <si>
    <t>420190030 - Ao bơi hợp vệ sinh xã Nam Đồng TP Hải Dương</t>
  </si>
  <si>
    <t>420180050 - Đường làng từ nhà ông Quynh đến nhà ông Biên thôn Khánh Hội xã Nam Đồng</t>
  </si>
  <si>
    <t>420180051 - Đường liên xóm từ sân kho Đồng Ngọ đến đường 390 xã Nam Đồng</t>
  </si>
  <si>
    <t>420180052 - Đường liên khu Phú Lương - Nhân Nghĩa - Khánh Hội  xã Nam Đồng</t>
  </si>
  <si>
    <t>420190015 - Cải tạo và nâng cấp đường từ khu chao cháo đi đường 390 thôn Khánh Hội xã Nam Đồng</t>
  </si>
  <si>
    <t>420190018 - Cải tạo nâng cấp đường liên thôn Nhân Nghĩa -Khánh Hội (đoạn từ Ô Kìn đến Ô Thép)NĐ</t>
  </si>
  <si>
    <t>420190061 - Xây dựng hạ tầng kỹ thuật điểm dân cư mới khu dân cư Tân Lập xã Nam Đồng</t>
  </si>
  <si>
    <t>420190038 - Nâng tầng 3 nhà lớp học 2 tầng 6P (móng 3T) trường THCS Tân Hưng</t>
  </si>
  <si>
    <t>420190059 - Nhà lớp học 6 phòng 2 tầng các CT phụ trợ trường Mn Tân Hưng</t>
  </si>
  <si>
    <t>420190024 - Lắp đặt dụng cụ thể dục thể thao tại nhà văn hóa, khu vực công cộng xã Tân Hưng</t>
  </si>
  <si>
    <t>420150023 - KCH kênh tưới KCTB dã chiƠn Đông Quan xã Tân Hưng</t>
  </si>
  <si>
    <t>420150024 - KCH kênh tưới N4TB dã chiƠn Đông Quan xã Tân Hưng</t>
  </si>
  <si>
    <t>420160017 - Kiên cố hăa kênh tưới N2-2 TB dã chiƠn Đông Hưng THưng</t>
  </si>
  <si>
    <t>420160018 - Kiên cố hóa kênh tưới KC- TB dã chiến Đông HưngTHưng</t>
  </si>
  <si>
    <t>420190027 - XD hệ thống điện  chiếu sáng đoạn từ UBND xã đến chùa cự linh</t>
  </si>
  <si>
    <t>420190028 - XD hệ thống điện  chiếu sáng đoạn từ trường tiểu học đến ngã ba Cương Xá</t>
  </si>
  <si>
    <t>7061611 - Đường GT xã Tân Hưng</t>
  </si>
  <si>
    <t>420152201 - Các hang muc phu tro khu mo rong MN Gia xuyen</t>
  </si>
  <si>
    <t>420182203 - Nhà lớp học 2T 6P Trường Tiểu học Gia Xuyên</t>
  </si>
  <si>
    <t>420182205 - Cải tạo nâng cấp sân trường Mầm non Xã Gia Xuyên</t>
  </si>
  <si>
    <t>7271162 - Nhà lớp học 2T8P THCS Gia Xuyên</t>
  </si>
  <si>
    <t>420182202 - Cải tạo, nâng cấp đường trục chính xã Gia xuyên đoạn từ ngã 3 đình tâng- QL 37</t>
  </si>
  <si>
    <t>420100099 - Các công trình phụ trợ xã Gia Xuyên</t>
  </si>
  <si>
    <t>420190642 - San lấp khu đất ao thoát nước xã Ngọc Sơn</t>
  </si>
  <si>
    <t>420150500 - Nhà lớp học 1 tầng 3 phòng trường MN Quyết Thắng</t>
  </si>
  <si>
    <t>420180109 - Trường MN trung tâm xã Quyết Thắng HM: San lấp sân, rãnh nước, nhà bảo vệ</t>
  </si>
  <si>
    <t>420180126 - Trường MN trung tâm xã Quyết Thắng HM: Cổng, tường rào, sân đường nội bộ</t>
  </si>
  <si>
    <t>420180501 - Trường MN xã Quyết Thắng HM nhà bếp</t>
  </si>
  <si>
    <t>420160501 - Sân vận động trung tâm xã Quyết Thắng GĐ3</t>
  </si>
  <si>
    <t>420160502 - Sân vận động trung tâm xã Quyết Thắng HM san lấp</t>
  </si>
  <si>
    <t>420160503 - Sân vận động trung tâm xã Quyết Thắng GĐ2</t>
  </si>
  <si>
    <t>420180119 - Cải tạo nâng cấp hè đường, rãnh nước phái trước sân vận động xã Quyết Thắng</t>
  </si>
  <si>
    <t>420180120 - Cải tạo nâng cấp hè đường, rãnh nước phái trước trường cấp 1 cấp 2 xã Quyết Thắng</t>
  </si>
  <si>
    <t>420180121 - Cải tạo nâng cấp hè đường, rãnh nước phái trước trường cấp 2 xã Quyết Thắng</t>
  </si>
  <si>
    <t>420180154 - Hè đường, rãnh nước phía trước trường MN Quyết Thắng</t>
  </si>
  <si>
    <t>420180169 - Cải tạo nâng cấp hè đường, rãnh nước mặt trước NTLS xã Quyết Thắng</t>
  </si>
  <si>
    <t>420180118 - Phụ trợ trụ sở làm việc UBND xã Quyết Thắng</t>
  </si>
  <si>
    <t>420180502 - Cải tạo giếng làng thôn Đông Lĩnh xã Quyết Thắng</t>
  </si>
  <si>
    <t>420190500 - Cải tạo giếng làng thôn Đông Lĩnh xã Quyết Thắng GĐ2</t>
  </si>
  <si>
    <t>420180505 - Bãi chôn lấp rác thải hợp vệ sinh xã Tiền Tiến</t>
  </si>
  <si>
    <t>420180128 - Cải tạo nâng cấp đường Cập Nhất xã Tiền Tiến</t>
  </si>
  <si>
    <t>420180506 - Cải tạo nâng cấp đường BT thôn Cập Nhất xã Tiền Tiến</t>
  </si>
  <si>
    <t>420190091 - Cai tao NC duong thon Cap Nhat xa Tien Tien</t>
  </si>
  <si>
    <t>420170504 - San lấp sân UBND xã Tiền Tiến</t>
  </si>
  <si>
    <t>420180117 - Các CT phụ trợ UBND xã Tiền Tiến</t>
  </si>
  <si>
    <t>420180503 - Sân vườn và cá HM phụ trợ UBND xã Tiền Tiến</t>
  </si>
  <si>
    <t>420192202 - XD Tường rào, rãnh nuớc san nền sân thể chất trường Tiểu học G xuyên</t>
  </si>
  <si>
    <t>420182201 - NHà để xe+nhà TT xã Gia Xuyên</t>
  </si>
  <si>
    <t>420192201 - Nhà làm việc 3 tầng +các hạng mục phụ trợ UB</t>
  </si>
  <si>
    <t>420192203 - Khu dân cư số 1 Xã Gia Xuyên</t>
  </si>
  <si>
    <t>420150401 - Nha lop hoc 1T2P bo mon,mong 3 T THCS LienHong</t>
  </si>
  <si>
    <t>420160401 - Nâng t?ng 2+3 nhà LH 1T2P móng 3T THCS Liên Hồng</t>
  </si>
  <si>
    <t>420170402 - NHà LH 1T3P móng 3T trường THCS Liên Hồng</t>
  </si>
  <si>
    <t>420180402 - San lấp mặt bằng tương rào vỉa hè thoát nước lán xe nhà ăn bán trú</t>
  </si>
  <si>
    <t>420180403 - Nhà đa năng Trường TH Liên Hồng UBND xã Liên Hồng</t>
  </si>
  <si>
    <t>420180404 - Nhà Lớp học 4p 2T Trường TH Liên Hồng UBND xã Liên Hồng</t>
  </si>
  <si>
    <t>420180409 - Nhà LH 2T10P ( nhà A) trường MN Liên Hồng</t>
  </si>
  <si>
    <t>420180414 - Nhà LH 2T10P nhà B MN Liên hồng</t>
  </si>
  <si>
    <t>420180415 - Sân gạch, bồn hoa, rãnh nước và sơn LH 3T THCS Liên hồng</t>
  </si>
  <si>
    <t>420190069 - Trường MN xã Liên Hồng HM phòng cháy chữa cháy</t>
  </si>
  <si>
    <t>420190402 - Nhà đa năng, nhà VS GV, CT phụ trợ THCS Liên Hồng</t>
  </si>
  <si>
    <t>420190403 - HM: Bể bơi+CT phụ trợ Tiểu học Liên Hồng</t>
  </si>
  <si>
    <t>420190404 - Nhà hiệu hộ, LH bộ môn+ bếp MN Liên Hồng</t>
  </si>
  <si>
    <t>420190407 - Sân vườn cổ tích, HM phụ trợ MN Liên hồng</t>
  </si>
  <si>
    <t>420170405 - C?i t?o, nâng c?p đư?ng truc liên x? Liên H?ng</t>
  </si>
  <si>
    <t>420190405 - Cải tạo, NC đường Thạch Khôi- Liên Hồng (Km1+022,20-Km1+948.95)</t>
  </si>
  <si>
    <t>420190406 - Cải tạo, NC đường Thạch Khôi-Liên hồng( Km0+Km1+022,2)</t>
  </si>
  <si>
    <t>420190401 - Trụ sở UBND xã Liên Hồng: San nền, cổng ,tường rào, sân</t>
  </si>
  <si>
    <t>420190408 - Cải tạo, NC trạm y tế, BX trần Thạch cao TH Liên hồng</t>
  </si>
  <si>
    <t>420160645 - Lớp học 2T8P trường tiểu học ngọc sơn</t>
  </si>
  <si>
    <t>420170637 - Cải tạo sân trường tiểu học ngọc sơn</t>
  </si>
  <si>
    <t>420170656 - Lớp học 2T6P móng 3T trường tiểu học ngọc sơn</t>
  </si>
  <si>
    <t>420180081 - trường th ngọc sơn hạng mục nâng tầng 3 nhà lớp học 2 tầng 6 phòng</t>
  </si>
  <si>
    <t>420190043 - nhà lớp học 2 tầng 8 phong mn ngoc son</t>
  </si>
  <si>
    <t>420190601 - Nha lop hoc bo mon 3 tang 6 phong THCS ngọc son</t>
  </si>
  <si>
    <t>420170645 - Cải tạo trạm y tế xã ngọc sơn</t>
  </si>
  <si>
    <t>420190601 - nha lop hoc bo mon 3 tang 6 phong THCS ngọc son</t>
  </si>
  <si>
    <t>420170500 - Nhà lớp học 2T8P móng 3 tầng trường TH Quyết Thắng</t>
  </si>
  <si>
    <t>420180165 - Cải tạo nâng tầng 2 nhà hiệu bộ trường THCS Quyết Thắng</t>
  </si>
  <si>
    <t>420180166 - Nhà lớp học 2T6P trường TH Quyết Thắng</t>
  </si>
  <si>
    <t>420190074 - Nâng tầng 3 nhà lớp học 2T8P trường TH Quyết Thắng</t>
  </si>
  <si>
    <t>420190090 - Nhà hiệu bộ trường MN trung tâm xã Quyết Thắng</t>
  </si>
  <si>
    <t>420190096 - Nhà đa năng trường TH Quyết Thắng</t>
  </si>
  <si>
    <t>420180500 - Nhà khàm chữa bệnh và điều trị trạm y tế xã Quyết Thắng</t>
  </si>
  <si>
    <t>420190075 - Đường liên xã Cẩm Chế-Tân Việt-Quyết Thắng đoạn từ đường 390 đến sông Hương</t>
  </si>
  <si>
    <t>420190085 - Nhà lớp học 3T18P trường tiều học Tiền Tiến</t>
  </si>
  <si>
    <t>420190086 - Nha lop hoc 2T 6P truong THCS Tien Tien</t>
  </si>
  <si>
    <t>420190092 - Nha lop hoc Bo mon 2T 6P truong THCS Tien Tien</t>
  </si>
  <si>
    <t>420190098 - Sân VĐ trung tâm xã Tiền Tiến HM: San lấp, cổng tường rào, sân khấu, thoát nước</t>
  </si>
  <si>
    <t>420190095 - Cai tao nang cap duong GTNT thon Du Tai xa Tien Tien</t>
  </si>
  <si>
    <t xml:space="preserve">420200012 - Cải tạo hội trường UBND phường Ái Quốc     </t>
  </si>
  <si>
    <t>7865542 - Cải tạo khu VS, bộ phận một cửa nhà LV 3T Đảng ủy, HĐND, UBND P Bình Hàn</t>
  </si>
  <si>
    <t>420200001 - Cải tạo sân, khu mộ, bệ kỳ đài Nghĩa trang Liệt sỹ phường Hải Tân</t>
  </si>
  <si>
    <t>420180024 - Sửa chữa thoát nước dọc đường Lê Thanh Nghị ( Đoạn từ Cầu Cất đến ngã tư Hải Tân )</t>
  </si>
  <si>
    <t>420160002 - CT, SC nhà lớp học và các hm phụ trợ trường MN LTN</t>
  </si>
  <si>
    <t>420160026 - SC chắp vá trụ sở làm việc UBND p Lê Thanh nghị</t>
  </si>
  <si>
    <t>420160048 - Sửa chữa cháp vá trụ sở làm việc UBND phường Lê Thanh Nghị (GĐ)</t>
  </si>
  <si>
    <t>420200037 - SC NLV 3T và làm mới nhà kho UBND Phường Lê Thanh Nghị</t>
  </si>
  <si>
    <t xml:space="preserve">420200019 - Nhà bảo vệ, lát sân + lán để xe UBND P Lê Thanh Nghị </t>
  </si>
  <si>
    <t>420180023 - Cải tạo nghĩa trang liệt sỹ phường Ngọc Châu HM mộ liệt sỹ</t>
  </si>
  <si>
    <t>420180002 - Nhà lớp học 3 tầng 9 phòng trường THCS Ngọc Châu</t>
  </si>
  <si>
    <t>420180013 - Nghĩa trang nhân dân P Ngọc Châu HM cổng, tường rào, đường vào rãnh nước</t>
  </si>
  <si>
    <t>420200002 - Tu bo, ton tao Dinh Nhi Chau. Hang muc: Dai Bai</t>
  </si>
  <si>
    <t>420200035 - Cải tạo đường Vũ Văn Dũng</t>
  </si>
  <si>
    <t>420200036 - CT NHA VAN HOA KHU DC 16 P QUANG TRUNG</t>
  </si>
  <si>
    <t>420200010 - Cải tạo nhà văn hóa trung tâm phường Tân Bình TP Hải Dương</t>
  </si>
  <si>
    <t>420160022 - Cải tạo NC  ngõ 290 phố Bình Lộc phường Tân Bình</t>
  </si>
  <si>
    <t>420160060 - Công trình xây dựng hạ tầng điểm dân cư khu 8 P Tân Bình</t>
  </si>
  <si>
    <t>420200021 - CT, NC phố  Bình lộc đoạn từ ngã 3 đường Đàm Lộc đến KĐT Đỉnh Long</t>
  </si>
  <si>
    <t>420200018 - CT, NC nhà  làm việc 1 tầng và các HM phụ trợ trạm y tế P Tân Hưng</t>
  </si>
  <si>
    <t>420160016 - TrườngMNTBìnhHM:Nhàlớphọc2Tmăng3TĐơnNguyên1</t>
  </si>
  <si>
    <t>420160024 - Nhà văn hóa khu dân cư số 8, phường Thanh Bình</t>
  </si>
  <si>
    <t>420160031 - Đánh số, gắn biển số nhà, biển ngõ, ngách P Thanh Bình</t>
  </si>
  <si>
    <t xml:space="preserve">420150080 - Nâng tầng 2 nhà văn hóa khu dân cư số 17 phường Thanh Bình </t>
  </si>
  <si>
    <t>420120052 - Di chuyển đường điện 35KV đường Ṿ Hựu Thanh Bình</t>
  </si>
  <si>
    <t>420200016 - CT, NC đường nội bộ, nhà BQL chợ phường Thanh Bình</t>
  </si>
  <si>
    <t>420200013 - Khảo sát lập điều chỉnh quy hoạch chi tiết XD chợ P Thanh Bình</t>
  </si>
  <si>
    <t>7472653 - Trạm y tƠ phường Trần Hưng Đạo- TPHD</t>
  </si>
  <si>
    <t>420200009 - Cải tạo, nâng cấp hệ thống điện chiếu sáng phố Đồng Niên</t>
  </si>
  <si>
    <t>420200022 - Nâng cấp, cải tạo, sủa chữa cầu qua kênh T1 đò Hàn vào chùa Ba Xã  xã An Thượng</t>
  </si>
  <si>
    <t xml:space="preserve">420200023 - Sủa chữa nhà để xe UBND xã và CT tường rào trường TH An Thượng </t>
  </si>
  <si>
    <t>420200024 - Tu sửa cổng, tường rào nghĩa trang liệt sỹ xã An Thượng</t>
  </si>
  <si>
    <t>420200006 - Cải tạo, nâng cấp đường huyện 39E: Đoạn từ đường huyện 39H- Ngã 3 Đình Tâng</t>
  </si>
  <si>
    <t xml:space="preserve">420200011 - Cải tạo hệ thống thoát nước đầu mối với đường trục chính xã Gia Xuyên </t>
  </si>
  <si>
    <t>420170402 - NHà LH 1T3P móng 3T trư?ng THCS Liên H?ng</t>
  </si>
  <si>
    <t>420180405 - NHà VS 1 tầng M3T trường THCS Liên Hồng</t>
  </si>
  <si>
    <t>420180406 - Sân, bồn hoa,tường rào rãnh thoát nươc trụ sở ub xã Liên Hồng</t>
  </si>
  <si>
    <t>420170404 - C?ng, tư?ng rào r?nh thoát nư?c UBND x? Liên H?ng</t>
  </si>
  <si>
    <t>420200026 - CT đường Giao thông xã Ngọc Sơn đoạn từ chùa Linh Sơn đến thôn Phạm Xá</t>
  </si>
  <si>
    <t>420180096 - Hạ tầng kỹ thuật khu DC mới đồng Ruyênh xã Quyết Thắng HM: San lấp</t>
  </si>
  <si>
    <t>420180103 - KDC mới đồng Ruyênh xã Quyết Thắng HM: Nền đường, vỉa hè, rãnh thoát nước</t>
  </si>
  <si>
    <t>420200034 - XD mở rộng vỉa hè, đường rãnh thoát nước phía trước cổng Trạm Y tế Xã QT</t>
  </si>
  <si>
    <t>420160500 - Nhà lớp học 2T12P trường MN trung tâm xã Quyết Thắng</t>
  </si>
  <si>
    <t>7197168 - Đo đạc lập bản đồ ĐC các xã (NĐ, AQ,AC,TĐ,TH và HT)</t>
  </si>
  <si>
    <t xml:space="preserve">7676025 - Mua phần mềm quản lý tra cứu và tìm kiếm hồ sơ tài liệu UBND TP </t>
  </si>
  <si>
    <t>7685493 - CT  nâng cấp HĐND và UBND thành phố Hải Dương</t>
  </si>
  <si>
    <t>7701800 - Cải tạo hội trường A phòng họp nhà A và B thuộc HĐND UBND TPHD</t>
  </si>
  <si>
    <t xml:space="preserve">7715845 - Cải tạo nâng cấp trụ sở NLV HĐND UBND TP và một số hạng mục khác  </t>
  </si>
  <si>
    <t xml:space="preserve">7741019 - Cải tạo nâng cấp  khối  nhà D1,D2 trụ sở HĐND và UBND TP Hải Dương                            </t>
  </si>
  <si>
    <t>7742477 - Cải tạo, SC tường rào, di chuyển trạm biến áp và một số hạng mục UBND TP HD</t>
  </si>
  <si>
    <t>7770558 - Xây dựng trung tâm điều hành đô thị thông minh TPHD.</t>
  </si>
  <si>
    <t>7814365 - Lắp đèn hắt trụ sở Thành ủy , HDND,UB thành phố Hải Dương</t>
  </si>
  <si>
    <t>7782192 - CT, SC nhà làm việc UBND Tp Hải Dương; HM NLV số 1 phố Đồng Xuân, 106 TH Đạo</t>
  </si>
  <si>
    <t>7634776 - Nâng cấp công suất trạm bơm khu 4, khu 5 phường Hải Tân TPHD</t>
  </si>
  <si>
    <t>7638240 - XD HTKT  khu tái định cư số 01 phục vụ dự án khu đô thị sinh thái ven sông Thái Bình (ECORIVER)</t>
  </si>
  <si>
    <t>7638241 - XD HTKT  khu tái định cư số 02 phục vụ dự án khu đô thị sinh thái ven sông Thái Bình (ECORIVER)</t>
  </si>
  <si>
    <t xml:space="preserve">7638242 - XD HTKT khu tái định cư 03 phục vụ dự án khu đô thị sinh thái ven sông Thái Bình </t>
  </si>
  <si>
    <t>7664673 - Cải tạo, hệ thống thoát nước đường ven Hào Thành khu 2 phường Bình Hàn</t>
  </si>
  <si>
    <t>7668833 - Lắp đặt hệ thống camera trên các tuyến phố thuộc nội thị TPHD</t>
  </si>
  <si>
    <t>7705221 - Nạo vét và kè kênh dẫn nhánh dẫn trạm bơm khu 11 phường Tân Bình TPHD</t>
  </si>
  <si>
    <t>7712412 - Cải tạo tổ chức nút giao đường Nguyễn Đình Bể với Quốc lộ 37(Km53+380) P Tân Bình</t>
  </si>
  <si>
    <t>7713252 - Nạo vét, kè kênh dẫn tiêu thoát nước Hồ Nghè phường Cẩm Thượng TP Hải Dương</t>
  </si>
  <si>
    <t>7720759 - Cải tạo hệ thống thóa nước trên đường Nguyễn Trác Luân</t>
  </si>
  <si>
    <t>7732108 - Lắp đặt hệ thống đèn trang trí tại nút giao thông ngã tư Máy sứ, nút GT Ngã sáu TPHD</t>
  </si>
  <si>
    <t>7732109 - Lắp đặt hệ thống đèn trang trí tại nút giao thông Tổng Hợp (Quảng trường Độc lập)TPHD</t>
  </si>
  <si>
    <t>7783562 - Thay thế một số biển báo đường Giao thông</t>
  </si>
  <si>
    <t>7783563 - Cải tạo, thay thế khe co giãn cầu vượt Tây Phú Lương</t>
  </si>
  <si>
    <t>7788119 - Cải tạo hệ thống đèn tín hiệu tại nút giao Tam Giang</t>
  </si>
  <si>
    <t>7791761 - CT hệ thống đèn tín hiệu tại nút giao Thanh Niên- Chương Dương</t>
  </si>
  <si>
    <t>7749189 - Nạo vét, mở rộng HT kênh mương KDC Ninh Quan và Tiền Trung, P Ái Quốc, TPHD</t>
  </si>
  <si>
    <t>7211608 - Các hạng mục phụ trợ Trường Mầm non xã Tân Hưng</t>
  </si>
  <si>
    <t>7475481 - CT, sửa chữa  lớp học 3T 12phòng trường MN Phú  Lương</t>
  </si>
  <si>
    <t>7478629 - XD nhà lớp học chức năng 1T2P trường MN Việt Hòa</t>
  </si>
  <si>
    <t>7685900 - CT cải tạo nâng tầng 3 nhà đa năng và mua sắm TTB trường THCS Lê Quý Đôn</t>
  </si>
  <si>
    <t>7687277 - Ct, sửa chữa nhà lớp học 3T 9P trường THCS Bình Minh TPHD</t>
  </si>
  <si>
    <t>7732609 - Cải tạo nhà lớp học 2 tầng 6 phòng, xây mới sân bê tông có mái trường TH Kim Đồng</t>
  </si>
  <si>
    <t>7734709 - CT sửa chữa nhà lớp học 2T nhà C trường THCS Bình Minh</t>
  </si>
  <si>
    <t>7778725 - CT bể bơi trường THCS Lê Quý Đôn</t>
  </si>
  <si>
    <t>7828795 - Cải tạo các hạng mục phụ trợ trường mầm non Tân Hưng</t>
  </si>
  <si>
    <t>7798657 - CT chỉnh trang bia chiến thắng trường TH Võ Thị Sáu</t>
  </si>
  <si>
    <t>7721501 - Cổng, tường rào trụ sở làm việc Thành Ủy HD</t>
  </si>
  <si>
    <t>7829470 - Cải tạo trụ sở làm việc Thành Ủy Hải Dương</t>
  </si>
  <si>
    <t>7868311 - Cải tạo, sửa chữa trụ sở Thành Ủy Hải Dương</t>
  </si>
  <si>
    <t>7677619 - Nhà lớp học 3T 15 phòng trường THCS ÁI Quốc</t>
  </si>
  <si>
    <t>7679204 - XD mới nhà đa năng, làm phòng hội trường trường MN Phú Lương</t>
  </si>
  <si>
    <t>7679205 - XD, cải tạo mới nhà lớp học 3T trường Mn Hải Tân</t>
  </si>
  <si>
    <t>7689408 - Nhà lớp học và bộ môn 3T 9P trường THCS Thượng Đạt</t>
  </si>
  <si>
    <t xml:space="preserve">7690749 - Nhà lớp học  3T 9 phòng móng 4 T tầng TH Thanh Bình  </t>
  </si>
  <si>
    <t>7694654 - XD nhà lớp học 2T 10 P (móng 3 tầng)trường TH CS Thạch Khôi</t>
  </si>
  <si>
    <t>7695046 - Xây dựng trường THCS Trần Phú</t>
  </si>
  <si>
    <t>7695047 - CT, nâng cấp trường tiểu học Trần Quốc Toản</t>
  </si>
  <si>
    <t>7710611 - XD trường MN Ngọc Châu</t>
  </si>
  <si>
    <t>7720923 - CT trug tâm giáo dục dạy nghề, và GD thường xuyên</t>
  </si>
  <si>
    <t>7722448 - Các HMPT trường MN Việt Hòa</t>
  </si>
  <si>
    <t>7722449 -  XD nhà hiệu bộ và nhà ăn bán trú trường TH Hải Tân</t>
  </si>
  <si>
    <t>7724029 - CT, SC nhà hiệu bộ và các HMPT trường MN công lập Thượng Đạt</t>
  </si>
  <si>
    <t xml:space="preserve">7725218 - CT, sửa chữa nhà vệ sinh 3 tầng trường TH Tô Hiệu      </t>
  </si>
  <si>
    <t>7725221 - XD nhà lớp học 2T móng 3T trường TH Thạch Khôi</t>
  </si>
  <si>
    <t>7728627 - NC, CT nhà lớp học và xây mới 1 số HMPT phụ vụ học tập trường TH Thượng Đạt</t>
  </si>
  <si>
    <t>7728630 - SD nhà đa năng trường THCS Ngọc Châu</t>
  </si>
  <si>
    <t>7730117 - XD nhà lớp học 4 tầng trường TH Võ Thị Sáu</t>
  </si>
  <si>
    <t>7731619 - Nhà lớp học 3T , nhà để xe trường TH Phú Lương</t>
  </si>
  <si>
    <t>7735422 - XD nhà lớp học 1T 2P trường TH Nguyễn Lương Bằng</t>
  </si>
  <si>
    <t>7741018 - XD trường TH Kim Đồng ( HM dãy nhà phục vụ học tập 2T móng 3T )</t>
  </si>
  <si>
    <t>7744827 - Cải tạp 1 số HMPT, mua sắm thiết bị trường MN Bình Hàn</t>
  </si>
  <si>
    <t>7744828 - XD nhà lớp học 3 tầng ( dãy nhà phía tây)  mua sắm TB trường MN Quang Trung</t>
  </si>
  <si>
    <t>7764734 - Nâng tầng 3,4 nhà lớp học trường THCS Lê Hồng Phong</t>
  </si>
  <si>
    <t>7769938 - Cải tạo trường TH Bình Minh</t>
  </si>
  <si>
    <t>7875533 - XD nhà hiêu bộ và nhà bếp ăn trường TH Nhị CHâu</t>
  </si>
  <si>
    <t>7676919 - Trạm y tế xã Thượng Đạt TP HD</t>
  </si>
  <si>
    <t>7691067 - Trạm y tế phường Trần Phú</t>
  </si>
  <si>
    <t>7770357 - Cải tạo 1 số hạng mục thuộc trung tâm y tế TPHD</t>
  </si>
  <si>
    <t>7752908 - Lắp đặt  HT truyền thanh các phường xã</t>
  </si>
  <si>
    <t>7306391 - Cải tạo hệ thống thoát ngõ Quyết Thắng- Phạm Ng̣ Lão</t>
  </si>
  <si>
    <t>7306398 - Trải thảm bê tông nhựa đường Thi Sách Hai Bà Trưng</t>
  </si>
  <si>
    <t>7311621 - Cải tạo HT thoát nước đường Nguyễn Hữu Cầu</t>
  </si>
  <si>
    <t>7314058 - XD chợ tại công ty may 2 - P Quang Trung TPHD</t>
  </si>
  <si>
    <t>7319648 - Đường Bà Triệu kéo dài TPHD</t>
  </si>
  <si>
    <t>7333776 - Trải thảm nhựa đường Đô Lương</t>
  </si>
  <si>
    <t>7339929 - San lấp XD khu DC Kim Lai mới, đường bao sông Kim. Sơn</t>
  </si>
  <si>
    <t>7349492 - Cải tạo, nâng cấp đường Đặng Quốc Trinh TPHD</t>
  </si>
  <si>
    <t>7389609 - Kênh tiêu thoát nước thải đoạn tiếp giáp khu DC Kim Lai</t>
  </si>
  <si>
    <t>7395217 - XD vỉa hè Blốc, điện chiếu sáng, trồng cây xanh - Đường Bà triệu kéo dài</t>
  </si>
  <si>
    <t>7402275 - CT bloc vỉa hè đường Phạm Hồng Thái</t>
  </si>
  <si>
    <t>7413450 - Trải thảm đường Tiền Phong- Hàn Giang TPHD</t>
  </si>
  <si>
    <t>7416275 - Cải tạo HT thoát nước  và nút giao đường 52 m</t>
  </si>
  <si>
    <t>7462401 - 2709</t>
  </si>
  <si>
    <t>7475158 - Trải thảm đường Đặng Quốc Chinh TPHD</t>
  </si>
  <si>
    <t>7517392 - Cải tạo nâng cấp đường Cầu Cốn ( GĐ2 )</t>
  </si>
  <si>
    <t>7537766 - Cải tạo HT thoát nước ngõ 10 Cầu Cốn P. Trần Hưng Đạọ</t>
  </si>
  <si>
    <t>7537767 - Cải tạo HT thoát nước Cống ngang QL5 ra mương Hồ Nghè</t>
  </si>
  <si>
    <t>7540178 - Hệ thống thoát nước đường Nguyễn Lương Bằng-TPHD</t>
  </si>
  <si>
    <t>7584962 - Tuy?n đư?ng phía Nam đo?n đư?ng qua phư?ng T? Minh thu?c DA đư?ng gom QL5</t>
  </si>
  <si>
    <t>7606769 - Nạo vét MR kênh T2 và XD trạm bơm Bình Lâu - TP Hải Dương</t>
  </si>
  <si>
    <t>7614656 - HT thoát nước đường Nguyễn Lương Bằng</t>
  </si>
  <si>
    <t>7640540 - Di chuyển trạm bơm Ngọc Trì P Ái Quốc TPHD</t>
  </si>
  <si>
    <t>7666250 - CT, nâng cấp đường Trương Hán Siêu</t>
  </si>
  <si>
    <t>7675170 - XD HTKT tại điểm khu DC số 4 phường Việt Hòa</t>
  </si>
  <si>
    <t>7676857 - Nâng cấp, mở rộng đường liên khu từ Tiền Hải đi Văn Xá phường Ái Quốc</t>
  </si>
  <si>
    <t>7677216 - Phát triển các đô thị Động lực TPHD</t>
  </si>
  <si>
    <t>7677618 - Cải tạo, nâng cấp ngõ 166 đường vũ Hựu phường Thanh Bình</t>
  </si>
  <si>
    <t>7686874 - HTTN đường ven đê sông Thái Bình, và hoàn thiện HT KDC Kim Lai khu số 9 phường Ngọc Châu</t>
  </si>
  <si>
    <t xml:space="preserve">7686875 - XD, hoàn thiện đường GT và điện chiếu sáng liên xã Thượng Đạt </t>
  </si>
  <si>
    <t xml:space="preserve">7693828 - CT ngõ 64 Hồng Quang và XD mở rộng khuôn viên nhà VH khu DC số 12 phường Quang Trung </t>
  </si>
  <si>
    <t>7709321 - Hoàn thiện,nâng cao năng lực tưới tiêu 1 số mương  trên địa bàn xã Thượng Đạt</t>
  </si>
  <si>
    <t>7710612 - Lắp đặt đèn THGT QL 37 đường vào UBND P thạch Khôi; NGô quyền, Bình Lộc, Nguyễn Văn Linh, Đức Minh</t>
  </si>
  <si>
    <t>7718293 - Đề án ghi nhận TPHD và dự kiến mở rộng đạy tiêu chí đô thị loại I , tỉnh HD</t>
  </si>
  <si>
    <t>7722447 - CT, mở rộng đường Liên xã thuộc p ÁI Quốc ( từ Thông Ngọc Trì đi Cộng Hòa Nam Sách</t>
  </si>
  <si>
    <t>7722450 - CT, NC năng lực thoát nước khu DC 1,2,3 P Việt Hòa</t>
  </si>
  <si>
    <t>7722451 - CT, NC thoát nước khu DC phía Đông Ngô QUyền TPHD</t>
  </si>
  <si>
    <t xml:space="preserve">7724028 - NC, CT hệ thống TN 3 tuyến Cô Đoài, Tự Đoài Nguyễn Khuyến P Cẩm Thượng </t>
  </si>
  <si>
    <t xml:space="preserve">7725219 - XD HT điện chiếu sáng và cải tạo đường Hoàng Lộc </t>
  </si>
  <si>
    <t>7725220 - HT, NC năng lực thoát nước giữa đường sắt và khu đô thị Tuệ Tĩnh</t>
  </si>
  <si>
    <t>7728626 - CT, nâng cấp cầu An Ninh, phường Quang TRung TPHD</t>
  </si>
  <si>
    <t>7728629 - CT, mở rộng đường trung tâm phường Thạch Khôi đoạn qua UBND Phường Thạch Khôi</t>
  </si>
  <si>
    <t>7729204 - CT, NC HTTN ngõ 324 Nguyễn Lương Bằng, ngõ 20 Ngô Quyền</t>
  </si>
  <si>
    <t>7729205 - CT năng lực tưới tiêu, thoát nước  đoạn mương từ P Việt Hòa đến 773 P Việt Hòa</t>
  </si>
  <si>
    <t>7730572 - Lắp đặt biển tên đường phố và quảng trường trên địa bàn TPHD</t>
  </si>
  <si>
    <t>7732184 - CT, NC trục trung tâm xã Tân Hưng( đoạn qua UBND xã Tân Hưng- chùa Cự Linh)</t>
  </si>
  <si>
    <t>7732595 - HT, NC năng lực tưới tiêu HT kênh mương xã Thượng Đạt, An Châu</t>
  </si>
  <si>
    <t>7732596 - XD lan can hồ Bình Minh P Phạm Ngũ Lão TPHD</t>
  </si>
  <si>
    <t>7732651 - NC, MR đường trục xã Tân Hưng ( đoạn từ trường TH Tân Hưng - ngã 3 chùa Cươgn Xá</t>
  </si>
  <si>
    <t>7734708 - CTSC chữa PCCC nhà tập thể B2, B4 Bình Minh và các nhà chung Đông Ngô Quyền</t>
  </si>
  <si>
    <t>7736751 - Cải tạo HTTN khu vực Cô Đông, Quán Thánh phường Bình Hàn</t>
  </si>
  <si>
    <t>7737438 - CT, NC đường phố thuộc khu dân cư Tiềm Trung ( từ QL37 đến QL5)</t>
  </si>
  <si>
    <t>7738586 - Cải tạo trạm bơm Đồng Nứa thôn Đô xã Nam Đồng</t>
  </si>
  <si>
    <t>7738587 - CT, nâng cấp đường Bình Lộc ( đoạn còn lại) phường Tân Bình</t>
  </si>
  <si>
    <t>7742476 - XD đường Hòa Bình kéo dài đến Cầu vượt đường sắt phường Nhị Châu</t>
  </si>
  <si>
    <t>7742478 - CT, NC đường, HTTN đường Khúc Thừa Dụ, Vũ Hựu, Đức Minh ( đoạn giáp UBND p thanh Bình)</t>
  </si>
  <si>
    <t>7754486 - XD khu DC phía Đông đường Tân Dân Phường Việt Hòa TPHD</t>
  </si>
  <si>
    <t>7756094 - HT đèn hắt dọc bờ sông phía Chương Dương ( từ nhà thi đấu đến đài liệt sỹ TP)</t>
  </si>
  <si>
    <t>7756096 - CT, nâng cấp hệ thống đèn trang trí đường Tôn Đức Thắng</t>
  </si>
  <si>
    <t>7759438 - XDHT điện chiếu sáng đường Tự Đông P cẩm Thượng</t>
  </si>
  <si>
    <t>7764735 - NC, Cải tạo HT dẫn nước về hồ điều hòa TB Bình Hàn</t>
  </si>
  <si>
    <t>7766979 - Đường trục trung tâm xã Thượng Đạt ( từ Cầu Hàn đến cầu Đình Đông)</t>
  </si>
  <si>
    <t>7767291 - HT, N/ cao năng lực tưới tiêu kênh mương xã An Châu, Thượng Đạt, Nam Đồng</t>
  </si>
  <si>
    <t>7768036 - Lắp đặt HT đèn trang trí đường Thanh Niên kéo dài (từ cầu Tam Giang đến cầu Hải Tân)</t>
  </si>
  <si>
    <t>7768037 - HT đèn Led đoạn từ vườn hoa Bùi Thị Xuân đến cầu Hồng Quang</t>
  </si>
  <si>
    <t>7772211 - CT, thay thế biển tên đường phố, quảng trường bị hư hỏng</t>
  </si>
  <si>
    <t>7788501 - CT khu vực quảng trường 30.10</t>
  </si>
  <si>
    <t>7804812 - CT vỉa hè, thoát nước đường AN Định ( đường Tân Trào đến đường Tứ Minh)</t>
  </si>
  <si>
    <t>7812056 - Lắp đặt trang trí cầu Tam Giang</t>
  </si>
  <si>
    <t>7812057 - CT, tahy thế block, viên đan dãnh đường Hồng Quang ( đoạn còn lại)</t>
  </si>
  <si>
    <t>7812086 - Lắp đặt HT đèn trang trí đường Võ Nguyên Giáp</t>
  </si>
  <si>
    <t xml:space="preserve">7812087 - XD, lắp đặt pano tuyên truyền giải phân cách đường Võ Nguyên Giáp							</t>
  </si>
  <si>
    <t>7828263 - CT, chỉnh trang dải phân cách  ven QL5 (Dải phân cách QL và đường An Định)</t>
  </si>
  <si>
    <t>7852022 - CT, lắp đặt biển tên đường phố trên địa bàn TPHD</t>
  </si>
  <si>
    <t xml:space="preserve">7858208 - XD cầu vượt tại nút giao đường dẫn cầu Hàn, đường Ngô Quyền, Quốc lộ 5 TPHD </t>
  </si>
  <si>
    <t>7869544 - Lắp đặt dụng cụ thể thao công cộng tại TPHD</t>
  </si>
  <si>
    <t>7884987 - CT hệ thống cây xanh và ĐCS đường NGuyễn Lươg Bằng</t>
  </si>
  <si>
    <t xml:space="preserve">7827763 - CT, MR  nhà làm việc 3 tầng ( nhà B) trụ sở UBND TPHD    </t>
  </si>
  <si>
    <t>7868302 - CT nhà làm việc sô 1 Đồng Xuân</t>
  </si>
  <si>
    <t>7775588 - CT Cải tạo khối nhà C trụ sở HDND và UBND TPHD</t>
  </si>
  <si>
    <t xml:space="preserve">7792257 - CT, SC quét sơn, vôi ve nhà HT A và dãy BBC trụ sở UBND TP Hải Dương </t>
  </si>
  <si>
    <t>7811583 - XD, lắp đặt pano tuyên truyền bên trái QL37 đoạn qua P Thạch Khôi</t>
  </si>
  <si>
    <t>320190001 - Lắp đặt rào chắn phân luồng GT đảm bảo ANTT trên địa bàn TPHD</t>
  </si>
  <si>
    <t>320190002 - XD nhà để xe cán bộ chiến sỹ, xe xử lý vi phạm và HT CATPHD( Nhà 2T móng 5T)</t>
  </si>
  <si>
    <t>7678262 - CT nhà lớp học và các công trình phụ trợ khu C trường MN Tân Hưng</t>
  </si>
  <si>
    <t>7678263 - XD trường mầm non Nam Đồng</t>
  </si>
  <si>
    <t>7681097 - CT,SC nhà vệ sinh các trường MN theo tiêu chuẩn quốc Gia</t>
  </si>
  <si>
    <t xml:space="preserve">7684560 - CT Trường Tiểu học Việt Hòa (giai đoạn 2) </t>
  </si>
  <si>
    <t xml:space="preserve">7693827 - Xây mới nhà lớp học 3T, nhà bếp,  trường MN Nhị Châu, CT trường MN Nhị Châu </t>
  </si>
  <si>
    <t>7720926 - XD nhà lớp học 2T móng 4T trường THCS Lê Hồng Phong</t>
  </si>
  <si>
    <t>7728628 - Nhà lớp học 3 tầng trường TH Bình Hàn</t>
  </si>
  <si>
    <t xml:space="preserve">7744806 - nâng tầng 3 nhà lớp học và xây mới cổng, tường rào, nhà bếp, nhà để xe, sân đường nội bộ, cây xanh, trạm biến áp, HT thoát nước, HT chiếu sáng ngoài trường MN Nam Đồng (cơ sở Vũ La), </t>
  </si>
  <si>
    <t>7744826 - XD, mở rộng trường MN Quang Trung TPHD</t>
  </si>
  <si>
    <t>7714822 - XD đường giữa trường THCS Võ Thị Sáu</t>
  </si>
  <si>
    <t>7756095 - Lắp đặt HT đèn Led trang trí dọc bờ sông Bạch Đằng ( từ cầu Hồng Quang đến Tam Giang)</t>
  </si>
  <si>
    <t>7756097 - Hoàn thiện HT đèn hắt dọc bờ sông Bạch Đằng</t>
  </si>
  <si>
    <t>7780243 - Mở rộng vườn hoa Hoàng Hoa Thám</t>
  </si>
  <si>
    <t>7780804 - Cải tạo vỉa hè, cây xanh phía Tây đường  Ngô quyền ( đối diện LĐLĐ tỉnh)</t>
  </si>
  <si>
    <t>7782528 - CT vỉa hè đường Trần Hưng Đạo đoạn từ đường Phạm Sư Mệnh đến quảng trường độc lập</t>
  </si>
  <si>
    <t>7812356 - CT cảnh quan kênh T2 ( đoạn phía sau các hộ dân đường Lê Tahnh Nghị)</t>
  </si>
  <si>
    <t>7703023 - XD đường Tân Dân đoạn từ đường sắt đến đường phố Văn P Việt Hòa</t>
  </si>
  <si>
    <t>7720925 - Mở rộng khuôn viên , xây mới nhà lớp học 2T 8P trường THCS Việt Hòa</t>
  </si>
  <si>
    <t>7720924 - HTKT khu DC phía Nam đường  Việt Hòa P Việt Hòa</t>
  </si>
  <si>
    <t>7472000 - XDHTKT dân cư tại khu đất trạm vật tư nông nghiệp TP</t>
  </si>
  <si>
    <t>Đầu tư xây dựng cầu vượt tại nút giao giữa đường dẫn cầu Hàn, đường Ngô Quyền và Quốc lộ 5, thành phố Hải Dương</t>
  </si>
  <si>
    <t>Giải ngân phần chuyển nguồn năm 2020 chuyển sang 2021 - Quyết toán trong niên độ 2021</t>
  </si>
  <si>
    <t>7693828 - CT ngõ 64 Hồng Quang và XD mở rộng khuôn viên nhà VH khu DC số 12 phường Quang Trung</t>
  </si>
  <si>
    <t>7858208 - XD cầu vượt tại nút giao đường dẫn cầu Hàn, đường Ngô Quyền, Quốc lộ 5 TPHD</t>
  </si>
  <si>
    <t>420170058 - Nhà lớp học 12 phòng trường THCS Bình Hàn TP HD</t>
  </si>
  <si>
    <t>420190055 - CT, NC đường phố Đinh Văn Tả, Phường Bình Hàn</t>
  </si>
  <si>
    <t>420170068 - Cải tạo HT thoát nước đường Trần Cảnh Phan Bội Châu P Cẩm Thượng</t>
  </si>
  <si>
    <t>420180041 - Công trình hệ thống thoát nước phố Bùi Thị Xuân và ngõ 33 Phố Bùi Thị Xuân</t>
  </si>
  <si>
    <t>420190012 - Cải tạo tuyến phố Lê Thánh Tông Phường  Lê Thanh Nghị</t>
  </si>
  <si>
    <t>NHV khu 16</t>
  </si>
  <si>
    <t>Nhà Văn Hóa khu dân cư 16, phường Quang Trung, thành phố Hải Dương.</t>
  </si>
  <si>
    <t>420180015 - Di chuyển nhà xe học sinh, xây tường rào trường THCS Tân Hưng</t>
  </si>
  <si>
    <t>420150007 - CT, sửa chữa nhà làm việc  trạm y tế Thạch Khôi</t>
  </si>
  <si>
    <t>420160034 - XD các điểm DC mới KDC Phú Tảo HM: hè phố + hệ thống thoát nước</t>
  </si>
  <si>
    <t>420160035 - XD các điểm DC mới KDC Phú Tảo HM: San nền</t>
  </si>
  <si>
    <t>420160036 - XD các điểm DC mới KDC Phú Tảo HM: nền + mặt đường</t>
  </si>
  <si>
    <t>420180043 - Ao bơi phường Thạch Khôi TP Hải Dương</t>
  </si>
  <si>
    <t>420150025 - Nhà hội trường phường Thạch Khôi</t>
  </si>
  <si>
    <t>420190405 - Cải tạo, NC đường Thạch Khôi - Liên Hồng (Km1+022,20-Km1+948.95)</t>
  </si>
  <si>
    <t>420170402 - Nhà lớp học 1T 3P móng 3T Trường THCS Liên Hồng</t>
  </si>
  <si>
    <t>420170407 - Nâng tầng 2+3 nhà lớp học 1T 3P móng 3T THCS Liên Hồng</t>
  </si>
  <si>
    <t>420180402 - San lấp mặt bằng, TR,  vỉa hè, lán xe,  nhà ăn bán trú Trường TH Liên Hồng</t>
  </si>
  <si>
    <t>420180409 - Nhà lớp học 2T 10P ( Nhà A ) Trường mầm non Liên Hồng</t>
  </si>
  <si>
    <t>420180414 - Nhà lớp học 2T10P nhà B Trường mầm non Liên Hồng</t>
  </si>
  <si>
    <t>420190404 - Nhà hiệu bộ, lớp học bộ môn+ bếp Trường mầm non Liên Hồng</t>
  </si>
  <si>
    <t>420190406 - Cải tạo, nâng cấp đường Thạch Khôi - Liên Hồng( Km0+Km1+022,2)</t>
  </si>
  <si>
    <t>420150403 - Nhà văn hóa xã Liên Hồng</t>
  </si>
  <si>
    <t>420170401 - Cải tạo trụ sở Đảng ủy + HĐND + UBND Xã Liên Hồng</t>
  </si>
  <si>
    <t>420190408 - Cải tạo, nâng cấp Trạm y tế xã, Trần thạch cao Trường TH Liên Hồng</t>
  </si>
  <si>
    <t>Hoàn ứng trong năm 2021 - của KH năm 2020 trờ vể trước</t>
  </si>
  <si>
    <t>Số liệu 5 xã khi sát nhập về 31/12/2019</t>
  </si>
  <si>
    <t>Số vốn cấp đến hết 01/12/2019</t>
  </si>
  <si>
    <t xml:space="preserve">Xây dựng hạ tầng kỹ thuật khu dân cư mới thôn Cập Thượng, xã Tiền Tiến, huyện Thanh Hà </t>
  </si>
  <si>
    <t>Xây dựng hạ tầng kỹ thuật khu dân cư mới thôn Cập Nhất, xã Tiền Tiến, huyện Thanh Hà</t>
  </si>
  <si>
    <t>Khu dân cư mới Đồng Ruyênh, xã Quyết Thắng, huyện Thanh Hà, tỉnh Hải Dương (Giai đoạn 4); Hạng mục: Cấp điện, cấp nước.</t>
  </si>
  <si>
    <t>Xây dựng sân vườn và các hạng mục phụ trợ trạm y tế xã Quyết Thắng</t>
  </si>
  <si>
    <t>Hạ tầng kỹ thuật khu dân cư mới Đồng Ruyênh, xã Quyết Thắng, huyện Thanh Hà, tỉnh Hải Dương (Giai đoạn 3). Hạng mục: Mặt đường, vỉa hè, an toàn giao thông, đấu nối đường ra vào KDC với đường tỉnh 390 tại Km 18 + 300 và thoát nước</t>
  </si>
  <si>
    <t>Khu dân cư mới Đồng Ruối thôn Đông Lĩnh xã Quyết Thắng huyện Thanh Hà</t>
  </si>
  <si>
    <t>50a (16/8/2014)</t>
  </si>
  <si>
    <t>Xây dựng đường dây trung 
thế cấp cho TBA bơm
 Liên Hồng, huyện Gia Lộc, tỉnh Hải Dương</t>
  </si>
  <si>
    <t>Nhà bảo vệ nhà vệ sinh, 
trụ sở Đảng ủy, HĐND, UBND xã Liên Hồng và bổ sung nhà văn hóa xã</t>
  </si>
  <si>
    <t>Nâng tầng 2+ 3 Nhà vệ sinh 1 tầng- móng 3 tầng trường THCS xã Liên Hồng, huyện Gia Lộc, tỉnh Hải Dương</t>
  </si>
  <si>
    <t>01a (06/01/2017)</t>
  </si>
  <si>
    <t>Cổng, tường rào, rãnh thoát nước trụ sở Đảng ủy- HĐND- UBND xã</t>
  </si>
  <si>
    <t>Cải tạo trụ sở Đảng ủy-HĐND-UBND xã Liên Hồng</t>
  </si>
  <si>
    <t>Nâng tầng 2,3 Nhà lớp học 1 tầng 3 phòng- móng 3 tầng trường THCS Liên Hồng, huyện Gia Lộc, tỉnh Hải Dương</t>
  </si>
  <si>
    <t>Nhà văn hóa xã Liên Hồng</t>
  </si>
  <si>
    <t>Trường mầm non xã Liên Hồng, HM San lấp mặt bằng, tường rào, vỉa hè, lán xe, bể nước, nhà ăn+ nhà bán trú</t>
  </si>
  <si>
    <t>1471 (07/5/2012)</t>
  </si>
  <si>
    <t>Trụ sở Đảng ủy, HĐND, UBND xã Ngọc Sơn, huyện Tứ Kỳ; Hạng mục: Nâg ntầng 3 nhà làm việc và các công trình phụ trợ</t>
  </si>
  <si>
    <t>6664 (21/12/2011)</t>
  </si>
  <si>
    <t>Trụ sở Đảng ủy, HĐND, UBND xã Ngọc Sơn; Hạng mục: Nhà làm việc 2 tầng (móng thiết kế 3 tầng)</t>
  </si>
  <si>
    <t>41B (30/10/2018)</t>
  </si>
  <si>
    <t>Xây dựng hạ tầng kỹ thuật điểm dân cư mới Mỹ Xá, xã Ngọc Sơn, huyện Tứ Kỳ</t>
  </si>
  <si>
    <t>99 (30/10/2019)</t>
  </si>
  <si>
    <t>Nhà hiệu bộ + 4 phòng học trường Mần non Ngọc Sơn</t>
  </si>
  <si>
    <t>25a (14/8/2019)</t>
  </si>
  <si>
    <t>Cải tạo hệ thống thoát nước đầu nối với đường trục chính xã Gia Xuyên; Đoạn từ ngã ba Đình Tâng - Quốc lộ 37 (Km0-Km1+358,73)</t>
  </si>
  <si>
    <t>118 (21/12/2007)</t>
  </si>
  <si>
    <t xml:space="preserve">Cải tạo, nâng cấp trụ sở làm việc 2 tầng và các công trình phụ trợ </t>
  </si>
  <si>
    <t>036100007</t>
  </si>
  <si>
    <t>Kiên cố hoá kênh tưới tiêu khu vực Đồng Ất xã Gia Xuyên, huyện Gia Lộc, tỉnh Hải Dương</t>
  </si>
  <si>
    <t>Thực hiện 2021-2024</t>
  </si>
  <si>
    <t>Tất toán</t>
  </si>
  <si>
    <t>3611 - 08/10/2019</t>
  </si>
  <si>
    <t>153a - 23/10/2019</t>
  </si>
  <si>
    <t>250 - 30/11/2022</t>
  </si>
  <si>
    <t>6186A - 14/10/2021</t>
  </si>
  <si>
    <t>114 - 09/08/2023</t>
  </si>
  <si>
    <t>Nhà tưởng niệm Chủ tịch Hồ Chí Minh HM: Cải tạo cổng, tường rào, sân đường, bó vỉa, bồn cây, rãnh thoát nước P Ái Quốc</t>
  </si>
  <si>
    <t>Cải tạo, nâng cấp cổng, tường rào, nhà bảo vệ, thang bộ trụ sở làm việc Đảng Ủy HĐND phường Ái Quốc</t>
  </si>
  <si>
    <t>Trụ sở Đảng Ủy HĐND UBND  phường Ái Quốc TPHD</t>
  </si>
  <si>
    <t>Trường MN trung tâm phường Ái Quốc HM: Nhà lớp học 2T8P móng 3 tầng</t>
  </si>
  <si>
    <t>Sân đường nội bộ và các hạng mục phụ trợ trường Mầm non TT phường Ái Quốc</t>
  </si>
  <si>
    <t>Trụ sở Đảng Ủy, HĐND, UBND phường Ái Quốc HM phu trợ</t>
  </si>
  <si>
    <t>Cải tạo bờ kè, lan can ao cá Bác Hồ khu dân cư vũ thượng P Ái Quốc TP HD</t>
  </si>
  <si>
    <t>Khu DC mới Đồng Ruyênh xã Quyết Thắng ( GĐ 4 )</t>
  </si>
  <si>
    <t>XD điểm dân cư mới Đồng Ruối xã Quyết Thắng - TPHD</t>
  </si>
  <si>
    <t>Xây dựng sân vườn và các HM phụ trợ trạm y tế xã Quyết Thắng</t>
  </si>
  <si>
    <t>XD nhà lớp học 3T6P trường Tiểu học Quyết Thắng</t>
  </si>
  <si>
    <t>Xây dựng hệ thống điện chiếu sáng GĐ1 đường liên xã từ TL 390 đi xã Tiền Tiến và các tuyến đường trục thôn Dương Xuân, Đông Lĩnh</t>
  </si>
  <si>
    <t>KDC mới đồng Ruyênh Xã Quyết Thắng HM: Nền đường, vỉa hè, rãnh thoát nước</t>
  </si>
  <si>
    <t>Khu dân cư mới Đồng Ruyênh Xã  Quyết Thắng ( giai đoạn 3 )</t>
  </si>
  <si>
    <t>Cải tạo nâng tầng 2 nhà hiệu bộ Trường THCS Quyết Thắng</t>
  </si>
  <si>
    <t>Nhà khàm chữa bệnh và điều trị Trạm y tế Xã Quyết Thắng</t>
  </si>
  <si>
    <t>Nhà hiệu bộ Trường mầm non trung tâm Xã Quyết Thắng</t>
  </si>
  <si>
    <t>Nhà đa năng Trường tiểu học Quyết Thắng</t>
  </si>
  <si>
    <t>Tu bổ di tích Miếu Tứ Giáp Xã Quyết Thắng TPHD; HM: Hậu cung và mái sau nhà Tiền Bái</t>
  </si>
  <si>
    <t>Các dự án đang triển khai thực hiện</t>
  </si>
  <si>
    <t>Các dự án đã hoàn thành chưa quyết toán</t>
  </si>
  <si>
    <t>Số QĐ quyết toán</t>
  </si>
  <si>
    <t>Giá trị quyết toán</t>
  </si>
  <si>
    <t>TỔNG</t>
  </si>
  <si>
    <t>Cải tạo trụ sở làm việc ủy ban nhân dân xã Quyết Thắng</t>
  </si>
  <si>
    <t>Kế hoạch đầu tư công giai đoạn 2021-2025</t>
  </si>
  <si>
    <t>Xây dựng sân Trường THCS Quyết Thắng</t>
  </si>
  <si>
    <t>Cải tạo mở rộng tuyến đường gom QL5 đến Cầu Tràng, khu Tiến Đạt P Ái Quốc</t>
  </si>
  <si>
    <t>Lũy kế vốn hết năm 2024</t>
  </si>
  <si>
    <t>Kế hoạch đầu tư công 2025</t>
  </si>
  <si>
    <t>Xây dựng hạ tầng KDC thôn Hoàng Xá 2 và thôn Hoàng Xá 3</t>
  </si>
  <si>
    <t>Xây dựng bể PCCC và sân vườn trụ sở làm việc ĐU-HĐND-UBND, bộ phận một cửa UBND xã</t>
  </si>
  <si>
    <t>Xây dựng 6 phòng học trường Mầm Non trung tâm xã</t>
  </si>
  <si>
    <t>DANH MỤC CÔNG TRÌNH THEO NGHỊ QUYẾT</t>
  </si>
  <si>
    <t>Danh mục đề xuất thực hiện</t>
  </si>
  <si>
    <t>Xây dựng đường điện chiếu sáng trên địa bàn</t>
  </si>
  <si>
    <t>Sửa chữa trụ sở UBND xã</t>
  </si>
  <si>
    <t>Cải tạo sửa chữa trụ sở UBND xã Ái Quốc</t>
  </si>
  <si>
    <t>Tổng mức đầu tư dự án</t>
  </si>
  <si>
    <t>I</t>
  </si>
  <si>
    <t>II</t>
  </si>
  <si>
    <t>Xây dựng, cải tạo sửa chữa nhà lớp học trên địa bàn phường Ái Quốc</t>
  </si>
  <si>
    <t>Xây dựng, lắp đặt hệ thống điện chiếu sáng một số tuyến trên địa bàn phường Ái Quốc</t>
  </si>
  <si>
    <t>Cải tạo, sửa chữa trụ sở và các hạng mục phụ trợ UBND phường Ái Quốc</t>
  </si>
  <si>
    <t>Đầu tư, sửa chữa thiết chế văn hóa tại các khu dân cư</t>
  </si>
  <si>
    <t>Số vốn thiếu (tính trên tổng mức đầu tư, giá trị quyết toán)</t>
  </si>
  <si>
    <t>III</t>
  </si>
  <si>
    <t>IV</t>
  </si>
  <si>
    <t>Đơn vị: Triệu đồng</t>
  </si>
  <si>
    <t>Các dự án đã hoàn thành quyết toán</t>
  </si>
  <si>
    <t>Phụ lục 03: Danh mục dự án đề xuất nghiên cứu
thực hiện các bước chuẩn bị đầu tư</t>
  </si>
  <si>
    <t>Mã PX</t>
  </si>
  <si>
    <t>Tên PX</t>
  </si>
  <si>
    <t>Tiến đất điều tiết xã được hưởng</t>
  </si>
  <si>
    <t>Đấu giá đất 1401
(cấp giấy lần đầu)</t>
  </si>
  <si>
    <t>Tiền từ chuyển đổi mục đích sử dụng đất  1411</t>
  </si>
  <si>
    <t>Tiền đất dôi dư 1406 (100%)</t>
  </si>
  <si>
    <t>Giao đất thu tiền tái định cư 1449</t>
  </si>
  <si>
    <t>Phường Ái Quốc</t>
  </si>
  <si>
    <t>Xã Quyết Thắng</t>
  </si>
  <si>
    <t>TT</t>
  </si>
  <si>
    <t xml:space="preserve">Tên dự án </t>
  </si>
  <si>
    <t>Điểm dân cư thôn Hoàng Xá 2</t>
  </si>
  <si>
    <t xml:space="preserve">Điểm dân cư thôn Hoàng Xá 3 </t>
  </si>
  <si>
    <t>Điểm dân cư Vũ Thượng</t>
  </si>
  <si>
    <t>Khu dân cư mới xã Quyết Thắng</t>
  </si>
  <si>
    <t>Viện Kiểm sát  Nam sách cũ</t>
  </si>
  <si>
    <t>Toà án Nam Sách cũ</t>
  </si>
  <si>
    <t>Nhà trẻ cũ thôn Hoàng Xá 2</t>
  </si>
  <si>
    <t>Nhà trẻ cũ khu Văn Xá</t>
  </si>
  <si>
    <t>Nhà trẻ cũ khu Tiền Hải</t>
  </si>
  <si>
    <t>Xây dựng HTKT điểm dân cư thôn Hoàng Xá 2</t>
  </si>
  <si>
    <t>Cải tạo, mở rộng khuôn viên nhà tưởng niệm Hồ Chí Minh, Khu Vũ Thượng, phường Ái Quốc</t>
  </si>
  <si>
    <t>Nâng cấp, mở rộng đường Pháp Loa phường Ái Quốc, thành phố Hải Dương</t>
  </si>
  <si>
    <t>Xây dựng hạ tầng điểm dân cư mới Vũ Thượng, phường Ái Quốc, thành phố Hải Dương</t>
  </si>
  <si>
    <t>Phụ lục 04: Các điểm thu tiền sử dụng đất trên địa bàn phường</t>
  </si>
  <si>
    <r>
      <t xml:space="preserve">Diện tích 
</t>
    </r>
    <r>
      <rPr>
        <i/>
        <sz val="13"/>
        <rFont val="Times New Roman"/>
        <family val="1"/>
      </rPr>
      <t>(m2)</t>
    </r>
  </si>
  <si>
    <r>
      <t xml:space="preserve">Đơn giá </t>
    </r>
    <r>
      <rPr>
        <b/>
        <i/>
        <sz val="13"/>
        <rFont val="Times New Roman"/>
        <family val="1"/>
      </rPr>
      <t>(</t>
    </r>
    <r>
      <rPr>
        <i/>
        <sz val="13"/>
        <rFont val="Times New Roman"/>
        <family val="1"/>
      </rPr>
      <t>trđ/m)</t>
    </r>
  </si>
  <si>
    <r>
      <t xml:space="preserve">Ghi chú
</t>
    </r>
    <r>
      <rPr>
        <sz val="13"/>
        <rFont val="Times New Roman"/>
        <family val="1"/>
      </rPr>
      <t>(cần phải thực hiện HTKT không, ước kinh phí thực hiện HTKT?)</t>
    </r>
  </si>
  <si>
    <r>
      <t xml:space="preserve">Ghi chú (đị
</t>
    </r>
    <r>
      <rPr>
        <i/>
        <sz val="13"/>
        <rFont val="Times New Roman"/>
        <family val="1"/>
      </rPr>
      <t>(Phường, xã)</t>
    </r>
  </si>
  <si>
    <t>Ghi chú</t>
  </si>
  <si>
    <r>
      <t xml:space="preserve">Các điểm khu dân cư, tổ chức bán đấu giá
</t>
    </r>
    <r>
      <rPr>
        <i/>
        <sz val="13"/>
        <rFont val="Times New Roman"/>
        <family val="1"/>
      </rPr>
      <t>(Điều tiết 15% ngân sách cấp xã)</t>
    </r>
  </si>
  <si>
    <r>
      <t xml:space="preserve">Các trụ sở, nhà đất trên địa bàn, đề xuất bán đấu giá </t>
    </r>
    <r>
      <rPr>
        <i/>
        <sz val="13"/>
        <rFont val="Times New Roman"/>
        <family val="1"/>
      </rPr>
      <t>(Điều tiết 50% ngân sách cấp xã đối với các tài sản thuộc cấp xã quản lý)</t>
    </r>
  </si>
  <si>
    <r>
      <t xml:space="preserve">Các dự án đấu giá, đấu thầu do nhà đầu tư thực hiện </t>
    </r>
    <r>
      <rPr>
        <i/>
        <sz val="13"/>
        <rFont val="Times New Roman"/>
        <family val="1"/>
      </rPr>
      <t>(Điều tiết 100% về cấp tỉnh)</t>
    </r>
  </si>
  <si>
    <r>
      <t xml:space="preserve">Các dự án thực hiện chuẩn bị đầu tư trong 6 tháng cuối năm </t>
    </r>
    <r>
      <rPr>
        <i/>
        <sz val="11"/>
        <rFont val="Times New Roman"/>
        <family val="1"/>
      </rPr>
      <t>(Tên dự án, tổng mức đầu tư, số vốn phân bổ là số dự kiến)</t>
    </r>
  </si>
  <si>
    <t>Số thu
điều tiết NS phường</t>
  </si>
  <si>
    <t>Từ các nguồn</t>
  </si>
  <si>
    <t>Nguồn đất 2024 chuyển nguồn</t>
  </si>
  <si>
    <t>Nguồn tăng thu TX 2024</t>
  </si>
  <si>
    <t>Nguồn đất 2025</t>
  </si>
  <si>
    <t>Ái quốc</t>
  </si>
  <si>
    <t>Quyết Thẳng</t>
  </si>
  <si>
    <t>Nguồn đất theo Kế hoạch</t>
  </si>
  <si>
    <t>Tổng nguồn ĐTC</t>
  </si>
  <si>
    <t>Nguồn đất kế hoạch</t>
  </si>
  <si>
    <t>Nguồn đất 2024</t>
  </si>
  <si>
    <t>Nguồn TP hỗ trợ</t>
  </si>
  <si>
    <t>Số đất thực tế thu</t>
  </si>
  <si>
    <t>Thu trên địa bàn</t>
  </si>
  <si>
    <t>Số còn chưa phân bổ</t>
  </si>
  <si>
    <t>Số thu
dự án</t>
  </si>
  <si>
    <t>Thời gian thu 2026-27</t>
  </si>
  <si>
    <t>Thời gian thu 2025-26</t>
  </si>
  <si>
    <t>Phụ lục 02: Tình hình thực hiện kế hoạch đầu tư công giai đoạn 2021-2025</t>
  </si>
  <si>
    <t>Chưa được cấp GCN QSD đất</t>
  </si>
  <si>
    <t>CSHĐSN</t>
  </si>
  <si>
    <t>Không sử dụng</t>
  </si>
  <si>
    <t>Bán tài sản trên đất, chuyển nhượng QSD đất.</t>
  </si>
  <si>
    <t>4.3</t>
  </si>
  <si>
    <t>Trường Tiểu học Ái Quốc khu Tiến Đạt, phường Ái Quốc</t>
  </si>
  <si>
    <t>Trích lục bản đồ địa chính, Giấy chứng nhận số 552</t>
  </si>
  <si>
    <t>Điều chuyển</t>
  </si>
  <si>
    <t>Mở rộng nhà văn hóa khu Tiến Đạt</t>
  </si>
  <si>
    <t>Giữ lại tiếp tục sử dụng</t>
  </si>
  <si>
    <t xml:space="preserve"> Dự án Đầu tư xây dựng Khu dân cư mới sông Hương (Green River)</t>
  </si>
  <si>
    <t>Thu từ đất dôi dư, xen kẹp</t>
  </si>
  <si>
    <t>Thu từ chuyển đổi mục đích sử dụng đất</t>
  </si>
  <si>
    <t>Thu từ cấp giấy chứng nhận quyền sử dụng đất</t>
  </si>
  <si>
    <t>V</t>
  </si>
  <si>
    <t>VI</t>
  </si>
  <si>
    <t>Khu dân cư Ba Hàng (cây xăng Ba Hàng cũ)</t>
  </si>
  <si>
    <t>Khu dân cư Đồng Ruyênh, Đồng Ruối</t>
  </si>
  <si>
    <t>Cải tạo nghĩa trang liệt sỹ trên địa bàn phường</t>
  </si>
  <si>
    <t>Kế hoạch vốn năm 2025</t>
  </si>
  <si>
    <t>Lắp đặt trạm truyền thanh thông minh ứng dụng công nghệ thông tin  trên địa bàn phường Ái Quốc</t>
  </si>
  <si>
    <t>Xây dựng hệ thống điện chiếu sáng GĐ1 các tuyến đường trục khu Vũ Xá, Vũ Thượng, Ngọc Trì, Tiến Đạt, Văn Xá, Tiền Hải, Pháp Loa, Đồng Pháp và Ninh Quan, Phường Ái Quốc, thành phố Hải Phòng</t>
  </si>
  <si>
    <t>441 (03/9/2025)</t>
  </si>
  <si>
    <t>Cải tạo các hạng mục trong Trụ sở Đảng uỷ - HĐND - UBND - UBMTTQ Việt Nam phường Ái Quốc</t>
  </si>
  <si>
    <t>492 (22/9/2025)</t>
  </si>
  <si>
    <t>Cải tạo, sửa chữa các nhà văn hóa trên địa bàn phường Ái Quốc, thành phố Hải Phòng</t>
  </si>
  <si>
    <t>501 26/9/2025</t>
  </si>
  <si>
    <t>Xây dựng , lắp đặt đài truyền thanh thông minh ứng dụng công nghệ thông tin – viễn thông  và phòng sản xuất chương trình phát thanh số trên địa bàn phường Ái Quốc</t>
  </si>
  <si>
    <t>493 22/9/2025</t>
  </si>
  <si>
    <t>Điều chỉnh (tăng+, giảm -)</t>
  </si>
  <si>
    <t>Số vốn sau điều chỉnh</t>
  </si>
  <si>
    <t>Kế hoạch đầu tư công giai đoạn 2021-2025 sau điều chỉnh</t>
  </si>
  <si>
    <t>Phụ lục 03: Phương án điều chỉnh kế hoạch đầu tư công giai đoạn 2021-2025</t>
  </si>
  <si>
    <t>Phụ lục 02: Phương án điều chỉnh kế hoạch đầu tư công 2025</t>
  </si>
  <si>
    <t>Các điểm dân cư</t>
  </si>
  <si>
    <t>Diện tích đất (m2)</t>
  </si>
  <si>
    <t>Đơn giá</t>
  </si>
  <si>
    <t>Điều tiết</t>
  </si>
  <si>
    <t>Dự kiến 2026</t>
  </si>
  <si>
    <t>HTKT điểm dân cư thôn Hoàng Xá 2</t>
  </si>
  <si>
    <t>Điều tiết 20%</t>
  </si>
  <si>
    <t>HTKT điểm dân cư Vũ Thượng (14 lô mặt ra đường gom)</t>
  </si>
  <si>
    <t>HTKT điểm dân cư Vũ Thượng (14 lô mặt ra đường bên trong)</t>
  </si>
  <si>
    <t>03 lô nhỏ lẻ đồng Ruyênh, đồng Ruối</t>
  </si>
  <si>
    <t>Số thu
trên địa bàn</t>
  </si>
  <si>
    <t>Đơn vị: 1000 đồng</t>
  </si>
  <si>
    <t>Đơn vị tính: Triệu đồng</t>
  </si>
  <si>
    <t>Tên chương trình, dự án</t>
  </si>
  <si>
    <t>Thời gian khởi công và hoàn thành</t>
  </si>
  <si>
    <t>Năm đầu tiên bố trí vốn thực hiện DA (không tính thời gian bố trí vốn chuẩn bị đầu tư)</t>
  </si>
  <si>
    <t>Quyết toán dự án/Quyết định phê duyệt dự án/Dự toán chuẩn bị đầu tư</t>
  </si>
  <si>
    <t>Kế hoạch đầu tư công trung hạn giai đoạn 2021 - 2025</t>
  </si>
  <si>
    <t>Lũy kế vốn đã bố trí
đến hết năm 2025</t>
  </si>
  <si>
    <t>Nhu cầu Kế hoạch đầu tư công
giai đoạn 2026 - 2030</t>
  </si>
  <si>
    <t>Ghi chú
(Hiện trạng, quy mô dự kiến)</t>
  </si>
  <si>
    <t>Số QĐ, ngày, tháng, năm</t>
  </si>
  <si>
    <t>Tổng số</t>
  </si>
  <si>
    <t>Trong đó</t>
  </si>
  <si>
    <t>Ngân sách Trung ương</t>
  </si>
  <si>
    <t>Ngân sách thành phố cấp trực tiếp</t>
  </si>
  <si>
    <t>Ngân sách xã từ thu tiền sử dụng đất được điều tiết và các nguồn khác của ngân sách cấp xã</t>
  </si>
  <si>
    <t>Ngân sách cấp trên BSMT cho xã</t>
  </si>
  <si>
    <t>TỔNG (A+B)</t>
  </si>
  <si>
    <t>A</t>
  </si>
  <si>
    <t>Danh mục dự án chuyển tiếp kỳ giai đoạn trước</t>
  </si>
  <si>
    <t>2022-2023</t>
  </si>
  <si>
    <t>2021-2024</t>
  </si>
  <si>
    <t>2023-2025</t>
  </si>
  <si>
    <t>2025-2026</t>
  </si>
  <si>
    <t>Dự kiến phê duyệt dự án trong tháng 10/2025</t>
  </si>
  <si>
    <t>B</t>
  </si>
  <si>
    <t>Danh mục dự án dự kiến đầu tư mới trong giai đoạn 2026 - 2030</t>
  </si>
  <si>
    <t>2027-2029</t>
  </si>
  <si>
    <t>Dự án trọng điểm</t>
  </si>
  <si>
    <t>Hiện trạng nghĩa trang đã cũ và xuống cấp, diện tích nhỏ hẹp, không còn đủ mộ chờ để quy tập liệt sỹ trên địa bàn phường</t>
  </si>
  <si>
    <t>Đầu tư đường trục chính (Pháp Loa) của phường từ khu Ninh Quan đến đường 390, phường Ái Quốc, thành phố Hải Phòng</t>
  </si>
  <si>
    <t>2026-2029</t>
  </si>
  <si>
    <t>Là đường trục chính của xã, diện tích nhỏ hẹp (chiều rộng 5m)
Đầu tư xây dựng mới tuyến theo quy hoạch rộng 34m (5+11+2+11+5), tổng chiều dài 3.150m (nối QL.5 với ĐT.390), trong đoạn đoạn đầu tuyến (QL.5-ĐT.390C) dài 300m mặt đường cair tạo: hè 1-1.5+7.5m+1-1.5m. Còn lại (3150-300)m là đường phố chính khu vực 34m</t>
  </si>
  <si>
    <t>Xây dựng trụ sở làm việc của Ban Chỉ huy quân sự phường</t>
  </si>
  <si>
    <t>2026-2028</t>
  </si>
  <si>
    <t>Hiện tại,Ban chỉ huy quân sự phường chưa có trụ sở làm việc riêng biệt, phải dùng chung một số phòng làm việc trong trụ sở UBND phường</t>
  </si>
  <si>
    <t>Xây dựng nhà lớp học 2 tầng 8 phòng và nhà hiệu bộ trường mầm non Ái Quốc, thành phố Hải Phòng</t>
  </si>
  <si>
    <t>2026 -2027</t>
  </si>
  <si>
    <t>Xây dựng mới nhà lớp học 2 tầng 8 phòng và nhà hiệu bộ. Hạ tầng kỹ thuật ngoài nhà.</t>
  </si>
  <si>
    <t>Cải tạo trụ sở làm việc phường Ái Quốc (hoặc xây dựng trụ sở làm việc mới theo chỉ đạo chung của thành phố)</t>
  </si>
  <si>
    <t>2026-2027</t>
  </si>
  <si>
    <t>Trụ sở làm việc UBND diện tích nhỏ hẹp, chưa đảm bảo quy chuẩn</t>
  </si>
  <si>
    <t>Quy hoạch và thực hiện mở rộng khuôn viên Nhà tưởng niệm Bác Hồ</t>
  </si>
  <si>
    <t>Mở rộng khuôn viên nhà tưởng niệm Bác Hồ theo quy hoạch được duyệt, đảm bảo cảnh quan, diện tích cho người dân đến thăm quan</t>
  </si>
  <si>
    <t>Xây dựng Nhà văn hoá tổ dân phố Vũ Thượng</t>
  </si>
  <si>
    <t>Nhà văn hóa hiện trạng đã xuống cấp, hư hỏng nhiêm trọng</t>
  </si>
  <si>
    <t>Cải tạo, mở rộng đường tổ dân phố Vũ Thượng, phường Ái Quốc, TP Hải Phòng (đoạn từ đường Pháp Loa đến ngã ba Trường Mầm non Ái Quốc cơ sở 2)</t>
  </si>
  <si>
    <t>Mặt đường hiện trạng nhỏ hẹp (3m), đường có lưu lượng di chuyển lớn vào giờ tan tầm (chủ yếu là học sinh và phụ huynh)</t>
  </si>
  <si>
    <t>Cải tạo, mở rộng đường tổ dân phố Dương Xuân, phường Ái Quốc, TP Hải Phòng (đoạn từ Nhà văn hoá Tổ dân phố Dương Xuân đến TL390)</t>
  </si>
  <si>
    <t>Là đường trục của thôn, diện tích đường nhỏ hẹp (3m)</t>
  </si>
  <si>
    <t>Cải tạo trục đường từ Chợ Vàng đến đường 390 (đi qua 3 khu Hoàng Xá 1, Hoàng Xá 2, Hoàng Xá 3)</t>
  </si>
  <si>
    <t>Là tuyến đường trục chính của xã Quyết Thắng (cũ).</t>
  </si>
  <si>
    <t>Cải tạo đường trục từ nhà văn hóa Dương Xuân ra đường trục chính Quyết Thắng (cũ) (đoạn còn lại)</t>
  </si>
  <si>
    <t>Đầu tư mở rộng cầu nối khu Nam Quang và khu Tiến Đạt</t>
  </si>
  <si>
    <t>Chiều rộng cầu nhỏ hẹp (2,5m), vì vậy, thường xuyên gây ùn tắc cục bộ tại khu vực</t>
  </si>
  <si>
    <t>Xây dựng HTKT tạo nguồn thu ngân sách</t>
  </si>
  <si>
    <t>Di chuyển chợ Mét, chợ Tiền Trung và một số điểm chợ nhỏ lẻ ra chơ Nam Quang, xây dựng hạ tầng theo quy hoạch được duyệt</t>
  </si>
  <si>
    <t>2027-2028</t>
  </si>
  <si>
    <t>Di chuyển chợ dân sinh, đảm bảo công tác quản lý, và theo quy hoạch được duyệt</t>
  </si>
  <si>
    <t>Đầu tư xây dựng hạ tầng kỹ thuật sân vận động trung tâm phường</t>
  </si>
  <si>
    <t>Hiện trạng sân vận động trung tâm xã chưa được đầu tư, hiện trạng là sân đất, không có HTKT đi kèm</t>
  </si>
  <si>
    <t>Khu dân cư quy hoạch theo mặt đường Văn Xá</t>
  </si>
  <si>
    <t>05 lô đất nhỏ lẻ Hoàng Xá 3</t>
  </si>
  <si>
    <t>(Cần điều chỉnh quy hoạch)</t>
  </si>
  <si>
    <t>Chuyển mục đích sử dụng đất (2 tỷ/1 năm)</t>
  </si>
  <si>
    <t>Khu đất giáp KDC Quyết Thằng (bên trái đường đi vào nhà bà Đào)</t>
  </si>
  <si>
    <t>Đất tăng thêm (2 tỷ /1 năm)</t>
  </si>
  <si>
    <t>Khu dân cư mới Đồng Pháp</t>
  </si>
  <si>
    <t>Khu dân cư mới Văn Xá</t>
  </si>
  <si>
    <t>Khu dân cư Dương Xuân</t>
  </si>
  <si>
    <t>khu phía Bắc - khu Tiền Trung</t>
  </si>
  <si>
    <t>Khu Ngọc Trì (đối diện 37 lô đã đấu giá trước đây)</t>
  </si>
  <si>
    <t>Khu đất giáp khu dân cư Quyết Thắng</t>
  </si>
  <si>
    <t>Điều tiết 80%</t>
  </si>
  <si>
    <t>Các điểm xây dựng HTKT đấu giá đất</t>
  </si>
  <si>
    <t>Điều tiết 40%</t>
  </si>
  <si>
    <t>Đấu giá khu Vũ Thượng (phía bên trái nhìn từ cổng làng Vũ Thượng vào)</t>
  </si>
  <si>
    <t>TỔNG (I+II+III)</t>
  </si>
  <si>
    <t>(Cần điều chỉnh quy hoạch)
Đã có sẵn hạ tầng dự kiến Quy hoạch lô đất sâu 20m, mặt tiền 5m thì được khoảng 5300m2 đất ở,
nếu quy hoạch lô đất sâu 18m, mặt tiền 5m thì được khoảng 4800m2,
giá đấu khoảng 20tr/m2</t>
  </si>
  <si>
    <t>(Cần điều chỉnh quy hoạch)
Quy hoạch bám mặt đường Văn Xá, chiều dài tuyến khoảng 580m2
- nếu quy hoạch lô đất sâu 20m, mặt tiền 5m thì được khoảng 11.600m2 đất ở
- nếu quy hoạch lô đất sâu 18m, mặt tiền 5m thì được khoảng 10.400m2
* Giá đấu khoảng 15tr/m2</t>
  </si>
  <si>
    <t>90 lô - phù hợp với QH</t>
  </si>
  <si>
    <t>35 lô - Cần điều chỉnh quy hoạch</t>
  </si>
  <si>
    <t>100 lô - phù hợp với QH</t>
  </si>
  <si>
    <t>100 lô - Cần điều chỉnh quy hoạch</t>
  </si>
  <si>
    <t>55 lô - phù hợp với QH</t>
  </si>
  <si>
    <t>40 lô - phù hợp với QH</t>
  </si>
  <si>
    <t>Khu Tiến Đạt bên phải đường đi Công Hòa (giáp NVH) Tiến Đạt</t>
  </si>
  <si>
    <t>30 lô - Cần điều chỉnh quy hoạch</t>
  </si>
  <si>
    <t>90 lô  - Cần điều chỉnh quy hoạch</t>
  </si>
  <si>
    <t>Chi phí làm hạ tầng</t>
  </si>
  <si>
    <t>549 (22/10/2025)</t>
  </si>
  <si>
    <t>2025-2027</t>
  </si>
  <si>
    <t>Kế hoạch vốn đầu tư công
năm 2026</t>
  </si>
  <si>
    <t>Tên công trình</t>
  </si>
  <si>
    <t>Đơn vị đề xuất</t>
  </si>
  <si>
    <t>Các công trình đường giao thông</t>
  </si>
  <si>
    <t>Cải tạo tuyến đường trục chính tổ dân phố Ninh Quan (đoạn từ nhà văn hóa đến gần trụ sở UBND phường Ái Quốc)</t>
  </si>
  <si>
    <t>Ninh Quan</t>
  </si>
  <si>
    <t>Tuyến đường từ cổng làng (chỗ nhà tưởng niệm Bác Hồ đến trường MN Ái Quốc) để đồng bộ với đoạn từ MN Ái Quốc tới Trạm Y tế phường</t>
  </si>
  <si>
    <t>Vũ Thượng</t>
  </si>
  <si>
    <t>Ưu tiên</t>
  </si>
  <si>
    <t>Cải tạo đường liên tổ dân phố Văn Xá</t>
  </si>
  <si>
    <t>Văn Xá</t>
  </si>
  <si>
    <t>Đường trục chính tổ dân phố Dương Xuân (đoạn còn lại từ nhà văn hóa Dương Xuân ra đường trục chính Quyết Thắng (cũ), chiều dài 2.000m)</t>
  </si>
  <si>
    <t>Dương Xuân</t>
  </si>
  <si>
    <t xml:space="preserve">Mở rộng tuyến đường liên khu Tiến Đạt-Ngọc Trì đoạn từ đầu nhà ông Họa đến nhà bà Tới </t>
  </si>
  <si>
    <t>Ngọc Trì</t>
  </si>
  <si>
    <t>Vướng GPMB</t>
  </si>
  <si>
    <t>Tiền Hải</t>
  </si>
  <si>
    <t>Các công trình trường học</t>
  </si>
  <si>
    <t>Xây dựng bổ sung 06 phòng học trường MN Quyết Thắng (điểm trường trung tâm)</t>
  </si>
  <si>
    <t>Đông Lĩnh</t>
  </si>
  <si>
    <t xml:space="preserve">Kiểm tra lại QH </t>
  </si>
  <si>
    <t>Hoàn thiện toàn bộ hệ thống điện thắp sáng trong Tổ dân phố</t>
  </si>
  <si>
    <t>Đồng Pháp</t>
  </si>
  <si>
    <t>Đề xuất lắp thêm trục chính</t>
  </si>
  <si>
    <t>Cải tạo, sửa đoạn đường từ Bia Căm Thù và Bia Quyết Thắng (đoạn giữa làng), khu dân cư Vũ Xá</t>
  </si>
  <si>
    <t>Vũ Xá</t>
  </si>
  <si>
    <t>Chiều dài 55m</t>
  </si>
  <si>
    <t>Hoàng Xá 1</t>
  </si>
  <si>
    <t>Nhóm công trình đường giao thông (các tuyến đường trục chính)</t>
  </si>
  <si>
    <t>Tiền Trung</t>
  </si>
  <si>
    <t>Nhóm dự án trọng điểm</t>
  </si>
  <si>
    <t>Tuyến đường liên huyện từ nhà ông Hồng đến nhà ông Trịnh</t>
  </si>
  <si>
    <t>Tiến Đạt</t>
  </si>
  <si>
    <t>Tuyến đường 1: Đoạn từ nhà ông Long Ngân đến bãi giáp xã Hà Bắc có chiều dài là 515m,  chiều rộng là 3,5m</t>
  </si>
  <si>
    <t>Tuyến đường 2: Đoạn khu Cống Dừa từ nhà ông Lụa Hiểu đến bãi giáp xã Hà Bắc có chiều dài 462m, rộng là 3m</t>
  </si>
  <si>
    <t>Tuyến đường 3: Đoạn từ khu Cống Lò đến nhà ông Cảnh Sơ có chiều dài 350m, rộng là 3m</t>
  </si>
  <si>
    <t>Tuyến đường 4: Đoạn từ nhà bà Sen đến giáp cánh đồng Vũ Thượng có chiều dài 546 m, rộng là 2,5m</t>
  </si>
  <si>
    <t>Tuyến đường 5: Đoạn từ nhà ông Thước đến giáp cánh đồng Vũ Thượng có chiều dài 1300 m, rộng là 2,8m</t>
  </si>
  <si>
    <t>Tuyến đường 6: Đoạn từ nhà ông Dục Chuyển đến bãi giáp xã Hà Bắc có chiều dài 250 m, rộng là 3m</t>
  </si>
  <si>
    <t>Tuyến đường 7: Đoạn từ nhà ông Thiết  đến giáp đường Ninh Quan có chiều dài 260 m, rộng là 3m</t>
  </si>
  <si>
    <t>Xây dựng đường bê tồng: Tuyến đường nội đồng từ trạm bơm đi cánh đồng sắn, bến đò (chiều dài 700, rộng 3m)</t>
  </si>
  <si>
    <t>Xây dựng đường bê tông: Tuyến đường đi từ ngõ cầu Tre đi trạm bơm (chiều dài 500m, rộng 5m)</t>
  </si>
  <si>
    <t>Tuyến cửa Quân hà đông đi nam bang (chiều dài 400m x 2,5m)</t>
  </si>
  <si>
    <t>Hoàng Xá 3</t>
  </si>
  <si>
    <t>Tuyến nhà văn hóa tổ dân phố Hoàng Xá 3 đi bờ Bàng (chiều dài 420m x 3,5m)</t>
  </si>
  <si>
    <t>Tuyến đường nội đồng cần bê tông hóa: từ đồng Bông đến cửa Ngọ (chiều dài 700m x 3m)</t>
  </si>
  <si>
    <t>Xây dựng bờ kè đoạn từ cuối tổ dân phố ra đến quán Đồng Quê</t>
  </si>
  <si>
    <t>Xây dựng đường bê tông: đoạn từ nhà văn hóa hoàng xá 3 đi đồng dầu (dài 400m, rộng 3,5m)</t>
  </si>
  <si>
    <t>Hoàng Xá 2</t>
  </si>
  <si>
    <t>Xây dựng đường bê tông: đoạn từ đường Đầm đi đồng Him (dài 800m, rộng 3,5m)</t>
  </si>
  <si>
    <t>Xây dựng đường bê tông: đoạn từ trạm bơm đồng kênh đi bờ Đề (dài 250m, rộng 5m)</t>
  </si>
  <si>
    <t>Xây dựng đường bê tông: đoạn từ nhà ông Phi đi đồng Mai (dài 250m, rộng 3m)</t>
  </si>
  <si>
    <t>Xây dựng đường bê tông đoạn từ nhà ông Phi đi đến nhà ông Thơi (dài 200m, rộng 4m - là đường liên tổ dân phố)</t>
  </si>
  <si>
    <t>Hỗ trợ mở rộng đường bê tông từ bến tắm đi cống quai chảo (chiều dài 850m, rộng 4-5m)</t>
  </si>
  <si>
    <t>Xây dựng đường bê tông đoạn từ Quai chảo ra đê sông Hương - sứ đồng giá (chiều dài 550m)</t>
  </si>
  <si>
    <t>Xây dựng đường bê tông đoạn từ trại ông Cảnh đi đến nhà ông Vịnh - sứ đồng dóc (chiều dài 700m)</t>
  </si>
  <si>
    <t>Xây dựng đường bê tông đoạn từ cửa ông Chinh đi đến nhà ông Sỹ - sứ bến đò cũ (chiều dài 800m)</t>
  </si>
  <si>
    <t>Xây dựng đường bê tông đoạn từ trịa ông Tư đi trại ông Ân - Nhung - sứ đồng sá (chiều dài 900m)</t>
  </si>
  <si>
    <t>Các công trình liên quan đến lĩnh vực văn hóa, thể dục thể thao</t>
  </si>
  <si>
    <t>Cải tạo sửa chữa: Nhà câu lạc bộ văn hóa văn nghệ thể dục thể thao thuộc khu vực Tân Tiến</t>
  </si>
  <si>
    <t>Nhà văn hóa cũ cải tạo thành khu vui chơi của TDP, không ưu tiên</t>
  </si>
  <si>
    <t xml:space="preserve">Cải tạo sửa chữa: Nhà câu lạc bộ văn hóa  văn nghệ thể dục thể thao khu Quang Trung 2 </t>
  </si>
  <si>
    <t>Nâng cấp sân vận động phục vụ cho hoạt động TDTT của Tổ dân phố</t>
  </si>
  <si>
    <t>Không ưu tiên</t>
  </si>
  <si>
    <t>Xây tường bao nhà văn hóa và cổng nhà văn hóa Đồng Pháp</t>
  </si>
  <si>
    <t>Cải tạo tường bao theo hướng không gian mở</t>
  </si>
  <si>
    <t>Cải tạo sân nhà văn hoá tổ dân phố Văn Xá</t>
  </si>
  <si>
    <t>Cải tạo, xây dựng sân chơi tổ dân phố đông lĩnh, dương xuân</t>
  </si>
  <si>
    <t>Xây tường rào nhà văn hóa (do bão Yagi gây sập đổ)</t>
  </si>
  <si>
    <t>Sửa chữa nhà văn hóa tổ dân phố Tiền Trung</t>
  </si>
  <si>
    <t>Hỗ trợ nhà khu vui chơi thể thao liền kế nhà văn hóa  (diện tích 60m2)</t>
  </si>
  <si>
    <t>Hỗ trợ vật liệu làm sân thể thao cho nhà văn hóa thôn (diện tích 540m2)</t>
  </si>
  <si>
    <t>Hỗ trợ dây, loa truyền thanh của Tổ dân phố</t>
  </si>
  <si>
    <t>Lắp 03 cụm loa truyền thanh (địa điểm ngõ ông Trưởng, sau chùa cảnh vinh, ngã 3 ông tứ)</t>
  </si>
  <si>
    <t>Cải tạo, sửa chữa hệ thống mái nhà lớp học điểm trường mầm non Đông Lĩnh</t>
  </si>
  <si>
    <t>Các công trình nông nghiệp</t>
  </si>
  <si>
    <t>Thực hiện bê tông hóa các tuyến đường nội đồng (Hoàng Xá 3)</t>
  </si>
  <si>
    <t>Khơi thông dòng chảy tiêu thoát nước đoạn từ ngõ xóm trại đi trạm bơm (chiều dài 300m, rộng 1,5m, sâu 0,5m)</t>
  </si>
  <si>
    <t>khơi thông dòng chày trong xóm, TDP đứng ra chủ trì vận động người dân chủ động làm</t>
  </si>
  <si>
    <t>Các công trình điện chiếu sáng</t>
  </si>
  <si>
    <t>Đường điện thắp sáng: 29 đoạn đường cần được thắp sáng: 5.100m</t>
  </si>
  <si>
    <t>Di chuyển 04 cột điện cũ (đoạn từ nhà ô Đoàn Văn Tuần đi ra đường 390)</t>
  </si>
  <si>
    <t>Xây dựng hệ thống điện chiếu sáng cao áp còn lại trong khu ( từ cổng làng đến ao cá Bác Hồ, và đường trục từ nhà văn hóa TDP đi ra Vũ Xá)</t>
  </si>
  <si>
    <t>Bổ sung điện chiếu sáng đường trục chính các xóm Đoàn Kết, Đồng Quê, Xóm Trong, khu Tiền Hải</t>
  </si>
  <si>
    <t>Đầu tư hệ thống điện chiếu sáng các tuyến đường nội bộ (khu Tiền Trung)</t>
  </si>
  <si>
    <t>Mở rộng khu vực Nghĩa trang nhân dân (đề xuất Tiền Trung)</t>
  </si>
  <si>
    <t>Kéo đường điện từ đê ông Nguyễn Đức chử đến cổng ông Phạm Văn Giang (phục vụ sinh hoạt)</t>
  </si>
  <si>
    <t>Không thực hiện do sau công tơ các hộ có trách nhiệm tự trang bị dây điện.</t>
  </si>
  <si>
    <t>Các dự án khác</t>
  </si>
  <si>
    <t>Quy hoạch, nâng cấp chợ Tổ dân phố</t>
  </si>
  <si>
    <t>chợ ở Đồng Pháp là chợ tạm, không có quy hoạch chợ</t>
  </si>
  <si>
    <t>Xây dựng cổng, tường rào và một số hạng mục phụ trợ tại trụ sở Công an phường Ái Quốc</t>
  </si>
  <si>
    <t>Chi bộ Công An</t>
  </si>
  <si>
    <t>Tuyến ngoài đồng</t>
  </si>
  <si>
    <t>Đường trục thôn Đông Lĩnh (Đoạn 1: đầu đê ông thử, điểm cuối đống đìa) dài  1,7km; (Đoạn 2: đoạn đầu nhà ông phao, điểm cuối đê ông Tư) dài 1,2km</t>
  </si>
  <si>
    <t>Dự kiến sử dụng nguồn vốn TX</t>
  </si>
  <si>
    <t>PHẦN I: CÁC DỰ ÁN ƯU TIÊN, ĐỀ XUẤT NGHIÊN CỨU, THỰC HIỆN CÁC BƯỚC CHUẨN BỊ ĐẦU</t>
  </si>
  <si>
    <t>Các dự án HTKT tạo nguồn</t>
  </si>
  <si>
    <t>Xây dựng HTKT khu dân cư mới Đồng Pháp</t>
  </si>
  <si>
    <t>Xây dựng HTKT khu dân cư Dương Xuân</t>
  </si>
  <si>
    <t>Xây dựng HTKT khu Bắc Tiền Trung</t>
  </si>
  <si>
    <t>Xây dựng HTKT khu dân cư quy hoạch trên đường Văn Xá</t>
  </si>
  <si>
    <t>Xây dựng HTKT khu đất giáp KDC Quyết Thằng (bên trái đường đi vào nhà bà Đào)</t>
  </si>
  <si>
    <t>Xây dựng HTKT khu dân cư mới Văn Xá</t>
  </si>
  <si>
    <t>Xây dựng HTKT khu Tiến Đạt bên phải đường đi Công Hòa (giáp NVH) Tiến Đạt</t>
  </si>
  <si>
    <t>Xây dựng HTKT khu Ngọc Trì (đối diện 37 lô đã đấu giá trước đây)</t>
  </si>
  <si>
    <t>Các công trình điện chiếu sáng, khác</t>
  </si>
  <si>
    <t>Tuyến này đã xuống cấp, là đường đi sang đê xã Cộng Hòa, Nam Sách cũ</t>
  </si>
  <si>
    <t>Cải tạo, lắp đặt hệ thống caremra giám sát trên địa bàn phường</t>
  </si>
  <si>
    <t>Xây dựng phòng học thông minh cho một số trường học trên địa bàn</t>
  </si>
  <si>
    <t>Đơn vị: đồng</t>
  </si>
  <si>
    <t>Điều chỉnh (tăng+, giảm -) nguồn vốn ngân sách phường
(Mã nguồn 44)</t>
  </si>
  <si>
    <t>Nguồn vốn ngân sách phường</t>
  </si>
  <si>
    <t>Mã nguồn 44</t>
  </si>
  <si>
    <t>Mã nguồn 49</t>
  </si>
  <si>
    <t>Kế hoạch đầu tư công giai đoạn 2021-2025, Kế hoạch đầu tư công năm 2025</t>
  </si>
  <si>
    <t>Kế hoạch đầu tư công giai đoạn 2021-2025, Kế hoạch đầu tư công năm 2025 sau điều chỉnh</t>
  </si>
  <si>
    <t>Phụ lục 03: Dự kiến nguồn thu tiền sử dụng đất trên địa bàn giai đoạn 2026-2030</t>
  </si>
  <si>
    <r>
      <t xml:space="preserve">PHẦN II: CÁC DỰ ÁN CHƯA TRIỂN KHAI THỰC HIỆN
</t>
    </r>
    <r>
      <rPr>
        <i/>
        <sz val="12"/>
        <rFont val="Times New Roman"/>
        <family val="1"/>
      </rPr>
      <t>(Sẽ thực hiện triển khai khi có sự đóng góp, chung tay về nguồn lực thực hiện từ nhân dân khu vực)</t>
    </r>
  </si>
  <si>
    <t>Tuyến ngõ xóm</t>
  </si>
  <si>
    <t>Ngân sách phường</t>
  </si>
  <si>
    <t>Ngân sách cấp trên BSMT</t>
  </si>
  <si>
    <t>Cải tạo trục đường từ Chợ Vàng đến đường 390 (đi qua khu Hoàng Xá 1, Hoàng Xá 2)</t>
  </si>
  <si>
    <t>Hoàng Xá 1,2</t>
  </si>
  <si>
    <t>Cải tạo đường từ nhà ông Hồng đến nhà ông Trịnh, tổ dân phố Tiến Đạt, phường Ái Quốc</t>
  </si>
  <si>
    <t>Chỉnh trang đô thị tổ dân phố Hoàng Xá 2</t>
  </si>
  <si>
    <t>Chỉnh trang đô thị tổ dân phố Đồng Pháp</t>
  </si>
  <si>
    <t>Chỉnh trang đô thị tổ dân phố Dương Xuân</t>
  </si>
  <si>
    <t>Chỉnh trang đô thị khu Bắc Tiền Trung</t>
  </si>
  <si>
    <t>Chỉnh trang đô thị khu đất giáp KDC Quyết Thằng (bên trái đường đi vào nhà bà Đào)</t>
  </si>
  <si>
    <t>Chỉnh trang đô thị điểm dân cư quy hoạch trên đường Văn Xá</t>
  </si>
  <si>
    <t>Chỉnh trang đô thị tổ dân phố Văn Xá mới</t>
  </si>
  <si>
    <t>Chỉnh trang đô thị khu Tiến Đạt bên phải đường đi Công Hòa (giáp NVH) Tiến Đạt</t>
  </si>
  <si>
    <t>Chỉnh trang đô thị tổ dân phố khu Ngọc Trì (đối diện 37 lô đã đấu giá trước đây)</t>
  </si>
  <si>
    <t>Phụ lục 01: Phụ lục điều chỉnh kế hoạch đầu tư công</t>
  </si>
  <si>
    <t>PHỤ LỤC 02: DANH MỤC DỰ ÁN ĐỀ XUẤT NGHIÊN CỨU CHUẨN BỊ ĐẦU TƯ</t>
  </si>
  <si>
    <t>Nâng cấp trục đường Từ Nhà thờ đến điểm nối đường Pháp Loa khu Tiền Hải</t>
  </si>
  <si>
    <t>Xây dựng nhà đa năng tại một số trường học trên địa bàn</t>
  </si>
  <si>
    <t>Di chuyển xây dựng mới nghĩa trang bà mẹ Việt nam anh hùng, mở rộng cải tạo, sửa chữa nghĩa trang liệt sỹ trên địa bàn</t>
  </si>
  <si>
    <t>Địa điểm xây dựng</t>
  </si>
  <si>
    <t>0077</t>
  </si>
  <si>
    <t>Mã dự án đầu tư</t>
  </si>
  <si>
    <t>Mã ngành kinh tế (loại, khoản)</t>
  </si>
  <si>
    <t>160-161</t>
  </si>
  <si>
    <t>190-191</t>
  </si>
  <si>
    <t>280-312</t>
  </si>
  <si>
    <t>340-341</t>
  </si>
  <si>
    <t>280-292</t>
  </si>
  <si>
    <t>070-073</t>
  </si>
  <si>
    <t>Chủ đầu tư</t>
  </si>
  <si>
    <t>Văn phòng HĐND&amp;UBND phường Ái Quốc</t>
  </si>
  <si>
    <t>Trung tâm dịch vụ sự nghiệp công phường Ái Quốc</t>
  </si>
  <si>
    <t>572 (01/11/2025)</t>
  </si>
  <si>
    <t>Địa điểm mở tài khoản (mã KB hoặc địa điểm mở TK)</t>
  </si>
  <si>
    <t>Xây dựng nhà hiệu bộ trường mầm non Ái Quốc, thành phố Hải Phòng</t>
  </si>
  <si>
    <t>Ước giải ngân vốn 6 tháng đầu năm 2026</t>
  </si>
  <si>
    <t>716 12/12/2025; 130 24/02/2026</t>
  </si>
  <si>
    <t>715 12/12/2025;
130 24/02/2026</t>
  </si>
  <si>
    <t>Cải tạo tuyến đường trục chính tổ dân phố Ninh Quan (đoạn từ Nhà văn hóa đến gần trụ sở UBND phường Ái Quốc)</t>
  </si>
  <si>
    <t>QĐ 146 (04/03/2026); 215 01/04/2026</t>
  </si>
  <si>
    <t>QĐ 146 (04/03/2026);</t>
  </si>
  <si>
    <t>Nâng cấp trục đường từ Nhà thờ đến điểm nối đường Pháp Loa khu Tiền Hải</t>
  </si>
  <si>
    <t>Đầu tư hệ thống Camera an ninh, phường Ái Quốc, thành phố Hải Phòng</t>
  </si>
  <si>
    <t>QĐ 148 (04/03/2026); 312 08/05/2026</t>
  </si>
  <si>
    <t>Xây dựng Nhà tập đa năng Trường THCS Quyết Thắng, phường Ái Quốc, thành phố Hải Phòng</t>
  </si>
  <si>
    <t>QĐ 296 (29/04/2026)</t>
  </si>
  <si>
    <t>Xây mới cầu Tràng phường Ái Quốc, thành phố Hải Phòng</t>
  </si>
  <si>
    <t>323 13/05/2026; QĐ 147 (04/03/2026)</t>
  </si>
  <si>
    <t>Xây dựng nhà lớp học 2 tầng 8 phòng trường MN Ái Quốc, thành phố Hải Phòng</t>
  </si>
  <si>
    <t>QĐ 234 (07/4/2026)</t>
  </si>
  <si>
    <t>Nâng cấp, cải tạo tuyến đường kết nối ĐT 390 tới Quốc lộ 5 (đường Pháp Loa), phường Ái Quốc, thành phố Hải Phòng</t>
  </si>
  <si>
    <t>QĐ 325 (13/5/2026)</t>
  </si>
  <si>
    <t>Xây dựng lớp học thông minh Trường Trung học cơ sở Quyết Thắng, phường Ái Quốc</t>
  </si>
  <si>
    <t>Xây dựng Nhà văn hoá Vũ Thượng, phường Ái Quốc, thành phố Hải Phòng</t>
  </si>
  <si>
    <t>PHỤ LỤC: TÌNH HÌNH THỰC HIỆN KẾ HOẠCH ĐẦU TƯ CÔNG NĂM 2026</t>
  </si>
  <si>
    <t>(Kèm theo Báo cáo số          /BC-UBND ngày      /05/2026 của UBND phường Ái Quốc)</t>
  </si>
  <si>
    <t>Nghĩa trang liệt sĩ phường Ái Quốc, thành phố Hải Phòng</t>
  </si>
  <si>
    <t>Nghĩa trang liệt sĩ Quyết Thắng, phường Ái Quốc, thành phố Hải Phòng</t>
  </si>
  <si>
    <t>Nghĩa trang nhân dân phường Ái Quốc, thành phố Hải Phòng</t>
  </si>
  <si>
    <t>PHƯƠNG ÁN ĐIỀU CHỈNH VỐN ĐẦU TƯ CÔNG NĂM 2026</t>
  </si>
  <si>
    <t>Quyết định phê duyệt dự án</t>
  </si>
  <si>
    <t>Kế hoạch vốn năm 2026</t>
  </si>
  <si>
    <t>Số Quyết định</t>
  </si>
  <si>
    <t>Kế hoạch vốn đã giao</t>
  </si>
  <si>
    <t>Điều chỉnh</t>
  </si>
  <si>
    <t>Kế hoạch vốn điều chỉnh</t>
  </si>
  <si>
    <t>Tổng số vốn</t>
  </si>
  <si>
    <t>Vốn ngân sách phường</t>
  </si>
  <si>
    <t>Tăng</t>
  </si>
  <si>
    <t>Giảm</t>
  </si>
  <si>
    <t>Văn phòng HĐND&amp;UBND</t>
  </si>
  <si>
    <t>215 (01/4/2026)</t>
  </si>
  <si>
    <t>Xây dựng tuyến đường nội đồng tại một số Tổ dân phố, phường Ái Quốc, thành phố Hải Phòng</t>
  </si>
  <si>
    <t>QĐ 214 (01/04/2026)</t>
  </si>
  <si>
    <t>(Kèm theo Nghị quyết số 17/NQ-HĐND ngày   25   tháng 6 năm 2026 của HĐND phường Ái Quốc)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</si>
</sst>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2">
    <numFmt numFmtId="42" formatCode="_(&quot;$&quot;* #,##0_);_(&quot;$&quot;* \(#,##0\);_(&quot;$&quot;* &quot;-&quot;_);_(@_)"/>
    <numFmt numFmtId="43" formatCode="_(* #,##0.00_);_(* \(#,##0.00\);_(* &quot;-&quot;??_);_(@_)"/>
    <numFmt numFmtId="164" formatCode="_-* #,##0\ _₫_-;\-* #,##0\ _₫_-;_-* &quot;-&quot;\ _₫_-;_-@_-"/>
    <numFmt numFmtId="165" formatCode="_-* #,##0.00\ _₫_-;\-* #,##0.00\ _₫_-;_-* &quot;-&quot;??\ _₫_-;_-@_-"/>
    <numFmt numFmtId="166" formatCode="_-* #,##0\ _₫_-;\-* #,##0\ _₫_-;_-* &quot;-&quot;??\ _₫_-;_-@_-"/>
    <numFmt numFmtId="167" formatCode="_(* #,##0_);_(* \(#,##0\);_(* &quot;-&quot;??_);_(@_)"/>
    <numFmt numFmtId="168" formatCode="###\ ###\ ###\ ###\ ##0"/>
    <numFmt numFmtId="169" formatCode="#,##0.0"/>
    <numFmt numFmtId="170" formatCode="_-* #,##0.0\ _₫_-;\-* #,##0.0\ _₫_-;_-* &quot;-&quot;??\ _₫_-;_-@_-"/>
    <numFmt numFmtId="171" formatCode="_-* #,##0.000\ _₫_-;\-* #,##0.000\ _₫_-;_-* &quot;-&quot;??\ _₫_-;_-@_-"/>
    <numFmt numFmtId="172" formatCode="&quot;.&quot;###&quot;,&quot;0&quot;.&quot;00_);\(&quot;.&quot;###&quot;,&quot;0&quot;.&quot;00\)"/>
    <numFmt numFmtId="173" formatCode="_-* ###&quot;,&quot;0&quot;.&quot;00\ _$_-;\-* ###&quot;,&quot;0&quot;.&quot;00\ _$_-;_-* &quot;-&quot;??\ _$_-;_-@_-"/>
    <numFmt numFmtId="174" formatCode="_-* #,##0_-;\-* #,##0_-;_-* &quot;-&quot;_-;_-@_-"/>
    <numFmt numFmtId="175" formatCode="_-* #,##0.00_-;\-* #,##0.00_-;_-* &quot;-&quot;??_-;_-@_-"/>
    <numFmt numFmtId="176" formatCode="_ &quot;\&quot;* #,##0_ ;_ &quot;\&quot;* \-#,##0_ ;_ &quot;\&quot;* &quot;-&quot;_ ;_ @_ "/>
    <numFmt numFmtId="177" formatCode="_ &quot;\&quot;* #,##0.00_ ;_ &quot;\&quot;* \-#,##0.00_ ;_ &quot;\&quot;* &quot;-&quot;??_ ;_ @_ "/>
    <numFmt numFmtId="178" formatCode="_ * #,##0_ ;_ * \-#,##0_ ;_ * &quot;-&quot;_ ;_ @_ "/>
    <numFmt numFmtId="179" formatCode="_ * #,##0.00_ ;_ * \-#,##0.00_ ;_ * &quot;-&quot;??_ ;_ @_ "/>
    <numFmt numFmtId="180" formatCode="_(* #.##0.00_);_(* \(#.##0.00\);_(* &quot;-&quot;??_);_(@_)"/>
    <numFmt numFmtId="181" formatCode="\$#,##0\ ;\(\$#,##0\)"/>
    <numFmt numFmtId="182" formatCode="_-* #,##0\ _D_M_-;\-* #,##0\ _D_M_-;_-* &quot;-&quot;\ _D_M_-;_-@_-"/>
    <numFmt numFmtId="183" formatCode="_-* #,##0.00\ _D_M_-;\-* #,##0.00\ _D_M_-;_-* &quot;-&quot;??\ _D_M_-;_-@_-"/>
    <numFmt numFmtId="184" formatCode="_-[$€-2]* #,##0.00_-;\-[$€-2]* #,##0.00_-;_-[$€-2]* &quot;-&quot;??_-"/>
    <numFmt numFmtId="185" formatCode="#."/>
    <numFmt numFmtId="186" formatCode="0.0000"/>
    <numFmt numFmtId="187" formatCode="#,##0\ &quot;$&quot;_);[Red]\(#,##0\ &quot;$&quot;\)"/>
    <numFmt numFmtId="188" formatCode="_-* #,##0\ &quot;kr&quot;_-;\-* #,##0\ &quot;kr&quot;_-;_-* &quot;-&quot;\ &quot;kr&quot;_-;_-@_-"/>
    <numFmt numFmtId="189" formatCode="_-* #,##0.00\ _ã_ð_í_._-;\-* #,##0.00\ _ã_ð_í_._-;_-* &quot;-&quot;??\ _ã_ð_í_._-;_-@_-"/>
    <numFmt numFmtId="190" formatCode="#,##0.00\ &quot;F&quot;;[Red]\-#,##0.00\ &quot;F&quot;"/>
    <numFmt numFmtId="191" formatCode="_-* #,##0\ &quot;F&quot;_-;\-* #,##0\ &quot;F&quot;_-;_-* &quot;-&quot;\ &quot;F&quot;_-;_-@_-"/>
    <numFmt numFmtId="192" formatCode="0.000\ "/>
    <numFmt numFmtId="193" formatCode="#,##0\ &quot;Lt&quot;;[Red]\-#,##0\ &quot;Lt&quot;"/>
    <numFmt numFmtId="194" formatCode="#,##0\ &quot;F&quot;;[Red]\-#,##0\ &quot;F&quot;"/>
    <numFmt numFmtId="195" formatCode="#,##0.00\ &quot;F&quot;;\-#,##0.00\ &quot;F&quot;"/>
    <numFmt numFmtId="196" formatCode="_-* #,##0\ &quot;DM&quot;_-;\-* #,##0\ &quot;DM&quot;_-;_-* &quot;-&quot;\ &quot;DM&quot;_-;_-@_-"/>
    <numFmt numFmtId="197" formatCode="_-* #,##0.00\ &quot;DM&quot;_-;\-* #,##0.00\ &quot;DM&quot;_-;_-* &quot;-&quot;??\ &quot;DM&quot;_-;_-@_-"/>
    <numFmt numFmtId="198" formatCode="&quot;\&quot;#,##0.00;[Red]&quot;\&quot;\-#,##0.00"/>
    <numFmt numFmtId="199" formatCode="&quot;\&quot;#,##0;[Red]&quot;\&quot;\-#,##0"/>
    <numFmt numFmtId="200" formatCode="_-&quot;$&quot;* #,##0_-;\-&quot;$&quot;* #,##0_-;_-&quot;$&quot;* &quot;-&quot;_-;_-@_-"/>
    <numFmt numFmtId="201" formatCode="&quot;$&quot;#,##0;[Red]\-&quot;$&quot;#,##0"/>
    <numFmt numFmtId="202" formatCode="_-&quot;$&quot;* #,##0.00_-;\-&quot;$&quot;* #,##0.00_-;_-&quot;$&quot;* &quot;-&quot;??_-;_-@_-"/>
    <numFmt numFmtId="203" formatCode="#,##0.000"/>
  </numFmts>
  <fonts count="92">
    <font>
      <sz val="11"/>
      <color theme="1"/>
      <name val="Calibri"/>
      <family val="2"/>
      <scheme val="minor"/>
    </font>
    <font>
      <sz val="11"/>
      <color theme="1"/>
      <name val="Calibri"/>
      <family val="2"/>
      <charset val="163"/>
      <scheme val="minor"/>
    </font>
    <font>
      <sz val="11"/>
      <color theme="1"/>
      <name val="Calibri"/>
      <family val="2"/>
      <scheme val="minor"/>
    </font>
    <font>
      <sz val="10"/>
      <name val="Arial"/>
      <family val="2"/>
    </font>
    <font>
      <sz val="14"/>
      <name val=".VnTime"/>
      <family val="2"/>
    </font>
    <font>
      <b/>
      <sz val="9"/>
      <color theme="1"/>
      <name val="Times New Roman"/>
      <family val="1"/>
    </font>
    <font>
      <sz val="9"/>
      <color theme="1"/>
      <name val="Times New Roman"/>
      <family val="1"/>
    </font>
    <font>
      <sz val="9"/>
      <color rgb="FFFF0000"/>
      <name val="Times New Roman"/>
      <family val="1"/>
    </font>
    <font>
      <sz val="9"/>
      <color indexed="8"/>
      <name val="Times New Roman"/>
      <family val="1"/>
    </font>
    <font>
      <sz val="11"/>
      <color indexed="8"/>
      <name val="Calibri"/>
      <family val="2"/>
    </font>
    <font>
      <sz val="9"/>
      <name val="Times New Roman"/>
      <family val="1"/>
    </font>
    <font>
      <sz val="9"/>
      <color theme="1"/>
      <name val="Calibri"/>
      <family val="2"/>
      <scheme val="minor"/>
    </font>
    <font>
      <b/>
      <sz val="8"/>
      <color indexed="81"/>
      <name val="Tahoma"/>
      <family val="2"/>
    </font>
    <font>
      <sz val="11"/>
      <color theme="1"/>
      <name val="Times New Roman"/>
      <family val="1"/>
    </font>
    <font>
      <b/>
      <sz val="11"/>
      <color theme="1"/>
      <name val="Times New Roman"/>
      <family val="1"/>
    </font>
    <font>
      <sz val="11"/>
      <color rgb="FFFF0000"/>
      <name val="Times New Roman"/>
      <family val="1"/>
    </font>
    <font>
      <sz val="11"/>
      <name val="Times New Roman"/>
      <family val="1"/>
    </font>
    <font>
      <b/>
      <sz val="11"/>
      <name val="Times New Roman"/>
      <family val="1"/>
    </font>
    <font>
      <sz val="12"/>
      <color rgb="FFFF0000"/>
      <name val="Times New Roman"/>
      <family val="1"/>
    </font>
    <font>
      <sz val="12"/>
      <color theme="1"/>
      <name val="Times New Roman"/>
      <family val="1"/>
    </font>
    <font>
      <b/>
      <sz val="11"/>
      <color rgb="FFFF0000"/>
      <name val="Times New Roman"/>
      <family val="1"/>
    </font>
    <font>
      <i/>
      <sz val="11"/>
      <name val="Times New Roman"/>
      <family val="1"/>
    </font>
    <font>
      <b/>
      <sz val="14"/>
      <color theme="1"/>
      <name val="Times New Roman"/>
      <family val="1"/>
    </font>
    <font>
      <sz val="14"/>
      <color theme="1"/>
      <name val="Times New Roman"/>
      <family val="1"/>
    </font>
    <font>
      <sz val="14"/>
      <name val="Times New Roman"/>
      <family val="1"/>
    </font>
    <font>
      <sz val="14"/>
      <color indexed="8"/>
      <name val="Times New Roman"/>
      <family val="1"/>
    </font>
    <font>
      <b/>
      <sz val="11"/>
      <color theme="1"/>
      <name val="Calibri"/>
      <family val="2"/>
      <scheme val="minor"/>
    </font>
    <font>
      <sz val="11"/>
      <color theme="1"/>
      <name val="Arial"/>
      <family val="2"/>
    </font>
    <font>
      <sz val="13"/>
      <color theme="1"/>
      <name val="Calibri"/>
      <family val="2"/>
      <scheme val="minor"/>
    </font>
    <font>
      <sz val="13"/>
      <color theme="1"/>
      <name val="Times New Roman"/>
      <family val="1"/>
    </font>
    <font>
      <b/>
      <sz val="13"/>
      <name val="Times New Roman"/>
      <family val="1"/>
    </font>
    <font>
      <i/>
      <sz val="13"/>
      <name val="Times New Roman"/>
      <family val="1"/>
    </font>
    <font>
      <b/>
      <i/>
      <sz val="13"/>
      <name val="Times New Roman"/>
      <family val="1"/>
    </font>
    <font>
      <sz val="13"/>
      <name val="Times New Roman"/>
      <family val="1"/>
    </font>
    <font>
      <b/>
      <sz val="12"/>
      <color theme="1"/>
      <name val="Times New Roman"/>
      <family val="1"/>
    </font>
    <font>
      <sz val="12"/>
      <color theme="1"/>
      <name val="Times New Roman"/>
      <family val="2"/>
    </font>
    <font>
      <sz val="11"/>
      <name val="Times New Roman"/>
      <family val="2"/>
    </font>
    <font>
      <sz val="12"/>
      <name val="Times New Roman"/>
      <family val="1"/>
    </font>
    <font>
      <sz val="14"/>
      <color rgb="FFFF0000"/>
      <name val="Times New Roman"/>
      <family val="1"/>
    </font>
    <font>
      <sz val="12"/>
      <name val=".VnTime"/>
      <family val="2"/>
    </font>
    <font>
      <sz val="12"/>
      <name val="돋움체"/>
      <family val="3"/>
      <charset val="129"/>
    </font>
    <font>
      <sz val="14"/>
      <name val="??"/>
      <family val="3"/>
      <charset val="129"/>
    </font>
    <font>
      <sz val="12"/>
      <name val="????"/>
      <family val="1"/>
      <charset val="136"/>
    </font>
    <font>
      <sz val="12"/>
      <name val="Courier"/>
      <family val="3"/>
    </font>
    <font>
      <sz val="12"/>
      <name val="???"/>
      <family val="1"/>
      <charset val="129"/>
    </font>
    <font>
      <sz val="12"/>
      <name val="|??¢¥¢¬¨Ï"/>
      <family val="1"/>
      <charset val="129"/>
    </font>
    <font>
      <sz val="10"/>
      <name val="Helv"/>
      <family val="2"/>
    </font>
    <font>
      <sz val="10"/>
      <name val="MS Sans Serif"/>
      <family val="2"/>
    </font>
    <font>
      <sz val="9"/>
      <name val="‚l‚r –¾’©"/>
      <family val="1"/>
      <charset val="128"/>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¼¸²Ã¼"/>
      <family val="3"/>
      <charset val="129"/>
    </font>
    <font>
      <sz val="12"/>
      <name val="¹UAAA¼"/>
      <family val="3"/>
      <charset val="129"/>
    </font>
    <font>
      <sz val="12"/>
      <name val="µ¸¿òÃ¼"/>
      <family val="3"/>
      <charset val="129"/>
    </font>
    <font>
      <sz val="11"/>
      <name val="µ¸¿ò"/>
      <charset val="129"/>
    </font>
    <font>
      <sz val="11"/>
      <name val="돋움"/>
      <charset val="129"/>
    </font>
    <font>
      <b/>
      <sz val="10"/>
      <name val="Helv"/>
      <family val="2"/>
    </font>
    <font>
      <sz val="12"/>
      <color theme="1"/>
      <name val="Times New Roman"/>
      <family val="2"/>
      <charset val="163"/>
    </font>
    <font>
      <sz val="8"/>
      <name val="Arial"/>
      <family val="2"/>
    </font>
    <font>
      <b/>
      <sz val="12"/>
      <name val="Helv"/>
      <family val="2"/>
    </font>
    <font>
      <b/>
      <sz val="12"/>
      <name val="Arial"/>
      <family val="2"/>
    </font>
    <font>
      <b/>
      <sz val="1"/>
      <color indexed="8"/>
      <name val="Courier"/>
      <family val="3"/>
    </font>
    <font>
      <sz val="12"/>
      <name val="Arial"/>
      <family val="2"/>
    </font>
    <font>
      <sz val="10"/>
      <name val="Helv"/>
    </font>
    <font>
      <b/>
      <sz val="11"/>
      <name val="Helv"/>
      <family val="2"/>
    </font>
    <font>
      <sz val="10"/>
      <name val=".VnArial"/>
      <family val="2"/>
    </font>
    <font>
      <sz val="11"/>
      <color theme="1"/>
      <name val="Calibri"/>
      <family val="2"/>
      <charset val="163"/>
    </font>
    <font>
      <sz val="9"/>
      <name val="Arial"/>
      <family val="2"/>
    </font>
    <font>
      <sz val="11"/>
      <color theme="1"/>
      <name val="Times New Roman"/>
      <family val="2"/>
    </font>
    <font>
      <sz val="11"/>
      <color indexed="8"/>
      <name val="Helvetica Neue"/>
    </font>
    <font>
      <sz val="10"/>
      <color rgb="FF000000"/>
      <name val="Times New Roman"/>
      <family val="1"/>
    </font>
    <font>
      <sz val="11"/>
      <name val="–¾’©"/>
      <family val="1"/>
      <charset val="128"/>
    </font>
    <font>
      <sz val="13"/>
      <name val=".VnTime"/>
      <family val="2"/>
    </font>
    <font>
      <sz val="10"/>
      <name val="Times New Roman"/>
      <family val="1"/>
    </font>
    <font>
      <sz val="10"/>
      <name val=".VnAvant"/>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0"/>
      <name val="명조"/>
      <family val="3"/>
      <charset val="129"/>
    </font>
    <font>
      <sz val="12"/>
      <name val="바탕체"/>
      <family val="1"/>
      <charset val="129"/>
    </font>
    <font>
      <sz val="10"/>
      <name val="굴림체"/>
      <family val="3"/>
      <charset val="129"/>
    </font>
    <font>
      <sz val="10"/>
      <name val="ＭＳ Ｐ明朝"/>
      <family val="1"/>
      <charset val="128"/>
    </font>
    <font>
      <b/>
      <sz val="14"/>
      <name val="Times New Roman"/>
      <family val="1"/>
    </font>
    <font>
      <i/>
      <sz val="14"/>
      <name val="Times New Roman"/>
      <family val="1"/>
    </font>
    <font>
      <i/>
      <sz val="12"/>
      <color theme="1"/>
      <name val="Times New Roman"/>
      <family val="1"/>
    </font>
    <font>
      <b/>
      <sz val="12"/>
      <name val="Times New Roman"/>
      <family val="1"/>
    </font>
    <font>
      <i/>
      <sz val="12"/>
      <name val="Times New Roman"/>
      <family val="1"/>
    </font>
  </fonts>
  <fills count="10">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hair">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thin">
        <color indexed="64"/>
      </bottom>
      <diagonal/>
    </border>
    <border>
      <left style="thin">
        <color auto="1"/>
      </left>
      <right style="thin">
        <color auto="1"/>
      </right>
      <top/>
      <bottom style="thin">
        <color auto="1"/>
      </bottom>
      <diagonal/>
    </border>
    <border>
      <left/>
      <right/>
      <top style="medium">
        <color indexed="64"/>
      </top>
      <bottom style="medium">
        <color indexed="64"/>
      </bottom>
      <diagonal/>
    </border>
    <border>
      <left/>
      <right/>
      <top/>
      <bottom style="medium">
        <color indexed="64"/>
      </bottom>
      <diagonal/>
    </border>
    <border>
      <left/>
      <right/>
      <top/>
      <bottom style="hair">
        <color indexed="64"/>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s>
  <cellStyleXfs count="211">
    <xf numFmtId="0" fontId="0" fillId="0" borderId="0"/>
    <xf numFmtId="165" fontId="2" fillId="0" borderId="0" applyFont="0" applyFill="0" applyBorder="0" applyAlignment="0" applyProtection="0"/>
    <xf numFmtId="0" fontId="2" fillId="0" borderId="0"/>
    <xf numFmtId="43" fontId="2" fillId="0" borderId="0" applyFont="0" applyFill="0" applyBorder="0" applyAlignment="0" applyProtection="0"/>
    <xf numFmtId="0" fontId="3" fillId="0" borderId="0"/>
    <xf numFmtId="0" fontId="4" fillId="0" borderId="0"/>
    <xf numFmtId="0" fontId="4" fillId="0" borderId="0"/>
    <xf numFmtId="43" fontId="9" fillId="0" borderId="0" applyFont="0" applyFill="0" applyBorder="0" applyAlignment="0" applyProtection="0"/>
    <xf numFmtId="43" fontId="9" fillId="0" borderId="0" applyFont="0" applyFill="0" applyBorder="0" applyAlignment="0" applyProtection="0"/>
    <xf numFmtId="165" fontId="2" fillId="0" borderId="0" applyFont="0" applyFill="0" applyBorder="0" applyAlignment="0" applyProtection="0"/>
    <xf numFmtId="0" fontId="27" fillId="0" borderId="0"/>
    <xf numFmtId="0" fontId="35" fillId="0" borderId="0"/>
    <xf numFmtId="0" fontId="39" fillId="0" borderId="0" applyNumberFormat="0" applyFill="0" applyBorder="0" applyAlignment="0" applyProtection="0"/>
    <xf numFmtId="3" fontId="40" fillId="0" borderId="1"/>
    <xf numFmtId="172" fontId="39" fillId="0" borderId="0" applyFont="0" applyFill="0" applyBorder="0" applyAlignment="0" applyProtection="0"/>
    <xf numFmtId="0" fontId="41" fillId="0" borderId="0" applyFont="0" applyFill="0" applyBorder="0" applyAlignment="0" applyProtection="0"/>
    <xf numFmtId="173" fontId="39" fillId="0" borderId="0" applyFont="0" applyFill="0" applyBorder="0" applyAlignment="0" applyProtection="0"/>
    <xf numFmtId="0" fontId="3" fillId="0" borderId="0" applyNumberFormat="0" applyFill="0" applyBorder="0" applyAlignment="0" applyProtection="0"/>
    <xf numFmtId="40" fontId="41" fillId="0" borderId="0" applyFont="0" applyFill="0" applyBorder="0" applyAlignment="0" applyProtection="0"/>
    <xf numFmtId="38" fontId="41" fillId="0" borderId="0" applyFont="0" applyFill="0" applyBorder="0" applyAlignment="0" applyProtection="0"/>
    <xf numFmtId="174" fontId="42" fillId="0" borderId="0" applyFont="0" applyFill="0" applyBorder="0" applyAlignment="0" applyProtection="0"/>
    <xf numFmtId="175" fontId="42" fillId="0" borderId="0" applyFont="0" applyFill="0" applyBorder="0" applyAlignment="0" applyProtection="0"/>
    <xf numFmtId="42" fontId="43" fillId="0" borderId="0" applyFont="0" applyFill="0" applyBorder="0" applyAlignment="0" applyProtection="0"/>
    <xf numFmtId="0" fontId="4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45" fillId="0" borderId="0"/>
    <xf numFmtId="0" fontId="3" fillId="0" borderId="0" applyNumberFormat="0" applyFill="0" applyBorder="0" applyAlignment="0" applyProtection="0"/>
    <xf numFmtId="0" fontId="46" fillId="0" borderId="0"/>
    <xf numFmtId="0" fontId="47" fillId="0" borderId="0"/>
    <xf numFmtId="0" fontId="3" fillId="0" borderId="0"/>
    <xf numFmtId="0" fontId="48" fillId="0" borderId="0"/>
    <xf numFmtId="0" fontId="3" fillId="0" borderId="0"/>
    <xf numFmtId="3" fontId="40" fillId="0" borderId="1"/>
    <xf numFmtId="3" fontId="40" fillId="0" borderId="1"/>
    <xf numFmtId="0" fontId="49" fillId="7" borderId="0"/>
    <xf numFmtId="0" fontId="50" fillId="7" borderId="0"/>
    <xf numFmtId="0" fontId="51" fillId="7" borderId="0"/>
    <xf numFmtId="0" fontId="52" fillId="0" borderId="0">
      <alignment wrapText="1"/>
    </xf>
    <xf numFmtId="0" fontId="53" fillId="0" borderId="0"/>
    <xf numFmtId="176" fontId="54" fillId="0" borderId="0" applyFont="0" applyFill="0" applyBorder="0" applyAlignment="0" applyProtection="0"/>
    <xf numFmtId="0" fontId="55" fillId="0" borderId="0" applyFont="0" applyFill="0" applyBorder="0" applyAlignment="0" applyProtection="0"/>
    <xf numFmtId="177" fontId="54" fillId="0" borderId="0" applyFont="0" applyFill="0" applyBorder="0" applyAlignment="0" applyProtection="0"/>
    <xf numFmtId="0" fontId="55" fillId="0" borderId="0" applyFont="0" applyFill="0" applyBorder="0" applyAlignment="0" applyProtection="0"/>
    <xf numFmtId="178" fontId="54" fillId="0" borderId="0" applyFont="0" applyFill="0" applyBorder="0" applyAlignment="0" applyProtection="0"/>
    <xf numFmtId="0" fontId="55" fillId="0" borderId="0" applyFont="0" applyFill="0" applyBorder="0" applyAlignment="0" applyProtection="0"/>
    <xf numFmtId="179" fontId="54" fillId="0" borderId="0" applyFont="0" applyFill="0" applyBorder="0" applyAlignment="0" applyProtection="0"/>
    <xf numFmtId="0" fontId="55" fillId="0" borderId="0" applyFont="0" applyFill="0" applyBorder="0" applyAlignment="0" applyProtection="0"/>
    <xf numFmtId="0" fontId="55" fillId="0" borderId="0"/>
    <xf numFmtId="0" fontId="56" fillId="0" borderId="0"/>
    <xf numFmtId="0" fontId="55" fillId="0" borderId="0"/>
    <xf numFmtId="0" fontId="57" fillId="0" borderId="0"/>
    <xf numFmtId="0" fontId="58" fillId="0" borderId="0" applyFill="0" applyBorder="0" applyAlignment="0"/>
    <xf numFmtId="0" fontId="59" fillId="0" borderId="0"/>
    <xf numFmtId="164" fontId="60"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9" fillId="0" borderId="0" applyFont="0" applyFill="0" applyBorder="0" applyAlignment="0" applyProtection="0"/>
    <xf numFmtId="180" fontId="9" fillId="0" borderId="0" applyFont="0" applyFill="0" applyBorder="0" applyAlignment="0" applyProtection="0"/>
    <xf numFmtId="0" fontId="9" fillId="0" borderId="0" applyFont="0" applyFill="0" applyBorder="0" applyAlignment="0" applyProtection="0"/>
    <xf numFmtId="175" fontId="9" fillId="0" borderId="0" applyFont="0" applyFill="0" applyBorder="0" applyAlignment="0" applyProtection="0"/>
    <xf numFmtId="165" fontId="3" fillId="0" borderId="0" applyFont="0" applyFill="0" applyBorder="0" applyAlignment="0" applyProtection="0"/>
    <xf numFmtId="165" fontId="9" fillId="0" borderId="0" applyFont="0" applyFill="0" applyBorder="0" applyAlignment="0" applyProtection="0"/>
    <xf numFmtId="0" fontId="9" fillId="0" borderId="0" applyFont="0" applyFill="0" applyBorder="0" applyAlignment="0" applyProtection="0"/>
    <xf numFmtId="43" fontId="60" fillId="0" borderId="0" applyFont="0" applyFill="0" applyBorder="0" applyAlignment="0" applyProtection="0"/>
    <xf numFmtId="165" fontId="3" fillId="0" borderId="0" applyFont="0" applyFill="0" applyBorder="0" applyAlignment="0" applyProtection="0"/>
    <xf numFmtId="165" fontId="39" fillId="0" borderId="0" applyFont="0" applyFill="0" applyBorder="0" applyAlignment="0" applyProtection="0"/>
    <xf numFmtId="165" fontId="9" fillId="0" borderId="0" applyFont="0" applyFill="0" applyBorder="0" applyAlignment="0" applyProtection="0"/>
    <xf numFmtId="3" fontId="3" fillId="0" borderId="0" applyFont="0" applyFill="0" applyBorder="0" applyAlignment="0" applyProtection="0"/>
    <xf numFmtId="181" fontId="3" fillId="0" borderId="0" applyFont="0" applyFill="0" applyBorder="0" applyAlignment="0" applyProtection="0"/>
    <xf numFmtId="0"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184" fontId="39" fillId="0" borderId="0" applyFont="0" applyFill="0" applyBorder="0" applyAlignment="0" applyProtection="0"/>
    <xf numFmtId="2" fontId="3" fillId="0" borderId="0" applyFont="0" applyFill="0" applyBorder="0" applyAlignment="0" applyProtection="0"/>
    <xf numFmtId="38" fontId="61" fillId="8" borderId="0" applyNumberFormat="0" applyBorder="0" applyAlignment="0" applyProtection="0"/>
    <xf numFmtId="0" fontId="62" fillId="0" borderId="0">
      <alignment horizontal="left"/>
    </xf>
    <xf numFmtId="0" fontId="63" fillId="0" borderId="17" applyNumberFormat="0" applyAlignment="0" applyProtection="0">
      <alignment horizontal="left" vertical="center"/>
    </xf>
    <xf numFmtId="0" fontId="63" fillId="0" borderId="8">
      <alignment horizontal="left" vertical="center"/>
    </xf>
    <xf numFmtId="185" fontId="64" fillId="0" borderId="0">
      <protection locked="0"/>
    </xf>
    <xf numFmtId="185" fontId="64" fillId="0" borderId="0">
      <protection locked="0"/>
    </xf>
    <xf numFmtId="10" fontId="61" fillId="8" borderId="1" applyNumberFormat="0" applyBorder="0" applyAlignment="0" applyProtection="0"/>
    <xf numFmtId="0" fontId="9" fillId="0" borderId="0"/>
    <xf numFmtId="0" fontId="9" fillId="0" borderId="0"/>
    <xf numFmtId="0" fontId="65" fillId="0" borderId="0"/>
    <xf numFmtId="38" fontId="47" fillId="0" borderId="0" applyFont="0" applyFill="0" applyBorder="0" applyAlignment="0" applyProtection="0"/>
    <xf numFmtId="4" fontId="66" fillId="0" borderId="0" applyFont="0" applyFill="0" applyBorder="0" applyAlignment="0" applyProtection="0"/>
    <xf numFmtId="38" fontId="47" fillId="0" borderId="0" applyFont="0" applyFill="0" applyBorder="0" applyAlignment="0" applyProtection="0"/>
    <xf numFmtId="40" fontId="47" fillId="0" borderId="0" applyFont="0" applyFill="0" applyBorder="0" applyAlignment="0" applyProtection="0"/>
    <xf numFmtId="0" fontId="67" fillId="0" borderId="18"/>
    <xf numFmtId="186" fontId="39" fillId="0" borderId="2"/>
    <xf numFmtId="187" fontId="47" fillId="0" borderId="0" applyFont="0" applyFill="0" applyBorder="0" applyAlignment="0" applyProtection="0"/>
    <xf numFmtId="188" fontId="68" fillId="0" borderId="0" applyFont="0" applyFill="0" applyBorder="0" applyAlignment="0" applyProtection="0"/>
    <xf numFmtId="0" fontId="65" fillId="0" borderId="0" applyNumberFormat="0" applyFont="0" applyFill="0" applyAlignment="0"/>
    <xf numFmtId="189" fontId="39" fillId="0" borderId="0"/>
    <xf numFmtId="0" fontId="37"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37" fillId="0" borderId="0"/>
    <xf numFmtId="0" fontId="3" fillId="0" borderId="0"/>
    <xf numFmtId="0" fontId="9" fillId="0" borderId="0"/>
    <xf numFmtId="0" fontId="9" fillId="0" borderId="0"/>
    <xf numFmtId="0" fontId="2" fillId="0" borderId="0"/>
    <xf numFmtId="0" fontId="69" fillId="0" borderId="0"/>
    <xf numFmtId="0" fontId="2" fillId="0" borderId="0"/>
    <xf numFmtId="0" fontId="9" fillId="0" borderId="0"/>
    <xf numFmtId="0" fontId="2" fillId="0" borderId="0"/>
    <xf numFmtId="0" fontId="2" fillId="0" borderId="0"/>
    <xf numFmtId="0" fontId="1" fillId="0" borderId="0"/>
    <xf numFmtId="0" fontId="1" fillId="0" borderId="0"/>
    <xf numFmtId="0" fontId="1" fillId="0" borderId="0"/>
    <xf numFmtId="0" fontId="1" fillId="0" borderId="0"/>
    <xf numFmtId="0" fontId="70" fillId="0" borderId="0"/>
    <xf numFmtId="0" fontId="1" fillId="0" borderId="0"/>
    <xf numFmtId="0" fontId="70" fillId="0" borderId="0" applyProtection="0"/>
    <xf numFmtId="0" fontId="70" fillId="0" borderId="0" applyProtection="0"/>
    <xf numFmtId="0" fontId="70" fillId="0" borderId="0" applyProtection="0"/>
    <xf numFmtId="0" fontId="70" fillId="0" borderId="0" applyProtection="0"/>
    <xf numFmtId="0" fontId="70" fillId="0" borderId="0" applyProtection="0"/>
    <xf numFmtId="0" fontId="60" fillId="0" borderId="0"/>
    <xf numFmtId="0" fontId="3" fillId="0" borderId="0"/>
    <xf numFmtId="0" fontId="2" fillId="0" borderId="0"/>
    <xf numFmtId="0" fontId="2" fillId="0" borderId="0"/>
    <xf numFmtId="0" fontId="2" fillId="0" borderId="0"/>
    <xf numFmtId="0" fontId="2" fillId="0" borderId="0"/>
    <xf numFmtId="0" fontId="70" fillId="0" borderId="0"/>
    <xf numFmtId="0" fontId="35" fillId="0" borderId="0"/>
    <xf numFmtId="0" fontId="71" fillId="0" borderId="0"/>
    <xf numFmtId="0" fontId="3" fillId="0" borderId="0"/>
    <xf numFmtId="0" fontId="3" fillId="0" borderId="0"/>
    <xf numFmtId="0" fontId="3" fillId="0" borderId="0"/>
    <xf numFmtId="0" fontId="3" fillId="0" borderId="0"/>
    <xf numFmtId="0" fontId="72" fillId="0" borderId="0" applyNumberFormat="0" applyFill="0" applyBorder="0" applyProtection="0">
      <alignment vertical="top"/>
    </xf>
    <xf numFmtId="0" fontId="73" fillId="0" borderId="0"/>
    <xf numFmtId="0" fontId="39" fillId="0" borderId="0"/>
    <xf numFmtId="0" fontId="1" fillId="0" borderId="0"/>
    <xf numFmtId="0" fontId="9" fillId="0" borderId="0"/>
    <xf numFmtId="0" fontId="1" fillId="0" borderId="0"/>
    <xf numFmtId="0" fontId="1" fillId="0" borderId="0"/>
    <xf numFmtId="0" fontId="3" fillId="0" borderId="0"/>
    <xf numFmtId="0" fontId="3" fillId="0" borderId="0"/>
    <xf numFmtId="0" fontId="3" fillId="0" borderId="0"/>
    <xf numFmtId="0" fontId="39" fillId="0" borderId="0"/>
    <xf numFmtId="0" fontId="66" fillId="8" borderId="0"/>
    <xf numFmtId="175" fontId="74" fillId="0" borderId="0" applyFont="0" applyFill="0" applyBorder="0" applyAlignment="0" applyProtection="0"/>
    <xf numFmtId="174" fontId="74" fillId="0" borderId="0" applyFont="0" applyFill="0" applyBorder="0" applyAlignment="0" applyProtection="0"/>
    <xf numFmtId="0" fontId="75" fillId="0" borderId="0" applyNumberFormat="0" applyFill="0" applyBorder="0" applyAlignment="0" applyProtection="0"/>
    <xf numFmtId="0" fontId="39" fillId="0" borderId="0" applyNumberFormat="0" applyFill="0" applyBorder="0" applyAlignment="0" applyProtection="0"/>
    <xf numFmtId="0" fontId="3" fillId="0" borderId="0" applyFont="0" applyFill="0" applyBorder="0" applyAlignment="0" applyProtection="0"/>
    <xf numFmtId="0" fontId="76" fillId="0" borderId="0"/>
    <xf numFmtId="10"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60" fillId="0" borderId="0" applyFont="0" applyFill="0" applyBorder="0" applyAlignment="0" applyProtection="0"/>
    <xf numFmtId="0" fontId="39" fillId="0" borderId="0" applyNumberFormat="0" applyFill="0" applyBorder="0" applyAlignment="0" applyProtection="0"/>
    <xf numFmtId="0" fontId="39" fillId="0" borderId="10">
      <alignment horizontal="center"/>
    </xf>
    <xf numFmtId="0" fontId="53" fillId="0" borderId="0" applyNumberFormat="0" applyFill="0" applyBorder="0" applyAlignment="0" applyProtection="0"/>
    <xf numFmtId="0" fontId="67" fillId="0" borderId="0"/>
    <xf numFmtId="190" fontId="75" fillId="0" borderId="7">
      <alignment horizontal="right" vertical="center"/>
    </xf>
    <xf numFmtId="191" fontId="75" fillId="0" borderId="7">
      <alignment horizontal="center"/>
    </xf>
    <xf numFmtId="0" fontId="75" fillId="0" borderId="0" applyNumberFormat="0" applyFill="0" applyBorder="0" applyAlignment="0" applyProtection="0"/>
    <xf numFmtId="0" fontId="3" fillId="0" borderId="0" applyNumberFormat="0" applyFill="0" applyBorder="0" applyAlignment="0" applyProtection="0"/>
    <xf numFmtId="192" fontId="77" fillId="0" borderId="0" applyFont="0" applyFill="0" applyBorder="0" applyAlignment="0" applyProtection="0"/>
    <xf numFmtId="193" fontId="68" fillId="0" borderId="0" applyFont="0" applyFill="0" applyBorder="0" applyAlignment="0" applyProtection="0"/>
    <xf numFmtId="194" fontId="75" fillId="0" borderId="0"/>
    <xf numFmtId="195" fontId="75" fillId="0" borderId="1"/>
    <xf numFmtId="196" fontId="3" fillId="0" borderId="0" applyFont="0" applyFill="0" applyBorder="0" applyAlignment="0" applyProtection="0"/>
    <xf numFmtId="197" fontId="3" fillId="0" borderId="0" applyFont="0" applyFill="0" applyBorder="0" applyAlignment="0" applyProtection="0"/>
    <xf numFmtId="0" fontId="78" fillId="0" borderId="0" applyNumberFormat="0" applyFill="0" applyBorder="0" applyAlignment="0" applyProtection="0"/>
    <xf numFmtId="0" fontId="79" fillId="0" borderId="0" applyFont="0" applyFill="0" applyBorder="0" applyAlignment="0" applyProtection="0"/>
    <xf numFmtId="0" fontId="79" fillId="0" borderId="0" applyFont="0" applyFill="0" applyBorder="0" applyAlignment="0" applyProtection="0"/>
    <xf numFmtId="0" fontId="37" fillId="0" borderId="0">
      <alignment vertical="center"/>
    </xf>
    <xf numFmtId="40" fontId="80" fillId="0" borderId="0" applyFont="0" applyFill="0" applyBorder="0" applyAlignment="0" applyProtection="0"/>
    <xf numFmtId="38" fontId="80"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9" fontId="81" fillId="0" borderId="0" applyFont="0" applyFill="0" applyBorder="0" applyAlignment="0" applyProtection="0"/>
    <xf numFmtId="0" fontId="82" fillId="0" borderId="0"/>
    <xf numFmtId="0" fontId="83" fillId="0" borderId="19"/>
    <xf numFmtId="0" fontId="84" fillId="0" borderId="0" applyFont="0" applyFill="0" applyBorder="0" applyAlignment="0" applyProtection="0"/>
    <xf numFmtId="0" fontId="84" fillId="0" borderId="0" applyFont="0" applyFill="0" applyBorder="0" applyAlignment="0" applyProtection="0"/>
    <xf numFmtId="198" fontId="84" fillId="0" borderId="0" applyFont="0" applyFill="0" applyBorder="0" applyAlignment="0" applyProtection="0"/>
    <xf numFmtId="199" fontId="84" fillId="0" borderId="0" applyFont="0" applyFill="0" applyBorder="0" applyAlignment="0" applyProtection="0"/>
    <xf numFmtId="0" fontId="85" fillId="0" borderId="0"/>
    <xf numFmtId="0" fontId="65" fillId="0" borderId="0"/>
    <xf numFmtId="174" fontId="70" fillId="0" borderId="0" applyFont="0" applyFill="0" applyBorder="0" applyAlignment="0" applyProtection="0"/>
    <xf numFmtId="175" fontId="70" fillId="0" borderId="0" applyFont="0" applyFill="0" applyBorder="0" applyAlignment="0" applyProtection="0"/>
    <xf numFmtId="164" fontId="3" fillId="0" borderId="0" applyFont="0" applyFill="0" applyBorder="0" applyAlignment="0" applyProtection="0"/>
    <xf numFmtId="0" fontId="86" fillId="0" borderId="0"/>
    <xf numFmtId="200" fontId="70" fillId="0" borderId="0" applyFont="0" applyFill="0" applyBorder="0" applyAlignment="0" applyProtection="0"/>
    <xf numFmtId="201" fontId="43" fillId="0" borderId="0" applyFont="0" applyFill="0" applyBorder="0" applyAlignment="0" applyProtection="0"/>
    <xf numFmtId="202" fontId="70" fillId="0" borderId="0" applyFont="0" applyFill="0" applyBorder="0" applyAlignment="0" applyProtection="0"/>
    <xf numFmtId="175" fontId="47" fillId="0" borderId="0" applyNumberFormat="0" applyFont="0" applyFill="0" applyBorder="0" applyAlignment="0" applyProtection="0"/>
    <xf numFmtId="0" fontId="71" fillId="0" borderId="0"/>
  </cellStyleXfs>
  <cellXfs count="524">
    <xf numFmtId="0" fontId="0" fillId="0" borderId="0" xfId="0"/>
    <xf numFmtId="0" fontId="5" fillId="3" borderId="1" xfId="0" applyFont="1" applyFill="1" applyBorder="1" applyAlignment="1">
      <alignment vertical="center"/>
    </xf>
    <xf numFmtId="0" fontId="5" fillId="3" borderId="1" xfId="0" applyFont="1" applyFill="1" applyBorder="1" applyAlignment="1">
      <alignment horizontal="right" vertical="center"/>
    </xf>
    <xf numFmtId="0" fontId="5" fillId="4" borderId="1" xfId="0" applyFont="1" applyFill="1" applyBorder="1" applyAlignment="1">
      <alignment vertical="center"/>
    </xf>
    <xf numFmtId="0" fontId="5" fillId="3" borderId="1" xfId="0" applyFont="1" applyFill="1" applyBorder="1" applyAlignment="1">
      <alignment horizontal="right" vertical="center" wrapText="1"/>
    </xf>
    <xf numFmtId="0" fontId="6" fillId="0" borderId="2" xfId="0" applyFont="1" applyBorder="1"/>
    <xf numFmtId="0" fontId="6" fillId="0" borderId="2" xfId="0" applyFont="1" applyBorder="1" applyAlignment="1">
      <alignment horizontal="right" vertical="center"/>
    </xf>
    <xf numFmtId="0" fontId="6" fillId="0" borderId="2" xfId="0" applyFont="1" applyBorder="1" applyAlignment="1"/>
    <xf numFmtId="168" fontId="6" fillId="0" borderId="2" xfId="0" applyNumberFormat="1" applyFont="1" applyBorder="1" applyAlignment="1">
      <alignment horizontal="right" vertical="center" wrapText="1"/>
    </xf>
    <xf numFmtId="0" fontId="6" fillId="0" borderId="3" xfId="0" applyFont="1" applyBorder="1"/>
    <xf numFmtId="0" fontId="6" fillId="0" borderId="3" xfId="0" applyFont="1" applyBorder="1" applyAlignment="1">
      <alignment horizontal="right" vertical="center"/>
    </xf>
    <xf numFmtId="0" fontId="6" fillId="0" borderId="3" xfId="0" applyFont="1" applyBorder="1" applyAlignment="1"/>
    <xf numFmtId="168" fontId="6" fillId="0" borderId="3" xfId="0" applyNumberFormat="1" applyFont="1" applyBorder="1" applyAlignment="1">
      <alignment horizontal="right" vertical="center" wrapText="1"/>
    </xf>
    <xf numFmtId="0" fontId="6" fillId="3" borderId="3" xfId="0" applyFont="1" applyFill="1" applyBorder="1" applyAlignment="1">
      <alignment horizontal="right" vertical="center"/>
    </xf>
    <xf numFmtId="0" fontId="6" fillId="3" borderId="3" xfId="0" applyFont="1" applyFill="1" applyBorder="1" applyAlignment="1"/>
    <xf numFmtId="168" fontId="6" fillId="3" borderId="3" xfId="0" applyNumberFormat="1" applyFont="1" applyFill="1" applyBorder="1" applyAlignment="1">
      <alignment horizontal="right" vertical="center" wrapText="1"/>
    </xf>
    <xf numFmtId="0" fontId="7" fillId="0" borderId="3" xfId="0" applyFont="1" applyBorder="1" applyAlignment="1">
      <alignment horizontal="right" vertical="center"/>
    </xf>
    <xf numFmtId="0" fontId="7" fillId="0" borderId="3" xfId="0" applyFont="1" applyBorder="1" applyAlignment="1"/>
    <xf numFmtId="168" fontId="7" fillId="0" borderId="3" xfId="0" applyNumberFormat="1" applyFont="1" applyBorder="1" applyAlignment="1">
      <alignment horizontal="right" vertical="center" wrapText="1"/>
    </xf>
    <xf numFmtId="0" fontId="6" fillId="3" borderId="3" xfId="0" applyFont="1" applyFill="1" applyBorder="1"/>
    <xf numFmtId="0" fontId="6" fillId="3" borderId="3" xfId="0" applyFont="1" applyFill="1" applyBorder="1" applyAlignment="1">
      <alignment horizontal="right" vertical="center" wrapText="1"/>
    </xf>
    <xf numFmtId="0" fontId="6" fillId="0" borderId="3" xfId="0" applyNumberFormat="1" applyFont="1" applyFill="1" applyBorder="1"/>
    <xf numFmtId="0" fontId="8" fillId="0" borderId="3" xfId="0" applyFont="1" applyFill="1" applyBorder="1" applyAlignment="1">
      <alignment horizontal="right" vertical="center"/>
    </xf>
    <xf numFmtId="0" fontId="8" fillId="0" borderId="3" xfId="0" applyFont="1" applyFill="1" applyBorder="1" applyAlignment="1"/>
    <xf numFmtId="166" fontId="8" fillId="0" borderId="3" xfId="1" applyNumberFormat="1" applyFont="1" applyFill="1" applyBorder="1" applyAlignment="1">
      <alignment horizontal="right" vertical="center" wrapText="1"/>
    </xf>
    <xf numFmtId="0" fontId="6" fillId="4" borderId="3" xfId="0" applyFont="1" applyFill="1" applyBorder="1"/>
    <xf numFmtId="0" fontId="6" fillId="4" borderId="3" xfId="0" applyFont="1" applyFill="1" applyBorder="1" applyAlignment="1">
      <alignment horizontal="right" vertical="center"/>
    </xf>
    <xf numFmtId="0" fontId="6" fillId="4" borderId="3" xfId="0" applyFont="1" applyFill="1" applyBorder="1" applyAlignment="1"/>
    <xf numFmtId="0" fontId="6" fillId="4" borderId="3" xfId="0" applyFont="1" applyFill="1" applyBorder="1" applyAlignment="1">
      <alignment horizontal="right" vertical="center" wrapText="1"/>
    </xf>
    <xf numFmtId="0" fontId="6" fillId="0" borderId="3" xfId="0" applyNumberFormat="1" applyFont="1" applyBorder="1"/>
    <xf numFmtId="0" fontId="6" fillId="0" borderId="3" xfId="0" applyNumberFormat="1" applyFont="1" applyBorder="1" applyAlignment="1">
      <alignment horizontal="right" vertical="center"/>
    </xf>
    <xf numFmtId="166" fontId="6" fillId="0" borderId="3" xfId="1" applyNumberFormat="1" applyFont="1" applyBorder="1" applyAlignment="1">
      <alignment horizontal="right" vertical="center" wrapText="1"/>
    </xf>
    <xf numFmtId="0" fontId="6" fillId="2" borderId="3" xfId="0" quotePrefix="1" applyNumberFormat="1" applyFont="1" applyFill="1" applyBorder="1" applyAlignment="1">
      <alignment horizontal="left" vertical="center"/>
    </xf>
    <xf numFmtId="167" fontId="6" fillId="2" borderId="3" xfId="7" applyNumberFormat="1" applyFont="1" applyFill="1" applyBorder="1" applyAlignment="1">
      <alignment horizontal="right" vertical="center" wrapText="1"/>
    </xf>
    <xf numFmtId="0" fontId="6" fillId="0" borderId="3" xfId="0" applyFont="1" applyFill="1" applyBorder="1" applyAlignment="1">
      <alignment horizontal="right" vertical="center"/>
    </xf>
    <xf numFmtId="0" fontId="6" fillId="0" borderId="3" xfId="0" applyFont="1" applyFill="1" applyBorder="1" applyAlignment="1"/>
    <xf numFmtId="166" fontId="6" fillId="0" borderId="3" xfId="1" applyNumberFormat="1" applyFont="1" applyFill="1" applyBorder="1" applyAlignment="1">
      <alignment horizontal="right" vertical="center" wrapText="1"/>
    </xf>
    <xf numFmtId="0" fontId="6" fillId="4" borderId="3" xfId="0" applyNumberFormat="1" applyFont="1" applyFill="1" applyBorder="1"/>
    <xf numFmtId="166" fontId="6" fillId="4" borderId="3" xfId="1" applyNumberFormat="1" applyFont="1" applyFill="1" applyBorder="1" applyAlignment="1">
      <alignment horizontal="right" vertical="center" wrapText="1"/>
    </xf>
    <xf numFmtId="0" fontId="6" fillId="5" borderId="3" xfId="0" applyFont="1" applyFill="1" applyBorder="1"/>
    <xf numFmtId="0" fontId="6" fillId="5" borderId="3" xfId="0" applyFont="1" applyFill="1" applyBorder="1" applyAlignment="1">
      <alignment horizontal="right" vertical="center"/>
    </xf>
    <xf numFmtId="0" fontId="6" fillId="5" borderId="3" xfId="0" applyFont="1" applyFill="1" applyBorder="1" applyAlignment="1"/>
    <xf numFmtId="0" fontId="6" fillId="5" borderId="3" xfId="0" applyFont="1" applyFill="1" applyBorder="1" applyAlignment="1">
      <alignment horizontal="right" vertical="center" wrapText="1"/>
    </xf>
    <xf numFmtId="0" fontId="10" fillId="2" borderId="3" xfId="0" quotePrefix="1" applyNumberFormat="1" applyFont="1" applyFill="1" applyBorder="1" applyAlignment="1">
      <alignment horizontal="right" vertical="center"/>
    </xf>
    <xf numFmtId="0" fontId="10" fillId="2" borderId="3" xfId="5" quotePrefix="1" applyNumberFormat="1" applyFont="1" applyFill="1" applyBorder="1" applyAlignment="1">
      <alignment horizontal="left" vertical="center"/>
    </xf>
    <xf numFmtId="0" fontId="6" fillId="3" borderId="3" xfId="0" applyNumberFormat="1" applyFont="1" applyFill="1" applyBorder="1"/>
    <xf numFmtId="0" fontId="10" fillId="3" borderId="3" xfId="0" quotePrefix="1" applyNumberFormat="1" applyFont="1" applyFill="1" applyBorder="1" applyAlignment="1">
      <alignment horizontal="right" vertical="center"/>
    </xf>
    <xf numFmtId="0" fontId="10" fillId="3" borderId="3" xfId="5" quotePrefix="1" applyNumberFormat="1" applyFont="1" applyFill="1" applyBorder="1" applyAlignment="1">
      <alignment horizontal="left" vertical="center"/>
    </xf>
    <xf numFmtId="166" fontId="6" fillId="3" borderId="3" xfId="1" applyNumberFormat="1" applyFont="1" applyFill="1" applyBorder="1" applyAlignment="1">
      <alignment horizontal="right" vertical="center" wrapText="1"/>
    </xf>
    <xf numFmtId="0" fontId="10" fillId="0" borderId="3" xfId="0" quotePrefix="1" applyNumberFormat="1" applyFont="1" applyFill="1" applyBorder="1" applyAlignment="1">
      <alignment horizontal="right" vertical="center"/>
    </xf>
    <xf numFmtId="0" fontId="10" fillId="0" borderId="3" xfId="5" quotePrefix="1" applyNumberFormat="1" applyFont="1" applyFill="1" applyBorder="1" applyAlignment="1">
      <alignment horizontal="left" vertical="center"/>
    </xf>
    <xf numFmtId="0" fontId="10" fillId="0" borderId="3" xfId="4" applyNumberFormat="1" applyFont="1" applyFill="1" applyBorder="1" applyAlignment="1">
      <alignment horizontal="right" vertical="center" wrapText="1"/>
    </xf>
    <xf numFmtId="0" fontId="10" fillId="0" borderId="3" xfId="6" quotePrefix="1" applyNumberFormat="1" applyFont="1" applyFill="1" applyBorder="1" applyAlignment="1">
      <alignment horizontal="left" vertical="center"/>
    </xf>
    <xf numFmtId="167" fontId="10" fillId="0" borderId="3" xfId="8" applyNumberFormat="1" applyFont="1" applyFill="1" applyBorder="1" applyAlignment="1">
      <alignment horizontal="right" vertical="center" wrapText="1"/>
    </xf>
    <xf numFmtId="0" fontId="10" fillId="2" borderId="3" xfId="6" quotePrefix="1" applyNumberFormat="1" applyFont="1" applyFill="1" applyBorder="1" applyAlignment="1">
      <alignment horizontal="left" vertical="center"/>
    </xf>
    <xf numFmtId="167" fontId="10" fillId="2" borderId="3" xfId="8" applyNumberFormat="1" applyFont="1" applyFill="1" applyBorder="1" applyAlignment="1">
      <alignment horizontal="right" vertical="center" wrapText="1"/>
    </xf>
    <xf numFmtId="0" fontId="6" fillId="0" borderId="3" xfId="0" applyFont="1" applyBorder="1" applyAlignment="1">
      <alignment vertical="center"/>
    </xf>
    <xf numFmtId="0" fontId="6" fillId="0" borderId="4" xfId="0" applyFont="1" applyBorder="1" applyAlignment="1">
      <alignment vertical="center"/>
    </xf>
    <xf numFmtId="0" fontId="10" fillId="0" borderId="4" xfId="0" quotePrefix="1" applyNumberFormat="1" applyFont="1" applyFill="1" applyBorder="1" applyAlignment="1">
      <alignment horizontal="right" vertical="center"/>
    </xf>
    <xf numFmtId="166" fontId="6" fillId="0" borderId="4" xfId="1" applyNumberFormat="1" applyFont="1" applyBorder="1" applyAlignment="1">
      <alignment horizontal="right" vertical="center" wrapText="1"/>
    </xf>
    <xf numFmtId="0" fontId="6" fillId="3" borderId="0" xfId="0" applyFont="1" applyFill="1"/>
    <xf numFmtId="0" fontId="6" fillId="3" borderId="0" xfId="0" applyFont="1" applyFill="1" applyAlignment="1">
      <alignment horizontal="right" vertical="center"/>
    </xf>
    <xf numFmtId="0" fontId="6" fillId="3" borderId="0" xfId="0" applyFont="1" applyFill="1" applyAlignment="1"/>
    <xf numFmtId="0" fontId="6" fillId="3" borderId="0" xfId="0" applyFont="1" applyFill="1" applyAlignment="1">
      <alignment horizontal="right" vertical="center" wrapText="1"/>
    </xf>
    <xf numFmtId="0" fontId="6" fillId="0" borderId="0" xfId="0" applyFont="1"/>
    <xf numFmtId="0" fontId="6" fillId="0" borderId="0" xfId="0" applyFont="1" applyAlignment="1">
      <alignment horizontal="right" vertical="center"/>
    </xf>
    <xf numFmtId="0" fontId="6" fillId="0" borderId="0" xfId="0" applyFont="1" applyAlignment="1"/>
    <xf numFmtId="0" fontId="6" fillId="0" borderId="0" xfId="0" applyFont="1" applyAlignment="1">
      <alignment horizontal="right" vertical="center" wrapText="1"/>
    </xf>
    <xf numFmtId="0" fontId="5" fillId="3" borderId="0" xfId="0" applyFont="1" applyFill="1" applyAlignment="1"/>
    <xf numFmtId="0" fontId="10" fillId="2" borderId="2" xfId="4" applyNumberFormat="1" applyFont="1" applyFill="1" applyBorder="1" applyAlignment="1">
      <alignment horizontal="center" vertical="center" wrapText="1"/>
    </xf>
    <xf numFmtId="0" fontId="10" fillId="2" borderId="2" xfId="5" quotePrefix="1" applyNumberFormat="1" applyFont="1" applyFill="1" applyBorder="1" applyAlignment="1">
      <alignment horizontal="left" vertical="center"/>
    </xf>
    <xf numFmtId="167" fontId="10" fillId="2" borderId="2" xfId="7" applyNumberFormat="1" applyFont="1" applyFill="1" applyBorder="1" applyAlignment="1">
      <alignment horizontal="right" vertical="center" wrapText="1"/>
    </xf>
    <xf numFmtId="0" fontId="10" fillId="2" borderId="3" xfId="4" applyNumberFormat="1" applyFont="1" applyFill="1" applyBorder="1" applyAlignment="1">
      <alignment horizontal="center" vertical="center" wrapText="1"/>
    </xf>
    <xf numFmtId="167" fontId="10" fillId="2" borderId="3" xfId="7" applyNumberFormat="1" applyFont="1" applyFill="1" applyBorder="1" applyAlignment="1">
      <alignment horizontal="right" vertical="center" wrapText="1"/>
    </xf>
    <xf numFmtId="0" fontId="7" fillId="2" borderId="3" xfId="4" applyNumberFormat="1" applyFont="1" applyFill="1" applyBorder="1" applyAlignment="1">
      <alignment horizontal="center" vertical="center" wrapText="1"/>
    </xf>
    <xf numFmtId="0" fontId="7" fillId="2" borderId="3" xfId="5" quotePrefix="1" applyNumberFormat="1" applyFont="1" applyFill="1" applyBorder="1" applyAlignment="1">
      <alignment horizontal="left" vertical="center"/>
    </xf>
    <xf numFmtId="167" fontId="7" fillId="2" borderId="3" xfId="7" applyNumberFormat="1" applyFont="1" applyFill="1" applyBorder="1" applyAlignment="1">
      <alignment horizontal="right" vertical="center" wrapText="1"/>
    </xf>
    <xf numFmtId="0" fontId="6" fillId="0" borderId="3" xfId="0" applyFont="1" applyFill="1" applyBorder="1" applyAlignment="1">
      <alignment horizontal="right" vertical="center" wrapText="1"/>
    </xf>
    <xf numFmtId="0" fontId="10" fillId="6" borderId="3" xfId="0" applyFont="1" applyFill="1" applyBorder="1" applyAlignment="1">
      <alignment vertical="center"/>
    </xf>
    <xf numFmtId="0" fontId="11" fillId="2" borderId="3" xfId="0" applyFont="1" applyFill="1" applyBorder="1" applyAlignment="1">
      <alignment horizontal="right" vertical="center" wrapText="1"/>
    </xf>
    <xf numFmtId="0" fontId="10" fillId="3" borderId="3" xfId="4" applyNumberFormat="1" applyFont="1" applyFill="1" applyBorder="1" applyAlignment="1">
      <alignment horizontal="center" vertical="center" wrapText="1"/>
    </xf>
    <xf numFmtId="167" fontId="10" fillId="3" borderId="3" xfId="7" applyNumberFormat="1" applyFont="1" applyFill="1" applyBorder="1" applyAlignment="1">
      <alignment horizontal="right" vertical="center" wrapText="1"/>
    </xf>
    <xf numFmtId="0" fontId="10" fillId="4" borderId="3" xfId="4" applyNumberFormat="1" applyFont="1" applyFill="1" applyBorder="1" applyAlignment="1">
      <alignment horizontal="center" vertical="center" wrapText="1"/>
    </xf>
    <xf numFmtId="0" fontId="10" fillId="4" borderId="3" xfId="5" quotePrefix="1" applyNumberFormat="1" applyFont="1" applyFill="1" applyBorder="1" applyAlignment="1">
      <alignment horizontal="left" vertical="center"/>
    </xf>
    <xf numFmtId="167" fontId="10" fillId="4" borderId="3" xfId="7" applyNumberFormat="1" applyFont="1" applyFill="1" applyBorder="1" applyAlignment="1">
      <alignment horizontal="right" vertical="center" wrapText="1"/>
    </xf>
    <xf numFmtId="0" fontId="5" fillId="3" borderId="3" xfId="0" applyFont="1" applyFill="1" applyBorder="1"/>
    <xf numFmtId="0" fontId="5" fillId="3" borderId="3" xfId="0" applyFont="1" applyFill="1" applyBorder="1" applyAlignment="1">
      <alignment horizontal="right" vertical="center"/>
    </xf>
    <xf numFmtId="0" fontId="5" fillId="3" borderId="3" xfId="0" applyFont="1" applyFill="1" applyBorder="1" applyAlignment="1"/>
    <xf numFmtId="0" fontId="5" fillId="3" borderId="3" xfId="0" applyFont="1" applyFill="1" applyBorder="1" applyAlignment="1">
      <alignment horizontal="right" vertical="center" wrapText="1"/>
    </xf>
    <xf numFmtId="0" fontId="6" fillId="0" borderId="4" xfId="0" applyFont="1" applyBorder="1"/>
    <xf numFmtId="0" fontId="10" fillId="2" borderId="4" xfId="4" applyNumberFormat="1" applyFont="1" applyFill="1" applyBorder="1" applyAlignment="1">
      <alignment horizontal="center" vertical="center" wrapText="1"/>
    </xf>
    <xf numFmtId="0" fontId="10" fillId="2" borderId="4" xfId="5" quotePrefix="1" applyNumberFormat="1" applyFont="1" applyFill="1" applyBorder="1" applyAlignment="1">
      <alignment horizontal="left" vertical="center"/>
    </xf>
    <xf numFmtId="0" fontId="5" fillId="3" borderId="0" xfId="0" applyFont="1" applyFill="1"/>
    <xf numFmtId="0" fontId="5" fillId="3" borderId="0" xfId="0" applyFont="1" applyFill="1" applyAlignment="1">
      <alignment horizontal="right" vertical="center"/>
    </xf>
    <xf numFmtId="0" fontId="5" fillId="3" borderId="0" xfId="0" applyFont="1" applyFill="1" applyAlignment="1">
      <alignment horizontal="right" vertical="center" wrapText="1"/>
    </xf>
    <xf numFmtId="0" fontId="6" fillId="0" borderId="2" xfId="0" applyFont="1" applyFill="1" applyBorder="1" applyAlignment="1"/>
    <xf numFmtId="0" fontId="10" fillId="2" borderId="2" xfId="0" quotePrefix="1" applyNumberFormat="1" applyFont="1" applyFill="1" applyBorder="1" applyAlignment="1">
      <alignment horizontal="right" vertical="center"/>
    </xf>
    <xf numFmtId="166" fontId="6" fillId="0" borderId="2" xfId="1" applyNumberFormat="1" applyFont="1" applyFill="1" applyBorder="1" applyAlignment="1">
      <alignment horizontal="right" vertical="center" wrapText="1"/>
    </xf>
    <xf numFmtId="0" fontId="6" fillId="0" borderId="3" xfId="0" applyFont="1" applyFill="1" applyBorder="1"/>
    <xf numFmtId="0" fontId="10" fillId="0" borderId="3" xfId="0" applyFont="1" applyFill="1" applyBorder="1"/>
    <xf numFmtId="0" fontId="6" fillId="0" borderId="3" xfId="0" applyNumberFormat="1" applyFont="1" applyFill="1" applyBorder="1" applyAlignment="1">
      <alignment horizontal="right" vertical="center"/>
    </xf>
    <xf numFmtId="0" fontId="6" fillId="0" borderId="4" xfId="0" applyFont="1" applyFill="1" applyBorder="1"/>
    <xf numFmtId="0" fontId="6" fillId="0" borderId="4" xfId="0" applyFont="1" applyFill="1" applyBorder="1" applyAlignment="1">
      <alignment horizontal="right" vertical="center"/>
    </xf>
    <xf numFmtId="0" fontId="6" fillId="0" borderId="4" xfId="0" applyFont="1" applyFill="1" applyBorder="1" applyAlignment="1"/>
    <xf numFmtId="166" fontId="6" fillId="0" borderId="4" xfId="1" applyNumberFormat="1" applyFont="1" applyFill="1" applyBorder="1" applyAlignment="1">
      <alignment horizontal="right" vertical="center" wrapText="1"/>
    </xf>
    <xf numFmtId="166" fontId="13" fillId="0" borderId="6" xfId="1" applyNumberFormat="1" applyFont="1" applyFill="1" applyBorder="1" applyAlignment="1">
      <alignment horizontal="right" vertical="center"/>
    </xf>
    <xf numFmtId="0" fontId="15" fillId="0" borderId="3" xfId="0" applyFont="1" applyFill="1" applyBorder="1" applyAlignment="1">
      <alignment horizontal="center" vertical="center"/>
    </xf>
    <xf numFmtId="0" fontId="13" fillId="0" borderId="3" xfId="0" applyFont="1" applyFill="1" applyBorder="1" applyAlignment="1">
      <alignment horizontal="center" vertical="center"/>
    </xf>
    <xf numFmtId="166" fontId="13" fillId="0" borderId="3" xfId="1" applyNumberFormat="1" applyFont="1" applyFill="1" applyBorder="1" applyAlignment="1">
      <alignment horizontal="right" vertical="center"/>
    </xf>
    <xf numFmtId="0" fontId="16" fillId="0" borderId="3" xfId="0" quotePrefix="1" applyFont="1" applyFill="1" applyBorder="1" applyAlignment="1">
      <alignment horizontal="center" vertical="center"/>
    </xf>
    <xf numFmtId="166" fontId="13" fillId="0" borderId="0" xfId="1" applyNumberFormat="1" applyFont="1" applyFill="1" applyBorder="1" applyAlignment="1">
      <alignment horizontal="right" vertical="center"/>
    </xf>
    <xf numFmtId="0" fontId="13" fillId="0" borderId="3" xfId="0" applyFont="1" applyFill="1" applyBorder="1" applyAlignment="1">
      <alignment horizontal="right" vertical="center" wrapText="1"/>
    </xf>
    <xf numFmtId="0" fontId="13" fillId="0" borderId="3" xfId="0" applyFont="1" applyFill="1" applyBorder="1" applyAlignment="1">
      <alignment vertical="center" wrapText="1"/>
    </xf>
    <xf numFmtId="0" fontId="15" fillId="0" borderId="3" xfId="0" applyNumberFormat="1" applyFont="1" applyFill="1" applyBorder="1" applyAlignment="1">
      <alignment horizontal="left" vertical="center" wrapText="1"/>
    </xf>
    <xf numFmtId="0" fontId="16" fillId="0" borderId="3" xfId="0" applyFont="1" applyFill="1" applyBorder="1" applyAlignment="1">
      <alignment horizontal="center" vertical="center"/>
    </xf>
    <xf numFmtId="0" fontId="16" fillId="0" borderId="3" xfId="4" applyNumberFormat="1" applyFont="1" applyFill="1" applyBorder="1" applyAlignment="1">
      <alignment horizontal="center" vertical="center"/>
    </xf>
    <xf numFmtId="0" fontId="16" fillId="0" borderId="3" xfId="0" applyFont="1" applyFill="1" applyBorder="1" applyAlignment="1">
      <alignment horizontal="left" vertical="center" wrapText="1"/>
    </xf>
    <xf numFmtId="166" fontId="13" fillId="0" borderId="4" xfId="1" applyNumberFormat="1" applyFont="1" applyFill="1" applyBorder="1" applyAlignment="1">
      <alignment horizontal="right" vertical="center"/>
    </xf>
    <xf numFmtId="166" fontId="13" fillId="0" borderId="3" xfId="1" applyNumberFormat="1" applyFont="1" applyFill="1" applyBorder="1" applyAlignment="1">
      <alignment horizontal="right" vertical="center" wrapText="1"/>
    </xf>
    <xf numFmtId="166" fontId="13" fillId="0" borderId="4" xfId="1" applyNumberFormat="1" applyFont="1" applyFill="1" applyBorder="1" applyAlignment="1">
      <alignment horizontal="right" vertical="center" wrapText="1"/>
    </xf>
    <xf numFmtId="0" fontId="14" fillId="0" borderId="2" xfId="0" applyFont="1" applyFill="1" applyBorder="1" applyAlignment="1">
      <alignment horizontal="center" vertical="center" wrapText="1"/>
    </xf>
    <xf numFmtId="0" fontId="13" fillId="0" borderId="0" xfId="0" applyFont="1" applyFill="1"/>
    <xf numFmtId="166" fontId="18" fillId="0" borderId="3" xfId="1" applyNumberFormat="1" applyFont="1" applyFill="1" applyBorder="1" applyAlignment="1">
      <alignment horizontal="right" vertical="center" wrapText="1"/>
    </xf>
    <xf numFmtId="166" fontId="19" fillId="0" borderId="3" xfId="1" applyNumberFormat="1" applyFont="1" applyFill="1" applyBorder="1" applyAlignment="1">
      <alignment horizontal="right" vertical="center" wrapText="1"/>
    </xf>
    <xf numFmtId="166" fontId="14" fillId="0" borderId="2" xfId="1" applyNumberFormat="1" applyFont="1" applyFill="1" applyBorder="1" applyAlignment="1">
      <alignment horizontal="center" vertical="center"/>
    </xf>
    <xf numFmtId="0" fontId="14" fillId="0" borderId="2" xfId="0" applyFont="1" applyFill="1" applyBorder="1" applyAlignment="1">
      <alignment horizontal="center" vertical="center"/>
    </xf>
    <xf numFmtId="166" fontId="14" fillId="0" borderId="2" xfId="1" applyNumberFormat="1" applyFont="1" applyFill="1" applyBorder="1" applyAlignment="1">
      <alignment horizontal="center" vertical="center" wrapText="1"/>
    </xf>
    <xf numFmtId="0" fontId="14" fillId="0" borderId="0" xfId="0" applyFont="1" applyFill="1" applyAlignment="1">
      <alignment vertical="center"/>
    </xf>
    <xf numFmtId="0" fontId="13" fillId="0" borderId="0" xfId="0" applyFont="1" applyFill="1" applyAlignment="1">
      <alignment vertical="center"/>
    </xf>
    <xf numFmtId="166" fontId="14" fillId="0" borderId="2" xfId="1" applyNumberFormat="1" applyFont="1" applyFill="1" applyBorder="1" applyAlignment="1">
      <alignment horizontal="right" vertical="center" wrapText="1"/>
    </xf>
    <xf numFmtId="0" fontId="23" fillId="0" borderId="0" xfId="0" applyFont="1" applyFill="1"/>
    <xf numFmtId="0" fontId="22"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3" fillId="0" borderId="3" xfId="0" applyFont="1" applyFill="1" applyBorder="1"/>
    <xf numFmtId="166" fontId="23" fillId="0" borderId="3" xfId="1" applyNumberFormat="1" applyFont="1" applyFill="1" applyBorder="1" applyAlignment="1">
      <alignment horizontal="right" vertical="center" wrapText="1"/>
    </xf>
    <xf numFmtId="0" fontId="22" fillId="0" borderId="3" xfId="0" applyFont="1" applyFill="1" applyBorder="1" applyAlignment="1">
      <alignment horizontal="center" vertical="center" wrapText="1"/>
    </xf>
    <xf numFmtId="0" fontId="22" fillId="0" borderId="3" xfId="0" applyFont="1" applyFill="1" applyBorder="1"/>
    <xf numFmtId="167" fontId="25" fillId="0" borderId="3" xfId="7" quotePrefix="1" applyNumberFormat="1" applyFont="1" applyFill="1" applyBorder="1" applyAlignment="1">
      <alignment horizontal="center" vertical="center" wrapText="1"/>
    </xf>
    <xf numFmtId="167" fontId="24" fillId="0" borderId="3" xfId="7" applyNumberFormat="1" applyFont="1" applyFill="1" applyBorder="1" applyAlignment="1">
      <alignment vertical="center"/>
    </xf>
    <xf numFmtId="0" fontId="23" fillId="0" borderId="3" xfId="0" applyFont="1" applyFill="1" applyBorder="1" applyAlignment="1">
      <alignment wrapText="1"/>
    </xf>
    <xf numFmtId="0" fontId="22" fillId="0" borderId="3" xfId="0" applyFont="1" applyFill="1" applyBorder="1" applyAlignment="1">
      <alignment wrapText="1"/>
    </xf>
    <xf numFmtId="0" fontId="23" fillId="0" borderId="0" xfId="0" applyFont="1" applyFill="1" applyAlignment="1">
      <alignment horizontal="center" vertical="center" wrapText="1"/>
    </xf>
    <xf numFmtId="166" fontId="22" fillId="0" borderId="1" xfId="1" applyNumberFormat="1" applyFont="1" applyFill="1" applyBorder="1" applyAlignment="1">
      <alignment horizontal="right" vertical="center" wrapText="1"/>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4" borderId="13" xfId="0" applyFont="1" applyFill="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166" fontId="0" fillId="0" borderId="0" xfId="1" applyNumberFormat="1" applyFont="1"/>
    <xf numFmtId="166" fontId="0" fillId="0" borderId="0" xfId="0" applyNumberFormat="1"/>
    <xf numFmtId="166" fontId="26" fillId="0" borderId="0" xfId="0" applyNumberFormat="1" applyFont="1"/>
    <xf numFmtId="0" fontId="0" fillId="0" borderId="2" xfId="0" applyBorder="1"/>
    <xf numFmtId="166" fontId="0" fillId="4" borderId="2" xfId="1" applyNumberFormat="1" applyFont="1" applyFill="1" applyBorder="1"/>
    <xf numFmtId="166" fontId="0" fillId="0" borderId="2" xfId="1" applyNumberFormat="1" applyFont="1" applyBorder="1"/>
    <xf numFmtId="0" fontId="0" fillId="0" borderId="4" xfId="0" applyBorder="1"/>
    <xf numFmtId="166" fontId="0" fillId="0" borderId="4" xfId="1" applyNumberFormat="1" applyFont="1" applyBorder="1"/>
    <xf numFmtId="166" fontId="26" fillId="3" borderId="0" xfId="0" applyNumberFormat="1" applyFont="1" applyFill="1"/>
    <xf numFmtId="166" fontId="13" fillId="0" borderId="0" xfId="0" applyNumberFormat="1" applyFont="1" applyFill="1"/>
    <xf numFmtId="0" fontId="23" fillId="0" borderId="2"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3" fillId="0" borderId="2" xfId="0" applyFont="1" applyFill="1" applyBorder="1"/>
    <xf numFmtId="166" fontId="23" fillId="0" borderId="2" xfId="1" applyNumberFormat="1" applyFont="1" applyFill="1" applyBorder="1" applyAlignment="1">
      <alignment horizontal="right" vertical="center" wrapText="1"/>
    </xf>
    <xf numFmtId="0" fontId="28" fillId="0" borderId="0" xfId="0" applyFont="1"/>
    <xf numFmtId="0" fontId="29" fillId="0" borderId="0" xfId="0" applyFont="1"/>
    <xf numFmtId="0" fontId="30" fillId="0" borderId="0" xfId="0" applyFont="1" applyFill="1" applyBorder="1" applyAlignment="1">
      <alignment vertical="center"/>
    </xf>
    <xf numFmtId="0" fontId="31" fillId="0" borderId="15" xfId="0" applyFont="1" applyFill="1" applyBorder="1" applyAlignment="1">
      <alignment horizontal="center" vertical="center" wrapText="1"/>
    </xf>
    <xf numFmtId="0" fontId="30" fillId="0" borderId="5" xfId="0" applyFont="1" applyFill="1" applyBorder="1" applyAlignment="1">
      <alignment horizontal="center" vertical="center" wrapText="1"/>
    </xf>
    <xf numFmtId="3" fontId="30" fillId="0" borderId="5" xfId="0" applyNumberFormat="1" applyFont="1" applyFill="1" applyBorder="1" applyAlignment="1">
      <alignment horizontal="center" vertical="center" wrapText="1"/>
    </xf>
    <xf numFmtId="3" fontId="30" fillId="0" borderId="10" xfId="1" applyNumberFormat="1" applyFont="1" applyFill="1" applyBorder="1" applyAlignment="1">
      <alignment horizontal="right" vertical="center" wrapText="1"/>
    </xf>
    <xf numFmtId="3" fontId="30" fillId="0" borderId="1" xfId="1"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xf>
    <xf numFmtId="3" fontId="33" fillId="0" borderId="2" xfId="0" applyNumberFormat="1" applyFont="1" applyFill="1" applyBorder="1" applyAlignment="1">
      <alignment vertical="center"/>
    </xf>
    <xf numFmtId="3" fontId="33" fillId="0" borderId="2" xfId="0" applyNumberFormat="1" applyFont="1" applyFill="1" applyBorder="1" applyAlignment="1">
      <alignment horizontal="center" vertical="center"/>
    </xf>
    <xf numFmtId="167" fontId="30" fillId="0" borderId="1" xfId="0" applyNumberFormat="1" applyFont="1" applyFill="1" applyBorder="1" applyAlignment="1">
      <alignment horizontal="right" vertical="center"/>
    </xf>
    <xf numFmtId="0" fontId="33" fillId="0" borderId="1"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3" xfId="0" applyFont="1" applyFill="1" applyBorder="1" applyAlignment="1">
      <alignment vertical="center" wrapText="1"/>
    </xf>
    <xf numFmtId="3" fontId="33" fillId="0" borderId="3" xfId="9" applyNumberFormat="1" applyFont="1" applyFill="1" applyBorder="1" applyAlignment="1">
      <alignment horizontal="right" vertical="center" wrapText="1"/>
    </xf>
    <xf numFmtId="3" fontId="33" fillId="0" borderId="3" xfId="9" applyNumberFormat="1" applyFont="1" applyFill="1" applyBorder="1" applyAlignment="1">
      <alignment horizontal="center" vertical="center" wrapText="1"/>
    </xf>
    <xf numFmtId="3" fontId="33" fillId="0" borderId="3" xfId="1" applyNumberFormat="1" applyFont="1" applyFill="1" applyBorder="1" applyAlignment="1">
      <alignment horizontal="right" vertical="center"/>
    </xf>
    <xf numFmtId="3" fontId="33" fillId="0" borderId="2" xfId="1" applyNumberFormat="1" applyFont="1" applyFill="1" applyBorder="1" applyAlignment="1">
      <alignment horizontal="right" vertical="center"/>
    </xf>
    <xf numFmtId="0" fontId="33" fillId="0" borderId="2" xfId="0" applyFont="1" applyFill="1" applyBorder="1" applyAlignment="1">
      <alignment horizontal="center" vertical="center"/>
    </xf>
    <xf numFmtId="169" fontId="33" fillId="0" borderId="3" xfId="9" applyNumberFormat="1" applyFont="1" applyFill="1" applyBorder="1" applyAlignment="1">
      <alignment horizontal="center" vertical="center" wrapText="1"/>
    </xf>
    <xf numFmtId="0" fontId="33" fillId="0" borderId="3" xfId="10" applyFont="1" applyFill="1" applyBorder="1" applyAlignment="1">
      <alignment horizontal="left" vertical="center" wrapText="1"/>
    </xf>
    <xf numFmtId="3" fontId="33" fillId="0" borderId="3" xfId="0" applyNumberFormat="1" applyFont="1" applyFill="1" applyBorder="1" applyAlignment="1">
      <alignment horizontal="center" vertical="center"/>
    </xf>
    <xf numFmtId="3" fontId="33" fillId="0" borderId="3" xfId="1" applyNumberFormat="1" applyFont="1" applyFill="1" applyBorder="1" applyAlignment="1">
      <alignment horizontal="right" vertical="center" wrapText="1"/>
    </xf>
    <xf numFmtId="0" fontId="33" fillId="0" borderId="3" xfId="0" applyFont="1" applyFill="1" applyBorder="1" applyAlignment="1">
      <alignment horizontal="center" vertical="center" wrapText="1"/>
    </xf>
    <xf numFmtId="0" fontId="30" fillId="0" borderId="3" xfId="0" applyFont="1" applyFill="1" applyBorder="1" applyAlignment="1">
      <alignment horizontal="center" vertical="center"/>
    </xf>
    <xf numFmtId="3" fontId="33" fillId="0" borderId="3" xfId="0" applyNumberFormat="1" applyFont="1" applyFill="1" applyBorder="1" applyAlignment="1">
      <alignment vertical="center"/>
    </xf>
    <xf numFmtId="0" fontId="33" fillId="0" borderId="3" xfId="10" applyFont="1" applyBorder="1" applyAlignment="1">
      <alignment horizontal="left" vertical="center" wrapText="1"/>
    </xf>
    <xf numFmtId="170" fontId="33" fillId="0" borderId="3" xfId="1" applyNumberFormat="1" applyFont="1" applyFill="1" applyBorder="1" applyAlignment="1">
      <alignment horizontal="right" vertical="center" wrapText="1"/>
    </xf>
    <xf numFmtId="170" fontId="33" fillId="0" borderId="3" xfId="1" applyNumberFormat="1" applyFont="1" applyFill="1" applyBorder="1" applyAlignment="1">
      <alignment horizontal="center" vertical="center"/>
    </xf>
    <xf numFmtId="3" fontId="33" fillId="0" borderId="11" xfId="1" applyNumberFormat="1" applyFont="1" applyFill="1" applyBorder="1" applyAlignment="1">
      <alignment horizontal="right" vertical="center"/>
    </xf>
    <xf numFmtId="0" fontId="33" fillId="0" borderId="3" xfId="0" applyFont="1" applyBorder="1" applyAlignment="1">
      <alignment horizontal="center" vertical="center"/>
    </xf>
    <xf numFmtId="3" fontId="33" fillId="0" borderId="4" xfId="1" applyNumberFormat="1" applyFont="1" applyFill="1" applyBorder="1" applyAlignment="1">
      <alignment horizontal="right" vertical="center" wrapText="1"/>
    </xf>
    <xf numFmtId="3" fontId="30" fillId="0" borderId="3" xfId="0" applyNumberFormat="1" applyFont="1" applyFill="1" applyBorder="1" applyAlignment="1">
      <alignment horizontal="right" vertical="center"/>
    </xf>
    <xf numFmtId="3" fontId="30" fillId="0" borderId="1" xfId="0" applyNumberFormat="1" applyFont="1" applyFill="1" applyBorder="1" applyAlignment="1">
      <alignment vertical="center"/>
    </xf>
    <xf numFmtId="0" fontId="29" fillId="4" borderId="0" xfId="0" applyFont="1" applyFill="1"/>
    <xf numFmtId="3" fontId="33" fillId="0" borderId="4" xfId="0" applyNumberFormat="1" applyFont="1" applyFill="1" applyBorder="1" applyAlignment="1">
      <alignment horizontal="center" vertical="center"/>
    </xf>
    <xf numFmtId="3" fontId="33" fillId="0" borderId="11" xfId="1" applyNumberFormat="1" applyFont="1" applyFill="1" applyBorder="1" applyAlignment="1">
      <alignment horizontal="right" vertical="center" wrapText="1"/>
    </xf>
    <xf numFmtId="0" fontId="33" fillId="0" borderId="11" xfId="0" applyFont="1" applyFill="1" applyBorder="1" applyAlignment="1">
      <alignment horizontal="center" vertical="center" wrapText="1"/>
    </xf>
    <xf numFmtId="167" fontId="30" fillId="0" borderId="2" xfId="0" applyNumberFormat="1" applyFont="1" applyFill="1" applyBorder="1" applyAlignment="1">
      <alignment horizontal="right" vertical="center" wrapText="1"/>
    </xf>
    <xf numFmtId="167" fontId="30" fillId="0" borderId="3" xfId="0" applyNumberFormat="1" applyFont="1" applyFill="1" applyBorder="1" applyAlignment="1">
      <alignment horizontal="right" vertical="center" wrapText="1"/>
    </xf>
    <xf numFmtId="0" fontId="31" fillId="0" borderId="0" xfId="0" applyFont="1" applyFill="1" applyBorder="1" applyAlignment="1">
      <alignment horizontal="center" vertical="center"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31" fillId="0" borderId="0" xfId="0" applyFont="1" applyFill="1" applyBorder="1" applyAlignment="1">
      <alignment horizontal="center" vertical="center"/>
    </xf>
    <xf numFmtId="0" fontId="26" fillId="0" borderId="0" xfId="0" applyFont="1"/>
    <xf numFmtId="3" fontId="33" fillId="0" borderId="3" xfId="1" applyNumberFormat="1" applyFont="1" applyFill="1" applyBorder="1" applyAlignment="1">
      <alignment horizontal="center" vertical="center" wrapText="1"/>
    </xf>
    <xf numFmtId="167" fontId="30" fillId="0" borderId="3" xfId="0" applyNumberFormat="1" applyFont="1" applyFill="1" applyBorder="1" applyAlignment="1">
      <alignment horizontal="center" vertical="center" wrapText="1"/>
    </xf>
    <xf numFmtId="0" fontId="29" fillId="0" borderId="0" xfId="0" applyFont="1" applyAlignment="1"/>
    <xf numFmtId="0" fontId="16" fillId="3" borderId="1" xfId="0" applyFont="1" applyFill="1" applyBorder="1" applyAlignment="1">
      <alignment horizontal="center" vertical="center"/>
    </xf>
    <xf numFmtId="0" fontId="36" fillId="3" borderId="1" xfId="11" applyFont="1" applyFill="1" applyBorder="1" applyAlignment="1">
      <alignment vertical="center" wrapText="1"/>
    </xf>
    <xf numFmtId="0" fontId="16" fillId="3" borderId="1" xfId="11" applyFont="1" applyFill="1" applyBorder="1" applyAlignment="1">
      <alignment horizontal="center" vertical="center"/>
    </xf>
    <xf numFmtId="4" fontId="16" fillId="3" borderId="1" xfId="11" applyNumberFormat="1" applyFont="1" applyFill="1" applyBorder="1" applyAlignment="1">
      <alignment horizontal="right" vertical="center"/>
    </xf>
    <xf numFmtId="0" fontId="37" fillId="3" borderId="1" xfId="0" applyFont="1" applyFill="1" applyBorder="1" applyAlignment="1">
      <alignment vertical="center" wrapText="1"/>
    </xf>
    <xf numFmtId="0" fontId="13" fillId="0" borderId="5" xfId="0" applyFont="1" applyFill="1" applyBorder="1" applyAlignment="1">
      <alignment horizontal="center" vertical="center" wrapText="1"/>
    </xf>
    <xf numFmtId="0" fontId="14" fillId="0" borderId="0" xfId="0" applyFont="1" applyFill="1" applyAlignment="1">
      <alignment vertical="center" wrapText="1"/>
    </xf>
    <xf numFmtId="0" fontId="13" fillId="0" borderId="0" xfId="0" applyFont="1" applyFill="1" applyAlignment="1">
      <alignment horizontal="center"/>
    </xf>
    <xf numFmtId="0" fontId="13" fillId="0" borderId="0" xfId="0" applyFont="1" applyFill="1" applyAlignment="1">
      <alignment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0" xfId="0" applyFont="1" applyFill="1" applyAlignment="1"/>
    <xf numFmtId="0" fontId="13" fillId="0" borderId="3" xfId="0" applyFont="1" applyFill="1" applyBorder="1" applyAlignment="1">
      <alignment horizontal="center" vertical="center" wrapText="1"/>
    </xf>
    <xf numFmtId="0" fontId="13" fillId="0" borderId="11" xfId="0" applyFont="1" applyFill="1" applyBorder="1" applyAlignment="1">
      <alignment horizontal="center" vertical="center" wrapText="1"/>
    </xf>
    <xf numFmtId="166" fontId="14" fillId="0" borderId="5" xfId="1" applyNumberFormat="1" applyFont="1" applyFill="1" applyBorder="1" applyAlignment="1">
      <alignment horizontal="center" vertical="center"/>
    </xf>
    <xf numFmtId="0" fontId="14" fillId="0" borderId="5" xfId="0" applyFont="1" applyFill="1" applyBorder="1" applyAlignment="1">
      <alignment horizontal="center" vertical="center"/>
    </xf>
    <xf numFmtId="166" fontId="14" fillId="0" borderId="5" xfId="1"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0" xfId="0" applyFont="1" applyFill="1" applyAlignment="1">
      <alignment horizontal="center" vertical="center"/>
    </xf>
    <xf numFmtId="166" fontId="14" fillId="0" borderId="0" xfId="1" applyNumberFormat="1" applyFont="1" applyFill="1" applyBorder="1" applyAlignment="1">
      <alignment horizontal="center" vertical="center"/>
    </xf>
    <xf numFmtId="0" fontId="14" fillId="0" borderId="0" xfId="0" applyFont="1" applyFill="1" applyBorder="1" applyAlignment="1">
      <alignment horizontal="center" vertical="center"/>
    </xf>
    <xf numFmtId="166" fontId="14" fillId="0" borderId="0" xfId="1"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3" xfId="0" applyFont="1" applyFill="1" applyBorder="1" applyAlignment="1">
      <alignment vertical="center"/>
    </xf>
    <xf numFmtId="0" fontId="14" fillId="0" borderId="3" xfId="0" applyFont="1" applyFill="1" applyBorder="1" applyAlignment="1">
      <alignment vertical="center" wrapText="1"/>
    </xf>
    <xf numFmtId="166" fontId="14" fillId="0" borderId="3" xfId="0" applyNumberFormat="1" applyFont="1" applyFill="1" applyBorder="1" applyAlignment="1">
      <alignment horizontal="right" vertical="center" wrapText="1"/>
    </xf>
    <xf numFmtId="0" fontId="14" fillId="0" borderId="3" xfId="0" applyFont="1" applyFill="1" applyBorder="1" applyAlignment="1">
      <alignment horizontal="right" vertical="center" wrapText="1"/>
    </xf>
    <xf numFmtId="166" fontId="14" fillId="0" borderId="0" xfId="0" applyNumberFormat="1" applyFont="1" applyFill="1" applyAlignment="1">
      <alignment vertical="center"/>
    </xf>
    <xf numFmtId="166" fontId="13" fillId="0" borderId="3" xfId="0" applyNumberFormat="1" applyFont="1" applyFill="1" applyBorder="1" applyAlignment="1">
      <alignment horizontal="right" vertical="center" wrapText="1"/>
    </xf>
    <xf numFmtId="166" fontId="13" fillId="0" borderId="6" xfId="1" applyNumberFormat="1" applyFont="1" applyFill="1" applyBorder="1" applyAlignment="1">
      <alignment vertical="center"/>
    </xf>
    <xf numFmtId="166" fontId="13" fillId="0" borderId="6" xfId="1" applyNumberFormat="1" applyFont="1" applyFill="1" applyBorder="1" applyAlignment="1">
      <alignment horizontal="right" vertical="center" wrapText="1"/>
    </xf>
    <xf numFmtId="166" fontId="13" fillId="0" borderId="10" xfId="1" applyNumberFormat="1" applyFont="1" applyFill="1" applyBorder="1" applyAlignment="1">
      <alignment vertical="center"/>
    </xf>
    <xf numFmtId="167" fontId="13" fillId="0" borderId="3" xfId="3" applyNumberFormat="1" applyFont="1" applyFill="1" applyBorder="1" applyAlignment="1">
      <alignment horizontal="center" vertical="center"/>
    </xf>
    <xf numFmtId="166" fontId="13" fillId="0" borderId="3" xfId="1" applyNumberFormat="1" applyFont="1" applyFill="1" applyBorder="1" applyAlignment="1">
      <alignment vertical="center"/>
    </xf>
    <xf numFmtId="0" fontId="16" fillId="0" borderId="3" xfId="4" quotePrefix="1" applyNumberFormat="1" applyFont="1" applyFill="1" applyBorder="1" applyAlignment="1">
      <alignment horizontal="center" vertical="center"/>
    </xf>
    <xf numFmtId="0" fontId="17" fillId="0" borderId="3" xfId="0" applyFont="1" applyFill="1" applyBorder="1" applyAlignment="1">
      <alignment horizontal="left" vertical="center" wrapText="1"/>
    </xf>
    <xf numFmtId="0" fontId="16" fillId="0" borderId="3" xfId="0" quotePrefix="1" applyNumberFormat="1" applyFont="1" applyFill="1" applyBorder="1" applyAlignment="1">
      <alignment horizontal="center" vertical="center"/>
    </xf>
    <xf numFmtId="166" fontId="13" fillId="0" borderId="0" xfId="1" applyNumberFormat="1" applyFont="1" applyFill="1" applyBorder="1" applyAlignment="1">
      <alignment vertical="center"/>
    </xf>
    <xf numFmtId="166" fontId="13" fillId="0" borderId="0" xfId="1" applyNumberFormat="1" applyFont="1" applyFill="1" applyBorder="1" applyAlignment="1">
      <alignment horizontal="right" vertical="center" wrapText="1"/>
    </xf>
    <xf numFmtId="166" fontId="13" fillId="0" borderId="10" xfId="1" applyNumberFormat="1" applyFont="1" applyFill="1" applyBorder="1" applyAlignment="1">
      <alignment horizontal="right" vertical="center" wrapText="1"/>
    </xf>
    <xf numFmtId="0" fontId="13" fillId="0" borderId="3" xfId="0" applyFont="1" applyFill="1" applyBorder="1"/>
    <xf numFmtId="0" fontId="13" fillId="0" borderId="3" xfId="0" applyFont="1" applyFill="1" applyBorder="1" applyAlignment="1">
      <alignment wrapText="1"/>
    </xf>
    <xf numFmtId="0" fontId="13" fillId="0" borderId="3" xfId="0" applyFont="1" applyFill="1" applyBorder="1" applyAlignment="1">
      <alignment horizontal="right" wrapText="1"/>
    </xf>
    <xf numFmtId="0" fontId="13" fillId="0" borderId="4" xfId="0" applyFont="1" applyFill="1" applyBorder="1"/>
    <xf numFmtId="0" fontId="13" fillId="0" borderId="2" xfId="0" applyFont="1" applyFill="1" applyBorder="1"/>
    <xf numFmtId="0" fontId="13" fillId="0" borderId="7" xfId="0" applyFont="1" applyFill="1" applyBorder="1" applyAlignment="1">
      <alignment horizontal="right" vertical="center" wrapText="1"/>
    </xf>
    <xf numFmtId="166" fontId="13" fillId="0" borderId="8" xfId="1" applyNumberFormat="1" applyFont="1" applyFill="1" applyBorder="1" applyAlignment="1">
      <alignment vertical="center"/>
    </xf>
    <xf numFmtId="0" fontId="13" fillId="0" borderId="8" xfId="0" applyFont="1" applyFill="1" applyBorder="1" applyAlignment="1">
      <alignment vertical="center" wrapText="1"/>
    </xf>
    <xf numFmtId="166" fontId="13" fillId="0" borderId="9" xfId="1" applyNumberFormat="1" applyFont="1" applyFill="1" applyBorder="1" applyAlignment="1">
      <alignment horizontal="right" vertical="center" wrapText="1"/>
    </xf>
    <xf numFmtId="166" fontId="13" fillId="0" borderId="0" xfId="0" applyNumberFormat="1" applyFont="1" applyFill="1" applyAlignment="1">
      <alignment vertical="center"/>
    </xf>
    <xf numFmtId="166" fontId="13" fillId="0" borderId="3" xfId="0" applyNumberFormat="1" applyFont="1" applyFill="1" applyBorder="1"/>
    <xf numFmtId="166" fontId="13" fillId="0" borderId="0" xfId="1" applyNumberFormat="1" applyFont="1" applyFill="1" applyAlignment="1">
      <alignment vertical="center"/>
    </xf>
    <xf numFmtId="0" fontId="13" fillId="0" borderId="0" xfId="0" applyFont="1" applyFill="1" applyAlignment="1">
      <alignment horizontal="centerContinuous" vertical="center"/>
    </xf>
    <xf numFmtId="0" fontId="13" fillId="0" borderId="0" xfId="0" applyFont="1" applyFill="1" applyAlignment="1">
      <alignment horizontal="centerContinuous" vertical="center" wrapText="1"/>
    </xf>
    <xf numFmtId="166" fontId="13" fillId="0" borderId="4" xfId="0" applyNumberFormat="1" applyFont="1" applyFill="1" applyBorder="1"/>
    <xf numFmtId="0" fontId="13" fillId="0" borderId="3" xfId="0" applyFont="1" applyFill="1" applyBorder="1" applyAlignment="1">
      <alignment vertical="center"/>
    </xf>
    <xf numFmtId="166" fontId="15" fillId="0" borderId="3" xfId="0" applyNumberFormat="1" applyFont="1" applyFill="1" applyBorder="1" applyAlignment="1">
      <alignment horizontal="right" vertical="center" wrapText="1"/>
    </xf>
    <xf numFmtId="166" fontId="13" fillId="0" borderId="4" xfId="1" applyNumberFormat="1" applyFont="1" applyFill="1" applyBorder="1" applyAlignment="1">
      <alignment vertical="center"/>
    </xf>
    <xf numFmtId="0" fontId="13" fillId="0" borderId="4" xfId="0" applyFont="1" applyFill="1" applyBorder="1" applyAlignment="1">
      <alignment vertical="center"/>
    </xf>
    <xf numFmtId="0" fontId="30" fillId="0" borderId="4" xfId="0" applyFont="1" applyFill="1" applyBorder="1" applyAlignment="1">
      <alignment horizontal="center" vertical="center"/>
    </xf>
    <xf numFmtId="0" fontId="30" fillId="0" borderId="4" xfId="0" applyFont="1" applyFill="1" applyBorder="1" applyAlignment="1">
      <alignment vertical="center" wrapText="1"/>
    </xf>
    <xf numFmtId="3" fontId="33" fillId="0" borderId="4" xfId="0" applyNumberFormat="1" applyFont="1" applyFill="1" applyBorder="1" applyAlignment="1">
      <alignment vertical="center"/>
    </xf>
    <xf numFmtId="3" fontId="30" fillId="0" borderId="4" xfId="0" applyNumberFormat="1" applyFont="1" applyFill="1" applyBorder="1" applyAlignment="1">
      <alignment horizontal="right" vertical="center"/>
    </xf>
    <xf numFmtId="0" fontId="23" fillId="0" borderId="16" xfId="0" applyFont="1" applyFill="1" applyBorder="1" applyAlignment="1">
      <alignment horizontal="center" vertical="center" wrapText="1"/>
    </xf>
    <xf numFmtId="0" fontId="24" fillId="0" borderId="16" xfId="0" applyFont="1" applyFill="1" applyBorder="1" applyAlignment="1">
      <alignment horizontal="left" vertical="center" wrapText="1"/>
    </xf>
    <xf numFmtId="0" fontId="23" fillId="0" borderId="16" xfId="0" applyFont="1" applyFill="1" applyBorder="1"/>
    <xf numFmtId="166" fontId="23" fillId="0" borderId="16" xfId="1" applyNumberFormat="1" applyFont="1" applyFill="1" applyBorder="1" applyAlignment="1">
      <alignment horizontal="right" vertical="center" wrapText="1"/>
    </xf>
    <xf numFmtId="166" fontId="15" fillId="0" borderId="3" xfId="1" applyNumberFormat="1" applyFont="1" applyFill="1" applyBorder="1" applyAlignment="1">
      <alignment horizontal="right" vertical="center" wrapText="1"/>
    </xf>
    <xf numFmtId="166" fontId="38" fillId="0" borderId="3" xfId="1" applyNumberFormat="1" applyFont="1" applyFill="1" applyBorder="1" applyAlignment="1">
      <alignment horizontal="right" vertical="center" wrapText="1"/>
    </xf>
    <xf numFmtId="0" fontId="13" fillId="0" borderId="16" xfId="0" applyFont="1" applyFill="1" applyBorder="1" applyAlignment="1">
      <alignment horizontal="center" vertical="center"/>
    </xf>
    <xf numFmtId="0" fontId="13" fillId="0" borderId="16" xfId="0" applyFont="1" applyFill="1" applyBorder="1"/>
    <xf numFmtId="0" fontId="13" fillId="0" borderId="16" xfId="0" applyFont="1" applyFill="1" applyBorder="1" applyAlignment="1">
      <alignment vertical="center" wrapText="1"/>
    </xf>
    <xf numFmtId="0" fontId="13" fillId="0" borderId="16" xfId="0" applyFont="1" applyFill="1" applyBorder="1" applyAlignment="1">
      <alignment wrapText="1"/>
    </xf>
    <xf numFmtId="166" fontId="13" fillId="0" borderId="16" xfId="1" applyNumberFormat="1" applyFont="1" applyFill="1" applyBorder="1" applyAlignment="1">
      <alignment horizontal="right" vertical="center" wrapText="1"/>
    </xf>
    <xf numFmtId="0" fontId="13" fillId="0" borderId="16" xfId="0" applyFont="1" applyFill="1" applyBorder="1" applyAlignment="1">
      <alignment horizontal="right" wrapText="1"/>
    </xf>
    <xf numFmtId="166" fontId="13" fillId="0" borderId="16" xfId="0" applyNumberFormat="1" applyFont="1" applyFill="1" applyBorder="1" applyAlignment="1">
      <alignment horizontal="right" vertical="center" wrapText="1"/>
    </xf>
    <xf numFmtId="0" fontId="13"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0" applyFont="1" applyFill="1" applyBorder="1" applyAlignment="1">
      <alignment horizontal="center" vertical="center" wrapText="1"/>
    </xf>
    <xf numFmtId="166" fontId="14" fillId="0" borderId="5" xfId="1" applyNumberFormat="1" applyFont="1" applyFill="1" applyBorder="1" applyAlignment="1">
      <alignment horizontal="center" vertical="center" wrapText="1"/>
    </xf>
    <xf numFmtId="166" fontId="20" fillId="0" borderId="5" xfId="1" applyNumberFormat="1" applyFont="1" applyFill="1" applyBorder="1" applyAlignment="1">
      <alignment horizontal="right" vertical="center" wrapText="1"/>
    </xf>
    <xf numFmtId="0" fontId="13" fillId="0" borderId="4" xfId="0" applyFont="1" applyFill="1" applyBorder="1" applyAlignment="1">
      <alignment horizontal="center" vertical="center"/>
    </xf>
    <xf numFmtId="0" fontId="13" fillId="0" borderId="4" xfId="0" applyFont="1" applyFill="1" applyBorder="1" applyAlignment="1">
      <alignment vertical="center" wrapText="1"/>
    </xf>
    <xf numFmtId="0" fontId="13" fillId="0" borderId="2" xfId="0" applyFont="1" applyFill="1" applyBorder="1" applyAlignment="1">
      <alignment horizontal="center" vertical="center"/>
    </xf>
    <xf numFmtId="0" fontId="16" fillId="0" borderId="2" xfId="4" applyNumberFormat="1" applyFont="1" applyFill="1" applyBorder="1" applyAlignment="1">
      <alignment horizontal="center" vertical="center"/>
    </xf>
    <xf numFmtId="0" fontId="16" fillId="0" borderId="2" xfId="0" applyFont="1" applyFill="1" applyBorder="1" applyAlignment="1">
      <alignment horizontal="left" vertical="center" wrapText="1"/>
    </xf>
    <xf numFmtId="167" fontId="13" fillId="0" borderId="2" xfId="3" applyNumberFormat="1" applyFont="1" applyFill="1" applyBorder="1" applyAlignment="1">
      <alignment horizontal="center" vertical="center"/>
    </xf>
    <xf numFmtId="0" fontId="13" fillId="0" borderId="2" xfId="0" applyFont="1" applyFill="1" applyBorder="1" applyAlignment="1">
      <alignment horizontal="right" vertical="center" wrapText="1"/>
    </xf>
    <xf numFmtId="166" fontId="13" fillId="0" borderId="2" xfId="1" applyNumberFormat="1" applyFont="1" applyFill="1" applyBorder="1" applyAlignment="1">
      <alignment horizontal="right" vertical="center" wrapText="1"/>
    </xf>
    <xf numFmtId="166" fontId="13" fillId="0" borderId="2" xfId="1" applyNumberFormat="1" applyFont="1" applyFill="1" applyBorder="1" applyAlignment="1">
      <alignment horizontal="right" vertical="center"/>
    </xf>
    <xf numFmtId="166" fontId="13" fillId="0" borderId="2" xfId="0" applyNumberFormat="1" applyFont="1" applyFill="1" applyBorder="1" applyAlignment="1">
      <alignment horizontal="right" vertical="center" wrapText="1"/>
    </xf>
    <xf numFmtId="166" fontId="15" fillId="0" borderId="2" xfId="0" applyNumberFormat="1" applyFont="1" applyFill="1" applyBorder="1" applyAlignment="1">
      <alignment horizontal="right" vertical="center" wrapText="1"/>
    </xf>
    <xf numFmtId="0" fontId="13" fillId="0" borderId="4" xfId="0" applyFont="1" applyFill="1" applyBorder="1" applyAlignment="1">
      <alignment horizontal="right" vertical="center" wrapText="1"/>
    </xf>
    <xf numFmtId="166" fontId="13" fillId="0" borderId="4" xfId="0" applyNumberFormat="1" applyFont="1" applyFill="1" applyBorder="1" applyAlignment="1">
      <alignment horizontal="right" vertical="center" wrapText="1"/>
    </xf>
    <xf numFmtId="166" fontId="15" fillId="0" borderId="4" xfId="0" applyNumberFormat="1" applyFont="1" applyFill="1" applyBorder="1" applyAlignment="1">
      <alignment horizontal="right" vertical="center" wrapText="1"/>
    </xf>
    <xf numFmtId="171" fontId="13" fillId="0" borderId="0" xfId="0" applyNumberFormat="1" applyFont="1" applyFill="1"/>
    <xf numFmtId="0" fontId="14" fillId="0" borderId="3" xfId="0" applyFont="1" applyFill="1" applyBorder="1" applyAlignment="1">
      <alignment horizontal="center" vertical="center" wrapText="1"/>
    </xf>
    <xf numFmtId="0" fontId="13" fillId="0" borderId="4" xfId="0" applyFont="1" applyFill="1" applyBorder="1" applyAlignment="1">
      <alignment horizontal="right" wrapText="1"/>
    </xf>
    <xf numFmtId="0" fontId="14" fillId="0" borderId="6" xfId="0" applyFont="1" applyFill="1" applyBorder="1" applyAlignment="1">
      <alignment horizontal="center" vertical="center" wrapText="1"/>
    </xf>
    <xf numFmtId="166" fontId="14" fillId="0" borderId="6" xfId="1" applyNumberFormat="1" applyFont="1" applyFill="1" applyBorder="1" applyAlignment="1">
      <alignment horizontal="right" vertical="center" wrapText="1"/>
    </xf>
    <xf numFmtId="0" fontId="14" fillId="0" borderId="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xf numFmtId="0" fontId="34" fillId="0" borderId="5" xfId="0" applyFont="1" applyBorder="1" applyAlignment="1">
      <alignment horizontal="center" vertical="center"/>
    </xf>
    <xf numFmtId="0" fontId="34" fillId="0" borderId="5" xfId="0" applyFont="1" applyBorder="1" applyAlignment="1">
      <alignment horizontal="center" vertical="center" wrapText="1"/>
    </xf>
    <xf numFmtId="0" fontId="34" fillId="0" borderId="5" xfId="0" applyFont="1" applyFill="1"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left" vertical="center" wrapText="1"/>
    </xf>
    <xf numFmtId="166" fontId="19" fillId="0" borderId="2" xfId="1" applyNumberFormat="1" applyFont="1" applyBorder="1" applyAlignment="1">
      <alignment horizontal="right" vertical="center" wrapText="1"/>
    </xf>
    <xf numFmtId="0" fontId="19" fillId="0" borderId="2" xfId="0" applyFont="1" applyBorder="1"/>
    <xf numFmtId="0" fontId="19" fillId="0" borderId="3" xfId="0" applyFont="1" applyBorder="1" applyAlignment="1">
      <alignment horizontal="center" vertical="center"/>
    </xf>
    <xf numFmtId="0" fontId="19" fillId="0" borderId="3" xfId="0" applyFont="1" applyBorder="1" applyAlignment="1">
      <alignment horizontal="left" vertical="center" wrapText="1"/>
    </xf>
    <xf numFmtId="166" fontId="19" fillId="0" borderId="3" xfId="1" applyNumberFormat="1" applyFont="1" applyBorder="1" applyAlignment="1">
      <alignment horizontal="right" vertical="center" wrapText="1"/>
    </xf>
    <xf numFmtId="0" fontId="19" fillId="0" borderId="3" xfId="0" applyFont="1" applyBorder="1"/>
    <xf numFmtId="4" fontId="87" fillId="0" borderId="0" xfId="0" applyNumberFormat="1" applyFont="1" applyFill="1" applyAlignment="1">
      <alignment vertical="center" wrapText="1"/>
    </xf>
    <xf numFmtId="0" fontId="87" fillId="0" borderId="5" xfId="0" applyFont="1" applyFill="1" applyBorder="1" applyAlignment="1">
      <alignment horizontal="center" vertical="center" wrapText="1"/>
    </xf>
    <xf numFmtId="0" fontId="87" fillId="0" borderId="5" xfId="210" applyFont="1" applyFill="1" applyBorder="1" applyAlignment="1">
      <alignment horizontal="center" vertical="center" wrapText="1"/>
    </xf>
    <xf numFmtId="166" fontId="87" fillId="0" borderId="5" xfId="210" applyNumberFormat="1" applyFont="1" applyFill="1" applyBorder="1" applyAlignment="1">
      <alignment horizontal="right" vertical="center" wrapText="1"/>
    </xf>
    <xf numFmtId="4" fontId="24" fillId="0" borderId="0" xfId="0" applyNumberFormat="1" applyFont="1" applyFill="1" applyAlignment="1">
      <alignment horizontal="center" vertical="center" wrapText="1"/>
    </xf>
    <xf numFmtId="0" fontId="24" fillId="0" borderId="3" xfId="4"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0" fontId="23" fillId="0" borderId="3" xfId="0" applyFont="1" applyFill="1" applyBorder="1" applyAlignment="1">
      <alignment horizontal="right" vertical="center" wrapText="1"/>
    </xf>
    <xf numFmtId="166" fontId="24" fillId="0" borderId="3" xfId="1" applyNumberFormat="1" applyFont="1" applyFill="1" applyBorder="1" applyAlignment="1">
      <alignment horizontal="center" vertical="center" wrapText="1"/>
    </xf>
    <xf numFmtId="166" fontId="24" fillId="0" borderId="3" xfId="1" applyNumberFormat="1" applyFont="1" applyFill="1" applyBorder="1" applyAlignment="1">
      <alignment horizontal="right" vertical="center" wrapText="1"/>
    </xf>
    <xf numFmtId="166" fontId="24" fillId="0" borderId="3" xfId="1" applyNumberFormat="1" applyFont="1" applyFill="1" applyBorder="1" applyAlignment="1">
      <alignment horizontal="center" vertical="center"/>
    </xf>
    <xf numFmtId="0" fontId="38" fillId="0" borderId="3" xfId="0" applyFont="1" applyFill="1" applyBorder="1" applyAlignment="1">
      <alignment horizontal="center" vertical="center" wrapText="1"/>
    </xf>
    <xf numFmtId="4" fontId="24" fillId="0" borderId="3" xfId="0" applyNumberFormat="1" applyFont="1" applyFill="1" applyBorder="1" applyAlignment="1">
      <alignment horizontal="right" vertical="center" wrapText="1"/>
    </xf>
    <xf numFmtId="4" fontId="24" fillId="0" borderId="3" xfId="0" applyNumberFormat="1" applyFont="1" applyFill="1" applyBorder="1" applyAlignment="1">
      <alignment horizontal="center" vertical="center" wrapText="1"/>
    </xf>
    <xf numFmtId="4" fontId="24" fillId="0" borderId="3" xfId="0" applyNumberFormat="1" applyFont="1" applyFill="1" applyBorder="1" applyAlignment="1">
      <alignment horizontal="left" vertical="center" wrapText="1"/>
    </xf>
    <xf numFmtId="0" fontId="24" fillId="0" borderId="3" xfId="0" applyNumberFormat="1" applyFont="1" applyFill="1" applyBorder="1" applyAlignment="1">
      <alignment horizontal="center" vertical="center"/>
    </xf>
    <xf numFmtId="3" fontId="24" fillId="0" borderId="3" xfId="0" applyNumberFormat="1" applyFont="1" applyFill="1" applyBorder="1" applyAlignment="1">
      <alignment horizontal="left" vertical="center" wrapText="1"/>
    </xf>
    <xf numFmtId="0" fontId="24" fillId="0" borderId="4" xfId="0" applyFont="1" applyFill="1" applyBorder="1" applyAlignment="1">
      <alignment horizontal="center" vertical="center" wrapText="1"/>
    </xf>
    <xf numFmtId="4" fontId="24" fillId="0" borderId="4" xfId="0" applyNumberFormat="1" applyFont="1" applyFill="1" applyBorder="1" applyAlignment="1">
      <alignment horizontal="left" vertical="center" wrapText="1"/>
    </xf>
    <xf numFmtId="4" fontId="24" fillId="0" borderId="4" xfId="0" applyNumberFormat="1" applyFont="1" applyFill="1" applyBorder="1" applyAlignment="1">
      <alignment horizontal="center" vertical="center" wrapText="1"/>
    </xf>
    <xf numFmtId="0" fontId="24" fillId="0" borderId="4" xfId="0" applyNumberFormat="1" applyFont="1" applyFill="1" applyBorder="1" applyAlignment="1">
      <alignment horizontal="center" vertical="center"/>
    </xf>
    <xf numFmtId="166" fontId="23" fillId="0" borderId="4" xfId="1" applyNumberFormat="1" applyFont="1" applyFill="1" applyBorder="1" applyAlignment="1">
      <alignment horizontal="right" vertical="center" wrapText="1"/>
    </xf>
    <xf numFmtId="166" fontId="24" fillId="0" borderId="4" xfId="1" applyNumberFormat="1" applyFont="1" applyFill="1" applyBorder="1" applyAlignment="1">
      <alignment horizontal="center" vertical="center" wrapText="1"/>
    </xf>
    <xf numFmtId="166" fontId="24" fillId="0" borderId="4" xfId="1" applyNumberFormat="1" applyFont="1" applyFill="1" applyBorder="1" applyAlignment="1">
      <alignment horizontal="right" vertical="center" wrapText="1"/>
    </xf>
    <xf numFmtId="0" fontId="24" fillId="0" borderId="0" xfId="0" applyFont="1" applyFill="1" applyAlignment="1">
      <alignment horizontal="center" vertical="center" wrapText="1"/>
    </xf>
    <xf numFmtId="4" fontId="24" fillId="0" borderId="0" xfId="0" applyNumberFormat="1" applyFont="1" applyFill="1" applyAlignment="1">
      <alignment horizontal="left" vertical="center" wrapText="1"/>
    </xf>
    <xf numFmtId="0" fontId="19" fillId="0" borderId="3" xfId="0" applyFont="1" applyBorder="1" applyAlignment="1">
      <alignment horizontal="right" vertical="center" wrapText="1"/>
    </xf>
    <xf numFmtId="0" fontId="19" fillId="0" borderId="3" xfId="0" applyFont="1" applyBorder="1" applyAlignment="1">
      <alignment vertical="center" wrapText="1"/>
    </xf>
    <xf numFmtId="0" fontId="19" fillId="0" borderId="3" xfId="0" applyFont="1" applyBorder="1" applyAlignment="1">
      <alignment vertical="center"/>
    </xf>
    <xf numFmtId="166" fontId="19" fillId="0" borderId="3" xfId="1" applyNumberFormat="1" applyFont="1" applyBorder="1" applyAlignment="1">
      <alignment vertical="center"/>
    </xf>
    <xf numFmtId="166" fontId="19" fillId="0" borderId="3" xfId="1" applyNumberFormat="1" applyFont="1" applyBorder="1"/>
    <xf numFmtId="0" fontId="19" fillId="0" borderId="11" xfId="0" applyFont="1" applyBorder="1" applyAlignment="1">
      <alignment horizontal="left" vertical="center" wrapText="1"/>
    </xf>
    <xf numFmtId="0" fontId="19" fillId="0" borderId="11" xfId="0" applyFont="1" applyBorder="1" applyAlignment="1">
      <alignment horizontal="right" vertical="center" wrapText="1"/>
    </xf>
    <xf numFmtId="166" fontId="19" fillId="0" borderId="11" xfId="1" applyNumberFormat="1" applyFont="1" applyBorder="1" applyAlignment="1">
      <alignment horizontal="right" vertical="center" wrapText="1"/>
    </xf>
    <xf numFmtId="166" fontId="19" fillId="0" borderId="11" xfId="0" applyNumberFormat="1" applyFont="1" applyBorder="1" applyAlignment="1">
      <alignment horizontal="right" vertical="center" wrapText="1"/>
    </xf>
    <xf numFmtId="0" fontId="19" fillId="0" borderId="11" xfId="0" applyFont="1" applyBorder="1" applyAlignment="1">
      <alignment vertical="center"/>
    </xf>
    <xf numFmtId="166" fontId="34" fillId="0" borderId="5" xfId="0" applyNumberFormat="1" applyFont="1" applyBorder="1" applyAlignment="1">
      <alignment horizontal="right" vertical="center" wrapText="1"/>
    </xf>
    <xf numFmtId="0" fontId="34" fillId="9" borderId="5" xfId="0" applyFont="1" applyFill="1" applyBorder="1" applyAlignment="1">
      <alignment horizontal="center" vertical="center"/>
    </xf>
    <xf numFmtId="0" fontId="34" fillId="9" borderId="5" xfId="0" applyFont="1" applyFill="1" applyBorder="1" applyAlignment="1">
      <alignment horizontal="center" vertical="center" wrapText="1"/>
    </xf>
    <xf numFmtId="166" fontId="34" fillId="9" borderId="5" xfId="0" applyNumberFormat="1" applyFont="1" applyFill="1" applyBorder="1" applyAlignment="1">
      <alignment horizontal="right" vertical="center" wrapText="1"/>
    </xf>
    <xf numFmtId="0" fontId="19" fillId="9" borderId="0" xfId="0" applyFont="1" applyFill="1"/>
    <xf numFmtId="0" fontId="34" fillId="9" borderId="1" xfId="0" applyFont="1" applyFill="1" applyBorder="1" applyAlignment="1">
      <alignment horizontal="center" vertical="center"/>
    </xf>
    <xf numFmtId="0" fontId="34" fillId="9" borderId="1" xfId="0" applyFont="1" applyFill="1" applyBorder="1" applyAlignment="1">
      <alignment horizontal="left" vertical="center" wrapText="1"/>
    </xf>
    <xf numFmtId="166" fontId="34" fillId="9" borderId="1" xfId="1" applyNumberFormat="1" applyFont="1" applyFill="1" applyBorder="1" applyAlignment="1">
      <alignment horizontal="center" vertical="center" wrapText="1"/>
    </xf>
    <xf numFmtId="166" fontId="34" fillId="9" borderId="1" xfId="1" applyNumberFormat="1" applyFont="1" applyFill="1" applyBorder="1" applyAlignment="1">
      <alignment horizontal="right" vertical="center" wrapText="1"/>
    </xf>
    <xf numFmtId="0" fontId="34" fillId="9" borderId="1" xfId="0" applyFont="1" applyFill="1" applyBorder="1" applyAlignment="1">
      <alignment vertical="center"/>
    </xf>
    <xf numFmtId="0" fontId="34" fillId="9" borderId="0" xfId="0" applyFont="1" applyFill="1"/>
    <xf numFmtId="0" fontId="34" fillId="9" borderId="1" xfId="0" applyFont="1" applyFill="1" applyBorder="1" applyAlignment="1">
      <alignment horizontal="center" vertical="center" wrapText="1"/>
    </xf>
    <xf numFmtId="166" fontId="34" fillId="9" borderId="1" xfId="0" applyNumberFormat="1" applyFont="1" applyFill="1" applyBorder="1" applyAlignment="1">
      <alignment horizontal="right" vertical="center" wrapText="1"/>
    </xf>
    <xf numFmtId="166" fontId="24" fillId="0" borderId="3" xfId="1" applyNumberFormat="1" applyFont="1" applyFill="1" applyBorder="1" applyAlignment="1">
      <alignment horizontal="left" vertical="center" wrapText="1"/>
    </xf>
    <xf numFmtId="3" fontId="24" fillId="0" borderId="4" xfId="0" applyNumberFormat="1" applyFont="1" applyFill="1" applyBorder="1" applyAlignment="1">
      <alignment horizontal="left" vertical="center" wrapText="1"/>
    </xf>
    <xf numFmtId="4" fontId="38" fillId="0" borderId="0" xfId="0" applyNumberFormat="1" applyFont="1" applyFill="1" applyAlignment="1">
      <alignment horizontal="center" vertical="center" wrapText="1"/>
    </xf>
    <xf numFmtId="4" fontId="88" fillId="0" borderId="15" xfId="0" applyNumberFormat="1" applyFont="1" applyFill="1" applyBorder="1" applyAlignment="1">
      <alignment vertical="center" wrapText="1"/>
    </xf>
    <xf numFmtId="4" fontId="88" fillId="0" borderId="15" xfId="0" applyNumberFormat="1" applyFont="1" applyFill="1" applyBorder="1" applyAlignment="1">
      <alignment vertical="center"/>
    </xf>
    <xf numFmtId="0" fontId="19" fillId="0" borderId="3" xfId="0" applyFont="1" applyBorder="1" applyAlignment="1">
      <alignment horizontal="left" vertical="center"/>
    </xf>
    <xf numFmtId="4" fontId="37" fillId="0" borderId="3" xfId="0" applyNumberFormat="1" applyFont="1" applyFill="1" applyBorder="1" applyAlignment="1">
      <alignment horizontal="left" vertical="center" wrapText="1"/>
    </xf>
    <xf numFmtId="4" fontId="37" fillId="0" borderId="3" xfId="0" applyNumberFormat="1" applyFont="1" applyFill="1" applyBorder="1" applyAlignment="1">
      <alignment horizontal="center" vertical="center" wrapText="1"/>
    </xf>
    <xf numFmtId="166" fontId="37" fillId="0" borderId="3" xfId="1" applyNumberFormat="1" applyFont="1" applyFill="1" applyBorder="1" applyAlignment="1">
      <alignment horizontal="right" vertical="center" wrapText="1"/>
    </xf>
    <xf numFmtId="0" fontId="14" fillId="0" borderId="9" xfId="0" applyFont="1" applyFill="1" applyBorder="1" applyAlignment="1">
      <alignment horizontal="center" vertical="center" wrapText="1"/>
    </xf>
    <xf numFmtId="0" fontId="34" fillId="0" borderId="0" xfId="0" applyFont="1" applyFill="1" applyAlignment="1">
      <alignment horizontal="center" vertical="center" wrapText="1"/>
    </xf>
    <xf numFmtId="0" fontId="89" fillId="0" borderId="0" xfId="0" applyFont="1" applyAlignment="1">
      <alignment horizontal="center"/>
    </xf>
    <xf numFmtId="0" fontId="14" fillId="0" borderId="1" xfId="0" applyFont="1" applyFill="1" applyBorder="1" applyAlignment="1">
      <alignment horizontal="center" vertical="center" wrapText="1"/>
    </xf>
    <xf numFmtId="166" fontId="14" fillId="0" borderId="1" xfId="1" applyNumberFormat="1" applyFont="1" applyFill="1" applyBorder="1" applyAlignment="1">
      <alignment horizontal="right" vertical="center" wrapText="1"/>
    </xf>
    <xf numFmtId="0" fontId="16" fillId="0" borderId="4" xfId="4" applyNumberFormat="1" applyFont="1" applyFill="1" applyBorder="1" applyAlignment="1">
      <alignment horizontal="center" vertical="center"/>
    </xf>
    <xf numFmtId="0" fontId="14" fillId="0" borderId="9" xfId="0" applyFont="1" applyFill="1" applyBorder="1" applyAlignment="1">
      <alignment vertical="center" wrapText="1"/>
    </xf>
    <xf numFmtId="166" fontId="14" fillId="0" borderId="9" xfId="1" applyNumberFormat="1" applyFont="1" applyFill="1" applyBorder="1" applyAlignment="1">
      <alignment horizontal="right" vertical="center" wrapText="1"/>
    </xf>
    <xf numFmtId="166" fontId="13" fillId="0" borderId="9" xfId="0" applyNumberFormat="1" applyFont="1" applyFill="1" applyBorder="1" applyAlignment="1">
      <alignment horizontal="right" vertical="center" wrapText="1"/>
    </xf>
    <xf numFmtId="0" fontId="37" fillId="0" borderId="0" xfId="0" applyFont="1" applyFill="1"/>
    <xf numFmtId="0" fontId="90" fillId="0" borderId="1" xfId="0" applyFont="1" applyFill="1" applyBorder="1" applyAlignment="1">
      <alignment horizontal="center" vertical="center" wrapText="1"/>
    </xf>
    <xf numFmtId="0" fontId="90" fillId="0" borderId="2" xfId="0" applyFont="1" applyFill="1" applyBorder="1" applyAlignment="1">
      <alignment horizontal="center" vertical="center" wrapText="1"/>
    </xf>
    <xf numFmtId="0" fontId="90" fillId="0" borderId="2" xfId="0" applyFont="1" applyFill="1" applyBorder="1" applyAlignment="1">
      <alignment horizontal="left" vertical="center" wrapText="1"/>
    </xf>
    <xf numFmtId="0" fontId="90" fillId="0" borderId="2" xfId="0" applyFont="1" applyFill="1" applyBorder="1" applyAlignment="1">
      <alignment vertical="center" wrapText="1"/>
    </xf>
    <xf numFmtId="0" fontId="90" fillId="0" borderId="3" xfId="0" applyFont="1" applyFill="1" applyBorder="1" applyAlignment="1">
      <alignment horizontal="center" vertical="center"/>
    </xf>
    <xf numFmtId="0" fontId="90" fillId="0" borderId="3" xfId="0" applyFont="1" applyFill="1" applyBorder="1" applyAlignment="1">
      <alignment horizontal="left" vertical="center"/>
    </xf>
    <xf numFmtId="0" fontId="90" fillId="0" borderId="3" xfId="0" applyFont="1" applyFill="1" applyBorder="1" applyAlignment="1">
      <alignment vertical="center"/>
    </xf>
    <xf numFmtId="0" fontId="90" fillId="0" borderId="3" xfId="0" applyFont="1" applyFill="1" applyBorder="1" applyAlignment="1">
      <alignment vertical="center" wrapText="1"/>
    </xf>
    <xf numFmtId="0" fontId="37" fillId="0" borderId="3" xfId="0" applyFont="1" applyFill="1" applyBorder="1" applyAlignment="1">
      <alignment horizontal="center" vertical="center"/>
    </xf>
    <xf numFmtId="0" fontId="37" fillId="0" borderId="3" xfId="0" applyFont="1" applyFill="1" applyBorder="1" applyAlignment="1">
      <alignment horizontal="left" vertical="center" wrapText="1"/>
    </xf>
    <xf numFmtId="166" fontId="37" fillId="0" borderId="3" xfId="1" applyNumberFormat="1" applyFont="1" applyFill="1" applyBorder="1" applyAlignment="1">
      <alignment vertical="center" wrapText="1"/>
    </xf>
    <xf numFmtId="0" fontId="37" fillId="0" borderId="3" xfId="0" applyFont="1" applyFill="1" applyBorder="1" applyAlignment="1">
      <alignment vertical="center" wrapText="1"/>
    </xf>
    <xf numFmtId="0" fontId="37" fillId="0" borderId="3" xfId="0" applyFont="1" applyFill="1" applyBorder="1" applyAlignment="1">
      <alignment vertical="center"/>
    </xf>
    <xf numFmtId="0" fontId="90" fillId="0" borderId="3" xfId="0" applyFont="1" applyFill="1" applyBorder="1" applyAlignment="1">
      <alignment horizontal="left" vertical="center" wrapText="1"/>
    </xf>
    <xf numFmtId="0" fontId="37" fillId="0" borderId="0" xfId="0" applyFont="1" applyFill="1" applyBorder="1" applyAlignment="1">
      <alignment vertical="center"/>
    </xf>
    <xf numFmtId="0" fontId="90" fillId="0" borderId="3" xfId="0" applyFont="1" applyFill="1" applyBorder="1" applyAlignment="1">
      <alignment horizontal="center" vertical="center" wrapText="1"/>
    </xf>
    <xf numFmtId="0" fontId="37" fillId="0" borderId="4" xfId="0" applyFont="1" applyFill="1" applyBorder="1" applyAlignment="1">
      <alignment horizontal="center" vertical="center"/>
    </xf>
    <xf numFmtId="0" fontId="37" fillId="0" borderId="4" xfId="0" applyFont="1" applyFill="1" applyBorder="1" applyAlignment="1">
      <alignment horizontal="left" vertical="center" wrapText="1"/>
    </xf>
    <xf numFmtId="0" fontId="37" fillId="0" borderId="4" xfId="0" applyFont="1" applyFill="1" applyBorder="1" applyAlignment="1">
      <alignment vertical="center"/>
    </xf>
    <xf numFmtId="0" fontId="37" fillId="0" borderId="4" xfId="0" applyFont="1" applyFill="1" applyBorder="1" applyAlignment="1">
      <alignment vertical="center" wrapText="1"/>
    </xf>
    <xf numFmtId="166" fontId="37" fillId="0" borderId="3" xfId="1" applyNumberFormat="1" applyFont="1" applyFill="1" applyBorder="1" applyAlignment="1">
      <alignment horizontal="left" vertical="center" wrapText="1"/>
    </xf>
    <xf numFmtId="166" fontId="16" fillId="0" borderId="2" xfId="1" applyNumberFormat="1" applyFont="1" applyFill="1" applyBorder="1" applyAlignment="1">
      <alignment horizontal="right" vertical="center" wrapText="1"/>
    </xf>
    <xf numFmtId="0" fontId="16" fillId="0" borderId="2" xfId="0" applyFont="1" applyFill="1" applyBorder="1" applyAlignment="1">
      <alignment horizontal="right" wrapText="1"/>
    </xf>
    <xf numFmtId="166" fontId="16" fillId="0" borderId="2" xfId="0" applyNumberFormat="1" applyFont="1" applyFill="1" applyBorder="1" applyAlignment="1">
      <alignment horizontal="right" vertical="center" wrapText="1"/>
    </xf>
    <xf numFmtId="166" fontId="16" fillId="0" borderId="4" xfId="1" applyNumberFormat="1" applyFont="1" applyFill="1" applyBorder="1" applyAlignment="1">
      <alignment horizontal="right" vertical="center" wrapText="1"/>
    </xf>
    <xf numFmtId="0" fontId="16" fillId="0" borderId="4" xfId="0" applyFont="1" applyFill="1" applyBorder="1" applyAlignment="1">
      <alignment horizontal="right" wrapText="1"/>
    </xf>
    <xf numFmtId="166" fontId="16" fillId="0" borderId="4" xfId="0" applyNumberFormat="1" applyFont="1" applyFill="1" applyBorder="1" applyAlignment="1">
      <alignment horizontal="right" vertical="center" wrapText="1"/>
    </xf>
    <xf numFmtId="0" fontId="90" fillId="0" borderId="0" xfId="0" applyFont="1" applyFill="1" applyAlignment="1">
      <alignment horizontal="center"/>
    </xf>
    <xf numFmtId="203" fontId="24" fillId="0" borderId="0" xfId="0" applyNumberFormat="1" applyFont="1" applyFill="1" applyAlignment="1">
      <alignment horizontal="center" vertical="center" wrapText="1"/>
    </xf>
    <xf numFmtId="4" fontId="88" fillId="0" borderId="15" xfId="0" applyNumberFormat="1" applyFont="1" applyFill="1" applyBorder="1" applyAlignment="1">
      <alignment horizontal="center" vertical="center" wrapText="1"/>
    </xf>
    <xf numFmtId="0" fontId="24" fillId="0" borderId="3" xfId="0" quotePrefix="1"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24" fillId="0" borderId="3" xfId="4" applyNumberFormat="1" applyFont="1" applyFill="1" applyBorder="1" applyAlignment="1">
      <alignment horizontal="center" vertical="center"/>
    </xf>
    <xf numFmtId="4" fontId="87" fillId="0" borderId="0" xfId="0" applyNumberFormat="1" applyFont="1" applyFill="1" applyAlignment="1">
      <alignment horizontal="center" vertical="center" wrapText="1"/>
    </xf>
    <xf numFmtId="3" fontId="24" fillId="0" borderId="20" xfId="0" applyNumberFormat="1" applyFont="1" applyFill="1" applyBorder="1" applyAlignment="1">
      <alignment horizontal="left" vertical="center" wrapText="1"/>
    </xf>
    <xf numFmtId="0" fontId="24" fillId="0" borderId="20" xfId="0" applyFont="1" applyFill="1" applyBorder="1" applyAlignment="1">
      <alignment horizontal="left" vertical="center" wrapText="1"/>
    </xf>
    <xf numFmtId="4" fontId="24" fillId="0" borderId="20" xfId="0" applyNumberFormat="1" applyFont="1" applyFill="1" applyBorder="1" applyAlignment="1">
      <alignment horizontal="left" vertical="center" wrapText="1"/>
    </xf>
    <xf numFmtId="4" fontId="24" fillId="0" borderId="21" xfId="0" applyNumberFormat="1" applyFont="1" applyFill="1" applyBorder="1" applyAlignment="1">
      <alignment horizontal="left" vertical="center" wrapText="1"/>
    </xf>
    <xf numFmtId="0" fontId="19" fillId="0" borderId="0" xfId="0" applyFont="1" applyAlignment="1">
      <alignment vertical="center"/>
    </xf>
    <xf numFmtId="0" fontId="34" fillId="0" borderId="1" xfId="0" applyFont="1" applyBorder="1" applyAlignment="1">
      <alignment horizontal="center" vertical="center" wrapText="1"/>
    </xf>
    <xf numFmtId="0" fontId="19" fillId="0" borderId="5" xfId="0" applyFont="1" applyBorder="1" applyAlignment="1">
      <alignment horizontal="center" vertical="center"/>
    </xf>
    <xf numFmtId="0" fontId="19" fillId="0" borderId="5" xfId="0" applyFont="1" applyBorder="1"/>
    <xf numFmtId="0" fontId="37" fillId="0" borderId="2" xfId="0" applyFont="1" applyFill="1" applyBorder="1" applyAlignment="1">
      <alignment horizontal="left" vertical="center" wrapText="1"/>
    </xf>
    <xf numFmtId="0" fontId="37" fillId="0" borderId="2" xfId="0" quotePrefix="1" applyFont="1" applyFill="1" applyBorder="1" applyAlignment="1">
      <alignment horizontal="center" vertical="center" wrapText="1"/>
    </xf>
    <xf numFmtId="0" fontId="19" fillId="0" borderId="2" xfId="0" applyFont="1" applyFill="1" applyBorder="1" applyAlignment="1">
      <alignment horizontal="center" vertical="center" wrapText="1"/>
    </xf>
    <xf numFmtId="166" fontId="19" fillId="0" borderId="2" xfId="1" applyNumberFormat="1" applyFont="1" applyFill="1" applyBorder="1" applyAlignment="1">
      <alignment horizontal="right" vertical="center" wrapText="1"/>
    </xf>
    <xf numFmtId="0" fontId="37" fillId="0" borderId="3" xfId="0" quotePrefix="1"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xf>
    <xf numFmtId="0" fontId="19" fillId="0" borderId="4" xfId="0" applyFont="1" applyBorder="1" applyAlignment="1">
      <alignment vertical="center" wrapText="1"/>
    </xf>
    <xf numFmtId="166" fontId="19" fillId="0" borderId="4" xfId="1" applyNumberFormat="1" applyFont="1" applyBorder="1" applyAlignment="1">
      <alignment horizontal="right" vertical="center" wrapText="1"/>
    </xf>
    <xf numFmtId="0" fontId="19" fillId="0" borderId="4" xfId="0" applyFont="1" applyBorder="1" applyAlignment="1">
      <alignment horizontal="center" vertical="center" wrapText="1"/>
    </xf>
    <xf numFmtId="0" fontId="87" fillId="0" borderId="2" xfId="0" applyFont="1" applyFill="1" applyBorder="1" applyAlignment="1">
      <alignment horizontal="center" vertical="center" wrapText="1"/>
    </xf>
    <xf numFmtId="4" fontId="87" fillId="0" borderId="2" xfId="0" applyNumberFormat="1" applyFont="1" applyFill="1" applyBorder="1" applyAlignment="1">
      <alignment horizontal="left" vertical="center"/>
    </xf>
    <xf numFmtId="4" fontId="87" fillId="0" borderId="2" xfId="0" applyNumberFormat="1" applyFont="1" applyFill="1" applyBorder="1" applyAlignment="1">
      <alignment horizontal="center" vertical="center" wrapText="1"/>
    </xf>
    <xf numFmtId="4" fontId="87" fillId="0" borderId="2" xfId="0" applyNumberFormat="1" applyFont="1" applyFill="1" applyBorder="1" applyAlignment="1">
      <alignment horizontal="center" vertical="center"/>
    </xf>
    <xf numFmtId="0" fontId="87" fillId="0" borderId="2" xfId="0" applyFont="1" applyFill="1" applyBorder="1" applyAlignment="1">
      <alignment horizontal="left" vertical="center" wrapText="1"/>
    </xf>
    <xf numFmtId="3" fontId="87" fillId="0" borderId="2" xfId="0" applyNumberFormat="1" applyFont="1" applyFill="1" applyBorder="1" applyAlignment="1">
      <alignment horizontal="right" vertical="center" wrapText="1"/>
    </xf>
    <xf numFmtId="166" fontId="87" fillId="0" borderId="2" xfId="1" applyNumberFormat="1" applyFont="1" applyFill="1" applyBorder="1" applyAlignment="1">
      <alignment horizontal="right" vertical="center" wrapText="1"/>
    </xf>
    <xf numFmtId="0" fontId="87" fillId="0" borderId="3" xfId="0" applyFont="1" applyFill="1" applyBorder="1" applyAlignment="1">
      <alignment horizontal="center" vertical="center" wrapText="1"/>
    </xf>
    <xf numFmtId="4" fontId="87" fillId="0" borderId="3" xfId="0" applyNumberFormat="1" applyFont="1" applyFill="1" applyBorder="1" applyAlignment="1">
      <alignment horizontal="left" vertical="center" wrapText="1"/>
    </xf>
    <xf numFmtId="4" fontId="87" fillId="0" borderId="3" xfId="0" applyNumberFormat="1" applyFont="1" applyFill="1" applyBorder="1" applyAlignment="1">
      <alignment horizontal="center" vertical="center" wrapText="1"/>
    </xf>
    <xf numFmtId="0" fontId="87" fillId="0" borderId="3" xfId="0" applyFont="1" applyFill="1" applyBorder="1" applyAlignment="1">
      <alignment horizontal="left" vertical="center" wrapText="1"/>
    </xf>
    <xf numFmtId="166" fontId="87" fillId="0" borderId="3" xfId="1" applyNumberFormat="1" applyFont="1" applyFill="1" applyBorder="1" applyAlignment="1">
      <alignment horizontal="right" vertical="center" wrapText="1"/>
    </xf>
    <xf numFmtId="4" fontId="88" fillId="0" borderId="0" xfId="0" applyNumberFormat="1" applyFont="1" applyFill="1" applyAlignment="1">
      <alignment horizontal="center" vertical="center" wrapText="1"/>
    </xf>
    <xf numFmtId="4" fontId="87" fillId="0" borderId="1" xfId="0" applyNumberFormat="1" applyFont="1" applyFill="1" applyBorder="1" applyAlignment="1">
      <alignment horizontal="center" vertical="center" wrapText="1"/>
    </xf>
    <xf numFmtId="0" fontId="87" fillId="0" borderId="1" xfId="210" applyFont="1" applyFill="1" applyBorder="1" applyAlignment="1">
      <alignment horizontal="center" vertical="center" wrapText="1"/>
    </xf>
    <xf numFmtId="4" fontId="87" fillId="0" borderId="5" xfId="0" applyNumberFormat="1" applyFont="1" applyFill="1" applyBorder="1" applyAlignment="1">
      <alignment horizontal="center" vertical="center" wrapText="1"/>
    </xf>
    <xf numFmtId="4" fontId="87" fillId="0" borderId="0" xfId="0" applyNumberFormat="1" applyFont="1" applyFill="1" applyAlignment="1">
      <alignment horizontal="center" vertical="center" wrapText="1"/>
    </xf>
    <xf numFmtId="0" fontId="87" fillId="0" borderId="1" xfId="0" applyFont="1" applyFill="1" applyBorder="1" applyAlignment="1">
      <alignment horizontal="center" vertical="center" wrapText="1"/>
    </xf>
    <xf numFmtId="0" fontId="37" fillId="0" borderId="4" xfId="0" quotePrefix="1" applyFont="1" applyFill="1" applyBorder="1" applyAlignment="1">
      <alignment horizontal="center" vertical="center" wrapText="1"/>
    </xf>
    <xf numFmtId="0" fontId="24" fillId="0" borderId="3" xfId="0" applyFont="1" applyFill="1" applyBorder="1" applyAlignment="1">
      <alignment horizontal="right" vertical="center" wrapText="1"/>
    </xf>
    <xf numFmtId="0" fontId="24" fillId="0" borderId="0" xfId="0" applyFont="1" applyFill="1"/>
    <xf numFmtId="0" fontId="24" fillId="0" borderId="3" xfId="0" applyFont="1" applyFill="1" applyBorder="1" applyAlignment="1">
      <alignment vertical="center" wrapText="1"/>
    </xf>
    <xf numFmtId="166" fontId="24" fillId="0" borderId="3" xfId="0" applyNumberFormat="1" applyFont="1" applyFill="1" applyBorder="1" applyAlignment="1">
      <alignment horizontal="right" vertical="center" wrapText="1"/>
    </xf>
    <xf numFmtId="0" fontId="37" fillId="0" borderId="3" xfId="0" applyFont="1" applyFill="1" applyBorder="1" applyAlignment="1">
      <alignment horizontal="center" vertical="center" wrapText="1"/>
    </xf>
    <xf numFmtId="0" fontId="34"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166" fontId="14" fillId="0" borderId="5" xfId="1" applyNumberFormat="1" applyFont="1" applyFill="1" applyBorder="1" applyAlignment="1">
      <alignment horizontal="center" vertical="center" wrapText="1"/>
    </xf>
    <xf numFmtId="166" fontId="14" fillId="0" borderId="16" xfId="1"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89" fillId="0" borderId="0" xfId="0" applyFont="1" applyAlignment="1">
      <alignment horizontal="center"/>
    </xf>
    <xf numFmtId="0" fontId="34" fillId="0" borderId="0" xfId="0" applyFont="1" applyAlignment="1">
      <alignment horizontal="center"/>
    </xf>
    <xf numFmtId="4" fontId="87" fillId="0" borderId="0" xfId="0" applyNumberFormat="1" applyFont="1" applyFill="1" applyAlignment="1">
      <alignment horizontal="center" vertical="center" wrapText="1"/>
    </xf>
    <xf numFmtId="0" fontId="87" fillId="0" borderId="1" xfId="0" applyFont="1" applyFill="1" applyBorder="1" applyAlignment="1">
      <alignment horizontal="center" vertical="center" wrapText="1"/>
    </xf>
    <xf numFmtId="4" fontId="87" fillId="0" borderId="1" xfId="0" applyNumberFormat="1" applyFont="1" applyFill="1" applyBorder="1" applyAlignment="1">
      <alignment horizontal="center" vertical="center" wrapText="1"/>
    </xf>
    <xf numFmtId="4" fontId="87" fillId="0" borderId="5" xfId="0" applyNumberFormat="1" applyFont="1" applyFill="1" applyBorder="1" applyAlignment="1">
      <alignment horizontal="center" vertical="center" wrapText="1"/>
    </xf>
    <xf numFmtId="4" fontId="87" fillId="0" borderId="10" xfId="0" applyNumberFormat="1" applyFont="1" applyFill="1" applyBorder="1" applyAlignment="1">
      <alignment horizontal="center" vertical="center" wrapText="1"/>
    </xf>
    <xf numFmtId="4" fontId="87" fillId="0" borderId="16" xfId="0" applyNumberFormat="1" applyFont="1" applyFill="1" applyBorder="1" applyAlignment="1">
      <alignment horizontal="center" vertical="center" wrapText="1"/>
    </xf>
    <xf numFmtId="0" fontId="87" fillId="0" borderId="1" xfId="210" applyFont="1" applyFill="1" applyBorder="1" applyAlignment="1">
      <alignment horizontal="center" vertical="center" wrapText="1"/>
    </xf>
    <xf numFmtId="4" fontId="87" fillId="0" borderId="7" xfId="0" applyNumberFormat="1" applyFont="1" applyFill="1" applyBorder="1" applyAlignment="1">
      <alignment horizontal="center" vertical="center" wrapText="1"/>
    </xf>
    <xf numFmtId="4" fontId="87" fillId="0" borderId="8" xfId="0" applyNumberFormat="1" applyFont="1" applyFill="1" applyBorder="1" applyAlignment="1">
      <alignment horizontal="center" vertical="center" wrapText="1"/>
    </xf>
    <xf numFmtId="4" fontId="87" fillId="0" borderId="9" xfId="0" applyNumberFormat="1" applyFont="1" applyFill="1" applyBorder="1" applyAlignment="1">
      <alignment horizontal="center" vertical="center" wrapText="1"/>
    </xf>
    <xf numFmtId="4" fontId="88" fillId="0" borderId="0" xfId="0" applyNumberFormat="1" applyFont="1" applyFill="1" applyAlignment="1">
      <alignment horizontal="center" vertical="center" wrapText="1"/>
    </xf>
    <xf numFmtId="0" fontId="13" fillId="0" borderId="5"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22" fillId="0" borderId="0" xfId="0" applyFont="1" applyFill="1" applyAlignment="1">
      <alignment horizontal="center" vertical="center" wrapText="1"/>
    </xf>
    <xf numFmtId="0" fontId="30" fillId="0" borderId="0" xfId="0" applyFont="1" applyFill="1" applyBorder="1" applyAlignment="1">
      <alignment horizontal="center" vertical="center"/>
    </xf>
    <xf numFmtId="3" fontId="30" fillId="0" borderId="1" xfId="1"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3" fontId="30" fillId="0" borderId="1" xfId="0" applyNumberFormat="1" applyFont="1" applyFill="1" applyBorder="1" applyAlignment="1">
      <alignment horizontal="center" vertical="center" wrapText="1"/>
    </xf>
    <xf numFmtId="3" fontId="30" fillId="0" borderId="5" xfId="1" applyNumberFormat="1" applyFont="1" applyFill="1" applyBorder="1" applyAlignment="1">
      <alignment horizontal="center" vertical="center" wrapText="1"/>
    </xf>
    <xf numFmtId="3" fontId="30" fillId="0" borderId="16" xfId="1" applyNumberFormat="1" applyFont="1" applyFill="1" applyBorder="1" applyAlignment="1">
      <alignment horizontal="center" vertical="center" wrapText="1"/>
    </xf>
    <xf numFmtId="0" fontId="90" fillId="0" borderId="0" xfId="0" applyFont="1" applyFill="1" applyAlignment="1">
      <alignment horizontal="center"/>
    </xf>
    <xf numFmtId="4" fontId="91" fillId="0" borderId="0" xfId="0" applyNumberFormat="1" applyFont="1" applyFill="1" applyAlignment="1">
      <alignment horizontal="center"/>
    </xf>
    <xf numFmtId="0" fontId="91" fillId="0" borderId="0" xfId="0" applyFont="1" applyFill="1" applyAlignment="1">
      <alignment horizontal="center"/>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34" fillId="0" borderId="1" xfId="0" applyFont="1" applyBorder="1" applyAlignment="1">
      <alignment horizontal="center" vertical="center"/>
    </xf>
    <xf numFmtId="0" fontId="34" fillId="0" borderId="5" xfId="0" applyFont="1" applyBorder="1" applyAlignment="1">
      <alignment horizontal="center" vertical="center"/>
    </xf>
    <xf numFmtId="0" fontId="34" fillId="0" borderId="10" xfId="0" applyFont="1" applyBorder="1" applyAlignment="1">
      <alignment horizontal="center" vertical="center"/>
    </xf>
    <xf numFmtId="0" fontId="34" fillId="0" borderId="16" xfId="0" applyFont="1" applyBorder="1" applyAlignment="1">
      <alignment horizontal="center" vertical="center"/>
    </xf>
    <xf numFmtId="0" fontId="34" fillId="0" borderId="1" xfId="0" applyFont="1" applyBorder="1" applyAlignment="1">
      <alignment horizontal="center" vertical="center" wrapText="1"/>
    </xf>
    <xf numFmtId="0" fontId="89" fillId="0" borderId="0" xfId="0" applyFont="1" applyAlignment="1">
      <alignment horizontal="center" vertical="center"/>
    </xf>
  </cellXfs>
  <cellStyles count="211">
    <cellStyle name="          _x000d__x000a_shell=progman.exe_x000d__x000a_m" xfId="12"/>
    <cellStyle name="#,##0" xfId="13"/>
    <cellStyle name="??" xfId="14"/>
    <cellStyle name="?? [0.00]_PRODUCT DETAIL Q1" xfId="15"/>
    <cellStyle name="?? [0]" xfId="16"/>
    <cellStyle name="?_x001d_??%U©÷u&amp;H©÷9_x0008_?_x0009_s_x000a__x0007__x0001__x0001_" xfId="17"/>
    <cellStyle name="???? [0.00]_PRODUCT DETAIL Q1" xfId="18"/>
    <cellStyle name="????_PRODUCT DETAIL Q1" xfId="19"/>
    <cellStyle name="???[0]_?? DI" xfId="20"/>
    <cellStyle name="???_?? DI" xfId="21"/>
    <cellStyle name="??[0]_MATL COST ANALYSIS" xfId="22"/>
    <cellStyle name="??_ ??? ???? " xfId="23"/>
    <cellStyle name="??A? [0]_ÿÿÿÿÿÿ_1_¢¬???¢â? " xfId="24"/>
    <cellStyle name="??A?_ÿÿÿÿÿÿ_1_¢¬???¢â? " xfId="25"/>
    <cellStyle name="?¡±¢¥?_?¨ù??¢´¢¥_¢¬???¢â? " xfId="26"/>
    <cellStyle name="?ðÇ%U?&amp;H?_x0008_?s_x000a__x0007__x0001__x0001_" xfId="27"/>
    <cellStyle name="_Huong CHI tieu Nhiem vu CTMTQG 2014(1)" xfId="28"/>
    <cellStyle name="_KH.DTC.gd2016-2020 tinh (T2-2015)" xfId="29"/>
    <cellStyle name="•W€_STDFOR" xfId="30"/>
    <cellStyle name="•W_MARINE" xfId="31"/>
    <cellStyle name="W_STDFOR" xfId="32"/>
    <cellStyle name="0.0" xfId="33"/>
    <cellStyle name="0.00" xfId="34"/>
    <cellStyle name="1" xfId="35"/>
    <cellStyle name="2" xfId="36"/>
    <cellStyle name="3" xfId="37"/>
    <cellStyle name="4" xfId="38"/>
    <cellStyle name="6" xfId="39"/>
    <cellStyle name="ÅëÈ­ [0]_¿ì¹°Åë" xfId="40"/>
    <cellStyle name="AeE­ [0]_INQUIRY ¿µ¾÷AßAø " xfId="41"/>
    <cellStyle name="ÅëÈ­_¿ì¹°Åë" xfId="42"/>
    <cellStyle name="AeE­_INQUIRY ¿µ¾÷AßAø " xfId="43"/>
    <cellStyle name="ÄÞ¸¶ [0]_¿ì¹°Åë" xfId="44"/>
    <cellStyle name="AÞ¸¶ [0]_INQUIRY ¿?¾÷AßAø " xfId="45"/>
    <cellStyle name="ÄÞ¸¶_¿ì¹°Åë" xfId="46"/>
    <cellStyle name="AÞ¸¶_INQUIRY ¿?¾÷AßAø " xfId="47"/>
    <cellStyle name="C?AØ_¿?¾÷CoE² " xfId="48"/>
    <cellStyle name="Ç¥ÁØ_´çÃÊ±¸ÀÔ»ý»ê" xfId="49"/>
    <cellStyle name="C￥AØ_¿μ¾÷CoE² " xfId="50"/>
    <cellStyle name="Ç¥ÁØ_PO0862_bldg_BQ" xfId="51"/>
    <cellStyle name="Calc Currency (0)" xfId="52"/>
    <cellStyle name="category" xfId="53"/>
    <cellStyle name="Comma" xfId="1" builtinId="3"/>
    <cellStyle name="Comma [0] 2" xfId="54"/>
    <cellStyle name="Comma 10 10" xfId="55"/>
    <cellStyle name="Comma 100" xfId="3"/>
    <cellStyle name="Comma 14" xfId="56"/>
    <cellStyle name="Comma 15" xfId="57"/>
    <cellStyle name="Comma 2" xfId="7"/>
    <cellStyle name="Comma 2 10" xfId="8"/>
    <cellStyle name="Comma 2 2" xfId="58"/>
    <cellStyle name="Comma 2 2 2" xfId="59"/>
    <cellStyle name="Comma 2 28" xfId="60"/>
    <cellStyle name="Comma 2 3" xfId="61"/>
    <cellStyle name="Comma 3" xfId="62"/>
    <cellStyle name="Comma 4" xfId="63"/>
    <cellStyle name="Comma 4 20" xfId="64"/>
    <cellStyle name="Comma 5" xfId="65"/>
    <cellStyle name="Comma 5 21 2 3 3" xfId="9"/>
    <cellStyle name="Comma 6" xfId="66"/>
    <cellStyle name="Comma 7" xfId="67"/>
    <cellStyle name="Comma 8" xfId="68"/>
    <cellStyle name="Comma0" xfId="69"/>
    <cellStyle name="Currency0" xfId="70"/>
    <cellStyle name="Date" xfId="71"/>
    <cellStyle name="Dezimal [0]_UXO VII" xfId="72"/>
    <cellStyle name="Dezimal_UXO VII" xfId="73"/>
    <cellStyle name="Euro" xfId="74"/>
    <cellStyle name="Fixed" xfId="75"/>
    <cellStyle name="Grey" xfId="76"/>
    <cellStyle name="HEADER" xfId="77"/>
    <cellStyle name="Header1" xfId="78"/>
    <cellStyle name="Header2" xfId="79"/>
    <cellStyle name="Heading1" xfId="80"/>
    <cellStyle name="Heading2" xfId="81"/>
    <cellStyle name="Input [yellow]" xfId="82"/>
    <cellStyle name="Ledger 17 x 11 in" xfId="83"/>
    <cellStyle name="Ledger 17 x 11 in 2" xfId="84"/>
    <cellStyle name="Ledger 17 x 11 in 3" xfId="85"/>
    <cellStyle name="Migliaia (0)_CALPREZZ" xfId="86"/>
    <cellStyle name="Migliaia_ PESO ELETTR." xfId="87"/>
    <cellStyle name="Millares [0]_Well Timing" xfId="88"/>
    <cellStyle name="Millares_Well Timing" xfId="89"/>
    <cellStyle name="Model" xfId="90"/>
    <cellStyle name="moi" xfId="91"/>
    <cellStyle name="Moneda [0]_Well Timing" xfId="92"/>
    <cellStyle name="Moneda_Well Timing" xfId="93"/>
    <cellStyle name="n" xfId="94"/>
    <cellStyle name="Normal" xfId="0" builtinId="0"/>
    <cellStyle name="Normal - Style1" xfId="95"/>
    <cellStyle name="Normal 10" xfId="5"/>
    <cellStyle name="Normal 10 3" xfId="6"/>
    <cellStyle name="Normal 10 7" xfId="96"/>
    <cellStyle name="Normal 105" xfId="97"/>
    <cellStyle name="Normal 108" xfId="98"/>
    <cellStyle name="Normal 11" xfId="99"/>
    <cellStyle name="Normal 11 2 2" xfId="100"/>
    <cellStyle name="Normal 11 3 4" xfId="101"/>
    <cellStyle name="Normal 12" xfId="102"/>
    <cellStyle name="Normal 13" xfId="103"/>
    <cellStyle name="Normal 130" xfId="104"/>
    <cellStyle name="Normal 14" xfId="105"/>
    <cellStyle name="Normal 142" xfId="106"/>
    <cellStyle name="Normal 153" xfId="107"/>
    <cellStyle name="Normal 163" xfId="108"/>
    <cellStyle name="Normal 166" xfId="109"/>
    <cellStyle name="Normal 181" xfId="110"/>
    <cellStyle name="Normal 19" xfId="111"/>
    <cellStyle name="Normal 19 2" xfId="112"/>
    <cellStyle name="Normal 191" xfId="113"/>
    <cellStyle name="Normal 199" xfId="114"/>
    <cellStyle name="Normal 2" xfId="11"/>
    <cellStyle name="Normal 2 10" xfId="115"/>
    <cellStyle name="Normal 2 2" xfId="116"/>
    <cellStyle name="Normal 2 23" xfId="10"/>
    <cellStyle name="Normal 2 3" xfId="117"/>
    <cellStyle name="Normal 2 3 2" xfId="118"/>
    <cellStyle name="Normal 2 4" xfId="119"/>
    <cellStyle name="Normal 2 49" xfId="120"/>
    <cellStyle name="Normal 2 5" xfId="121"/>
    <cellStyle name="Normal 2 6" xfId="210"/>
    <cellStyle name="Normal 2_Bang bieu" xfId="122"/>
    <cellStyle name="Normal 21" xfId="123"/>
    <cellStyle name="Normal 21 2" xfId="124"/>
    <cellStyle name="Normal 211" xfId="125"/>
    <cellStyle name="Normal 216" xfId="126"/>
    <cellStyle name="Normal 226" xfId="127"/>
    <cellStyle name="Normal 229" xfId="128"/>
    <cellStyle name="Normal 23" xfId="129"/>
    <cellStyle name="Normal 236" xfId="2"/>
    <cellStyle name="Normal 237" xfId="130"/>
    <cellStyle name="Normal 24" xfId="131"/>
    <cellStyle name="Normal 25" xfId="132"/>
    <cellStyle name="Normal 26" xfId="133"/>
    <cellStyle name="Normal 27" xfId="134"/>
    <cellStyle name="Normal 28" xfId="135"/>
    <cellStyle name="Normal 29" xfId="136"/>
    <cellStyle name="Normal 3" xfId="137"/>
    <cellStyle name="Normal 30" xfId="138"/>
    <cellStyle name="Normal 30 2" xfId="139"/>
    <cellStyle name="Normal 31" xfId="140"/>
    <cellStyle name="Normal 31 2" xfId="141"/>
    <cellStyle name="Normal 32" xfId="142"/>
    <cellStyle name="Normal 33" xfId="143"/>
    <cellStyle name="Normal 33 3" xfId="144"/>
    <cellStyle name="Normal 4" xfId="145"/>
    <cellStyle name="Normal 4 2" xfId="146"/>
    <cellStyle name="Normal 4_Bang bieu" xfId="147"/>
    <cellStyle name="Normal 5" xfId="148"/>
    <cellStyle name="Normal 6" xfId="149"/>
    <cellStyle name="Normal 64" xfId="150"/>
    <cellStyle name="Normal 7" xfId="151"/>
    <cellStyle name="Normal 79" xfId="152"/>
    <cellStyle name="Normal 8" xfId="153"/>
    <cellStyle name="Normal 81" xfId="154"/>
    <cellStyle name="Normal 88" xfId="155"/>
    <cellStyle name="Normal 9" xfId="156"/>
    <cellStyle name="Normal 9 2" xfId="157"/>
    <cellStyle name="Normal 9_BieuHD2016-2020Tquang2(OK)" xfId="158"/>
    <cellStyle name="Normal_Bieu mau (CV )" xfId="4"/>
    <cellStyle name="Normal1" xfId="159"/>
    <cellStyle name="Normale_ PESO ELETTR." xfId="160"/>
    <cellStyle name="Œ…‹æØ‚è [0.00]_laroux" xfId="161"/>
    <cellStyle name="Œ…‹æØ‚è_laroux" xfId="162"/>
    <cellStyle name="oft Excel]_x000d__x000a_Comment=The open=/f lines load custom functions into the Paste Function list._x000d__x000a_Maximized=2_x000d__x000a_Basics=1_x000d__x000a_A" xfId="163"/>
    <cellStyle name="oft Excel]_x000d__x000a_Comment=The open=/f lines load custom functions into the Paste Function list._x000d__x000a_Maximized=3_x000d__x000a_Basics=1_x000d__x000a_A" xfId="164"/>
    <cellStyle name="omma [0]_Mktg Prog" xfId="165"/>
    <cellStyle name="ormal_Sheet1_1" xfId="166"/>
    <cellStyle name="Percent [2]" xfId="167"/>
    <cellStyle name="Percent 2" xfId="168"/>
    <cellStyle name="Percent 3" xfId="169"/>
    <cellStyle name="Percent 4" xfId="170"/>
    <cellStyle name="s]_x000d__x000a_spooler=yes_x000d__x000a_load=_x000d__x000a_Beep=yes_x000d__x000a_NullPort=None_x000d__x000a_BorderWidth=3_x000d__x000a_CursorBlinkRate=1200_x000d__x000a_DoubleClickSpeed=452_x000d__x000a_Programs=co" xfId="171"/>
    <cellStyle name="style" xfId="172"/>
    <cellStyle name="Style 1" xfId="173"/>
    <cellStyle name="subhead" xfId="174"/>
    <cellStyle name="T" xfId="175"/>
    <cellStyle name="th" xfId="176"/>
    <cellStyle name="þ_x001d_ð·_x000c_æþ'_x000d_ßþU_x0001_Ø_x0005_ü_x0014__x0007__x0001__x0001_" xfId="177"/>
    <cellStyle name="þ_x001d_ðÇ%Uý—&amp;Hý9_x0008_Ÿ_x0009_s_x000a__x0007__x0001__x0001_" xfId="178"/>
    <cellStyle name="Valuta (0)_CALPREZZ" xfId="179"/>
    <cellStyle name="Valuta_ PESO ELETTR." xfId="180"/>
    <cellStyle name="viet" xfId="181"/>
    <cellStyle name="viet2" xfId="182"/>
    <cellStyle name="Währung [0]_UXO VII" xfId="183"/>
    <cellStyle name="Währung_UXO VII" xfId="184"/>
    <cellStyle name="xuan" xfId="185"/>
    <cellStyle name=" [0.00]_ Att. 1- Cover" xfId="186"/>
    <cellStyle name="_ Att. 1- Cover" xfId="187"/>
    <cellStyle name="?_ Att. 1- Cover" xfId="188"/>
    <cellStyle name="똿뗦먛귟 [0.00]_PRODUCT DETAIL Q1" xfId="189"/>
    <cellStyle name="똿뗦먛귟_PRODUCT DETAIL Q1" xfId="190"/>
    <cellStyle name="믅됞 [0.00]_PRODUCT DETAIL Q1" xfId="191"/>
    <cellStyle name="믅됞_PRODUCT DETAIL Q1" xfId="192"/>
    <cellStyle name="백분율_95" xfId="193"/>
    <cellStyle name="뷭?_BOOKSHIP" xfId="194"/>
    <cellStyle name="안건회계법인" xfId="195"/>
    <cellStyle name="콤마 [0]_ 비목별 월별기술 " xfId="196"/>
    <cellStyle name="콤마_ 비목별 월별기술 " xfId="197"/>
    <cellStyle name="통화 [0]_1202" xfId="198"/>
    <cellStyle name="통화_1202" xfId="199"/>
    <cellStyle name="표준_(정보부문)월별인원계획" xfId="200"/>
    <cellStyle name="一般_00Q3902REV.1" xfId="201"/>
    <cellStyle name="千分位[0]_00Q3902REV.1" xfId="202"/>
    <cellStyle name="千分位_00Q3902REV.1" xfId="203"/>
    <cellStyle name="桁区切り_NADUONG BQ (Draft)" xfId="204"/>
    <cellStyle name="標準_BQ（業者）" xfId="205"/>
    <cellStyle name="貨幣 [0]_00Q3902REV.1" xfId="206"/>
    <cellStyle name="貨幣[0]_BRE" xfId="207"/>
    <cellStyle name="貨幣_00Q3902REV.1" xfId="208"/>
    <cellStyle name="通貨_MITSUI1_BQ" xfId="209"/>
  </cellStyles>
  <dxfs count="4">
    <dxf>
      <font>
        <color rgb="FFFF0000"/>
      </font>
      <fill>
        <patternFill>
          <bgColor theme="0" tint="-0.14996795556505021"/>
        </patternFill>
      </fill>
    </dxf>
    <dxf>
      <font>
        <color rgb="FFFF0000"/>
      </font>
      <fill>
        <patternFill>
          <bgColor theme="0" tint="-0.14996795556505021"/>
        </patternFill>
      </fill>
    </dxf>
    <dxf>
      <font>
        <color rgb="FFFF0000"/>
      </font>
      <fill>
        <patternFill>
          <bgColor theme="0" tint="-0.14996795556505021"/>
        </patternFill>
      </fill>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BT16"/>
  <sheetViews>
    <sheetView topLeftCell="A2" zoomScale="85" zoomScaleNormal="85" workbookViewId="0">
      <selection activeCell="S7" sqref="S7:S14"/>
    </sheetView>
  </sheetViews>
  <sheetFormatPr defaultColWidth="9.140625" defaultRowHeight="15"/>
  <cols>
    <col min="1" max="1" width="7" style="220" customWidth="1"/>
    <col min="2" max="2" width="16.85546875" style="121" hidden="1" customWidth="1"/>
    <col min="3" max="3" width="36.42578125" style="121" customWidth="1"/>
    <col min="4" max="4" width="15.28515625" style="121" hidden="1" customWidth="1"/>
    <col min="5" max="5" width="11.85546875" style="221" customWidth="1"/>
    <col min="6" max="6" width="9.85546875" style="121" customWidth="1"/>
    <col min="7" max="7" width="12" style="121" customWidth="1"/>
    <col min="8" max="8" width="10" style="121" customWidth="1"/>
    <col min="9" max="9" width="10.28515625" style="121" customWidth="1"/>
    <col min="10" max="10" width="9.28515625" style="121" customWidth="1"/>
    <col min="11" max="11" width="10.28515625" style="121" customWidth="1"/>
    <col min="12" max="12" width="10" style="121" bestFit="1" customWidth="1"/>
    <col min="13" max="14" width="10" style="121" customWidth="1"/>
    <col min="15" max="15" width="10.42578125" style="121" customWidth="1"/>
    <col min="16" max="18" width="10" style="121" customWidth="1"/>
    <col min="19" max="19" width="13.28515625" style="121" customWidth="1"/>
    <col min="20" max="20" width="17" style="121" hidden="1" customWidth="1"/>
    <col min="21" max="21" width="17.5703125" style="121" hidden="1" customWidth="1"/>
    <col min="22" max="22" width="17.140625" style="121" hidden="1" customWidth="1"/>
    <col min="23" max="23" width="17.42578125" style="121" hidden="1" customWidth="1"/>
    <col min="24" max="24" width="13.85546875" style="121" hidden="1" customWidth="1"/>
    <col min="25" max="25" width="16.28515625" style="121" hidden="1" customWidth="1"/>
    <col min="26" max="26" width="9" style="121" hidden="1" customWidth="1"/>
    <col min="27" max="27" width="17.7109375" style="121" hidden="1" customWidth="1"/>
    <col min="28" max="28" width="20" style="121" hidden="1" customWidth="1"/>
    <col min="29" max="29" width="16.85546875" style="121" hidden="1" customWidth="1"/>
    <col min="30" max="30" width="20" style="121" hidden="1" customWidth="1"/>
    <col min="31" max="31" width="16.5703125" style="121" hidden="1" customWidth="1"/>
    <col min="32" max="32" width="15.140625" style="121" hidden="1" customWidth="1"/>
    <col min="33" max="33" width="8" style="121" hidden="1" customWidth="1"/>
    <col min="34" max="34" width="19.140625" style="121" hidden="1" customWidth="1"/>
    <col min="35" max="35" width="18.85546875" style="121" hidden="1" customWidth="1"/>
    <col min="36" max="36" width="19.140625" style="121" hidden="1" customWidth="1"/>
    <col min="37" max="37" width="18.85546875" style="121" hidden="1" customWidth="1"/>
    <col min="38" max="38" width="14.140625" style="121" hidden="1" customWidth="1"/>
    <col min="39" max="39" width="12.5703125" style="121" hidden="1" customWidth="1"/>
    <col min="40" max="40" width="6.85546875" style="121" hidden="1" customWidth="1"/>
    <col min="41" max="41" width="17.28515625" style="121" hidden="1" customWidth="1"/>
    <col min="42" max="42" width="16.28515625" style="121" hidden="1" customWidth="1"/>
    <col min="43" max="43" width="16.42578125" style="121" hidden="1" customWidth="1"/>
    <col min="44" max="44" width="16.140625" style="121" hidden="1" customWidth="1"/>
    <col min="45" max="45" width="15.42578125" style="121" hidden="1" customWidth="1"/>
    <col min="46" max="46" width="12.85546875" style="121" hidden="1" customWidth="1"/>
    <col min="47" max="47" width="9.42578125" style="121" hidden="1" customWidth="1"/>
    <col min="48" max="54" width="18.85546875" style="121" hidden="1" customWidth="1"/>
    <col min="55" max="55" width="15.85546875" style="121" hidden="1" customWidth="1"/>
    <col min="56" max="56" width="15" style="121" hidden="1" customWidth="1"/>
    <col min="57" max="59" width="9.140625" style="121" hidden="1" customWidth="1"/>
    <col min="60" max="60" width="19.7109375" style="121" hidden="1" customWidth="1"/>
    <col min="61" max="61" width="19.28515625" style="121" hidden="1" customWidth="1"/>
    <col min="62" max="70" width="9.140625" style="121" hidden="1" customWidth="1"/>
    <col min="71" max="73" width="9.140625" style="121" customWidth="1"/>
    <col min="74" max="16384" width="9.140625" style="121"/>
  </cols>
  <sheetData>
    <row r="1" spans="1:72" ht="30" hidden="1">
      <c r="AW1" s="258"/>
      <c r="AX1" s="120" t="s">
        <v>2018</v>
      </c>
      <c r="AY1" s="120" t="s">
        <v>2019</v>
      </c>
      <c r="AZ1" s="120" t="s">
        <v>2020</v>
      </c>
      <c r="BA1" s="259" t="s">
        <v>2023</v>
      </c>
      <c r="BB1" s="260">
        <f>791000000+8046000000</f>
        <v>8837000000</v>
      </c>
      <c r="BC1" s="261" t="s">
        <v>2028</v>
      </c>
      <c r="BD1" s="262">
        <v>8628027560</v>
      </c>
      <c r="BH1" s="121" t="s">
        <v>2024</v>
      </c>
      <c r="BI1" s="263">
        <f>BI2+BI3+BI4+BI5</f>
        <v>11399811762</v>
      </c>
    </row>
    <row r="2" spans="1:72" ht="20.25" customHeight="1">
      <c r="A2" s="472" t="s">
        <v>2068</v>
      </c>
      <c r="B2" s="472"/>
      <c r="C2" s="472"/>
      <c r="D2" s="472"/>
      <c r="E2" s="472"/>
      <c r="F2" s="472"/>
      <c r="G2" s="472"/>
      <c r="H2" s="472"/>
      <c r="I2" s="472"/>
      <c r="J2" s="472"/>
      <c r="K2" s="472"/>
      <c r="L2" s="472"/>
      <c r="M2" s="472"/>
      <c r="N2" s="472"/>
      <c r="O2" s="472"/>
      <c r="P2" s="472"/>
      <c r="Q2" s="472"/>
      <c r="R2" s="472"/>
      <c r="AV2" s="254" t="s">
        <v>2021</v>
      </c>
      <c r="AX2" s="264" t="e">
        <f>#REF!</f>
        <v>#REF!</v>
      </c>
      <c r="AY2" s="254"/>
      <c r="AZ2" s="264" t="e">
        <f>#REF!</f>
        <v>#REF!</v>
      </c>
      <c r="BA2" s="121" t="s">
        <v>2030</v>
      </c>
      <c r="BB2" s="158" t="e">
        <f>BB1-AZ2-AZ3</f>
        <v>#REF!</v>
      </c>
      <c r="BH2" s="121" t="s">
        <v>2025</v>
      </c>
      <c r="BI2" s="265">
        <f>791000000+8046000000</f>
        <v>8837000000</v>
      </c>
    </row>
    <row r="3" spans="1:72">
      <c r="A3" s="266"/>
      <c r="B3" s="266"/>
      <c r="C3" s="266"/>
      <c r="D3" s="266"/>
      <c r="E3" s="267"/>
      <c r="F3" s="266"/>
      <c r="G3" s="266"/>
      <c r="H3" s="266"/>
      <c r="I3" s="266"/>
      <c r="J3" s="266"/>
      <c r="K3" s="266"/>
      <c r="L3" s="266"/>
      <c r="M3" s="266"/>
      <c r="N3" s="266"/>
      <c r="O3" s="266"/>
      <c r="P3" s="266"/>
      <c r="Q3" s="266"/>
      <c r="R3" s="266"/>
      <c r="AV3" s="257" t="s">
        <v>2022</v>
      </c>
      <c r="AX3" s="268" t="e">
        <f>#REF!-AX2</f>
        <v>#REF!</v>
      </c>
      <c r="AY3" s="268" t="e">
        <f>#REF!-AY2</f>
        <v>#REF!</v>
      </c>
      <c r="AZ3" s="268" t="e">
        <f>#REF!-AZ2</f>
        <v>#REF!</v>
      </c>
      <c r="BH3" s="121" t="s">
        <v>2019</v>
      </c>
      <c r="BI3" s="265">
        <v>126893512</v>
      </c>
    </row>
    <row r="4" spans="1:72">
      <c r="G4" s="158"/>
      <c r="J4" s="158"/>
      <c r="P4" s="121" t="s">
        <v>1979</v>
      </c>
      <c r="AX4" s="121">
        <v>965.97541299999989</v>
      </c>
      <c r="BH4" s="121" t="s">
        <v>2026</v>
      </c>
      <c r="BI4" s="265">
        <v>580918250</v>
      </c>
    </row>
    <row r="5" spans="1:72" ht="30.75" customHeight="1">
      <c r="A5" s="473" t="s">
        <v>0</v>
      </c>
      <c r="B5" s="473" t="s">
        <v>1</v>
      </c>
      <c r="C5" s="473" t="s">
        <v>2</v>
      </c>
      <c r="D5" s="290"/>
      <c r="E5" s="473" t="s">
        <v>3</v>
      </c>
      <c r="F5" s="473" t="s">
        <v>4</v>
      </c>
      <c r="G5" s="473" t="s">
        <v>1952</v>
      </c>
      <c r="H5" s="473" t="s">
        <v>1953</v>
      </c>
      <c r="I5" s="473" t="s">
        <v>1959</v>
      </c>
      <c r="J5" s="473" t="s">
        <v>1960</v>
      </c>
      <c r="K5" s="473"/>
      <c r="L5" s="473"/>
      <c r="M5" s="474" t="s">
        <v>2064</v>
      </c>
      <c r="N5" s="475"/>
      <c r="O5" s="476"/>
      <c r="P5" s="474" t="s">
        <v>2065</v>
      </c>
      <c r="Q5" s="475"/>
      <c r="R5" s="476"/>
      <c r="T5" s="473" t="s">
        <v>72</v>
      </c>
      <c r="U5" s="473"/>
      <c r="V5" s="473" t="s">
        <v>73</v>
      </c>
      <c r="W5" s="473"/>
      <c r="X5" s="473" t="s">
        <v>74</v>
      </c>
      <c r="Y5" s="473"/>
      <c r="Z5" s="290"/>
      <c r="AA5" s="473" t="s">
        <v>77</v>
      </c>
      <c r="AB5" s="473"/>
      <c r="AC5" s="473" t="s">
        <v>78</v>
      </c>
      <c r="AD5" s="473"/>
      <c r="AE5" s="473" t="s">
        <v>79</v>
      </c>
      <c r="AF5" s="473"/>
      <c r="AG5" s="290"/>
      <c r="AH5" s="473" t="s">
        <v>80</v>
      </c>
      <c r="AI5" s="473"/>
      <c r="AJ5" s="473" t="s">
        <v>81</v>
      </c>
      <c r="AK5" s="473"/>
      <c r="AL5" s="473" t="s">
        <v>82</v>
      </c>
      <c r="AM5" s="473"/>
      <c r="AN5" s="290"/>
      <c r="AO5" s="473" t="s">
        <v>83</v>
      </c>
      <c r="AP5" s="473"/>
      <c r="AQ5" s="473" t="s">
        <v>84</v>
      </c>
      <c r="AR5" s="473"/>
      <c r="AS5" s="473" t="s">
        <v>85</v>
      </c>
      <c r="AT5" s="473"/>
      <c r="AU5" s="224"/>
      <c r="AV5" s="481" t="s">
        <v>86</v>
      </c>
      <c r="AW5" s="482"/>
      <c r="AX5" s="482"/>
      <c r="AY5" s="482"/>
      <c r="AZ5" s="483"/>
      <c r="BA5" s="473" t="s">
        <v>87</v>
      </c>
      <c r="BB5" s="473"/>
      <c r="BC5" s="473" t="s">
        <v>88</v>
      </c>
      <c r="BD5" s="473"/>
      <c r="BH5" s="128" t="s">
        <v>2027</v>
      </c>
      <c r="BI5" s="265">
        <v>1855000000</v>
      </c>
    </row>
    <row r="6" spans="1:72" ht="30.75" customHeight="1">
      <c r="A6" s="473"/>
      <c r="B6" s="473"/>
      <c r="C6" s="473"/>
      <c r="D6" s="290"/>
      <c r="E6" s="473"/>
      <c r="F6" s="473"/>
      <c r="G6" s="473"/>
      <c r="H6" s="473"/>
      <c r="I6" s="473"/>
      <c r="J6" s="473" t="s">
        <v>5</v>
      </c>
      <c r="K6" s="473" t="s">
        <v>6</v>
      </c>
      <c r="L6" s="473" t="s">
        <v>7</v>
      </c>
      <c r="M6" s="473" t="s">
        <v>5</v>
      </c>
      <c r="N6" s="473" t="s">
        <v>6</v>
      </c>
      <c r="O6" s="473" t="s">
        <v>7</v>
      </c>
      <c r="P6" s="473" t="s">
        <v>5</v>
      </c>
      <c r="Q6" s="473" t="s">
        <v>6</v>
      </c>
      <c r="R6" s="473" t="s">
        <v>7</v>
      </c>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24"/>
      <c r="AV6" s="477" t="s">
        <v>75</v>
      </c>
      <c r="AW6" s="479" t="s">
        <v>76</v>
      </c>
      <c r="AX6" s="481" t="s">
        <v>2017</v>
      </c>
      <c r="AY6" s="482"/>
      <c r="AZ6" s="482"/>
      <c r="BA6" s="291"/>
      <c r="BB6" s="291"/>
      <c r="BC6" s="291"/>
      <c r="BD6" s="291"/>
    </row>
    <row r="7" spans="1:72" ht="28.5">
      <c r="A7" s="473"/>
      <c r="B7" s="473"/>
      <c r="C7" s="473"/>
      <c r="D7" s="290"/>
      <c r="E7" s="473"/>
      <c r="F7" s="473"/>
      <c r="G7" s="473"/>
      <c r="H7" s="473"/>
      <c r="I7" s="473"/>
      <c r="J7" s="473"/>
      <c r="K7" s="473"/>
      <c r="L7" s="473"/>
      <c r="M7" s="473"/>
      <c r="N7" s="473"/>
      <c r="O7" s="473"/>
      <c r="P7" s="473"/>
      <c r="Q7" s="473"/>
      <c r="R7" s="473"/>
      <c r="T7" s="227" t="s">
        <v>75</v>
      </c>
      <c r="U7" s="228" t="s">
        <v>76</v>
      </c>
      <c r="V7" s="227" t="s">
        <v>75</v>
      </c>
      <c r="W7" s="228" t="s">
        <v>76</v>
      </c>
      <c r="X7" s="227" t="s">
        <v>75</v>
      </c>
      <c r="Y7" s="228" t="s">
        <v>76</v>
      </c>
      <c r="Z7" s="228"/>
      <c r="AA7" s="227" t="s">
        <v>75</v>
      </c>
      <c r="AB7" s="228" t="s">
        <v>76</v>
      </c>
      <c r="AC7" s="227" t="s">
        <v>75</v>
      </c>
      <c r="AD7" s="228" t="s">
        <v>76</v>
      </c>
      <c r="AE7" s="227" t="s">
        <v>75</v>
      </c>
      <c r="AF7" s="228" t="s">
        <v>76</v>
      </c>
      <c r="AG7" s="228"/>
      <c r="AH7" s="227" t="s">
        <v>75</v>
      </c>
      <c r="AI7" s="228" t="s">
        <v>76</v>
      </c>
      <c r="AJ7" s="227" t="s">
        <v>75</v>
      </c>
      <c r="AK7" s="228" t="s">
        <v>76</v>
      </c>
      <c r="AL7" s="227" t="s">
        <v>75</v>
      </c>
      <c r="AM7" s="228" t="s">
        <v>76</v>
      </c>
      <c r="AN7" s="228"/>
      <c r="AO7" s="293" t="s">
        <v>75</v>
      </c>
      <c r="AP7" s="292" t="s">
        <v>76</v>
      </c>
      <c r="AQ7" s="293" t="s">
        <v>75</v>
      </c>
      <c r="AR7" s="292" t="s">
        <v>76</v>
      </c>
      <c r="AS7" s="293" t="s">
        <v>75</v>
      </c>
      <c r="AT7" s="292" t="s">
        <v>76</v>
      </c>
      <c r="AU7" s="231"/>
      <c r="AV7" s="478"/>
      <c r="AW7" s="480"/>
      <c r="AX7" s="292" t="s">
        <v>2018</v>
      </c>
      <c r="AY7" s="292" t="s">
        <v>2019</v>
      </c>
      <c r="AZ7" s="292" t="s">
        <v>2020</v>
      </c>
      <c r="BA7" s="293" t="s">
        <v>75</v>
      </c>
      <c r="BB7" s="292" t="s">
        <v>76</v>
      </c>
      <c r="BC7" s="293" t="s">
        <v>75</v>
      </c>
      <c r="BD7" s="292" t="s">
        <v>76</v>
      </c>
    </row>
    <row r="8" spans="1:72" ht="25.5" customHeight="1">
      <c r="A8" s="292"/>
      <c r="B8" s="292"/>
      <c r="C8" s="292" t="s">
        <v>1954</v>
      </c>
      <c r="D8" s="292"/>
      <c r="E8" s="292"/>
      <c r="F8" s="294">
        <f>SUM(F9:F14)</f>
        <v>35860.274000000005</v>
      </c>
      <c r="G8" s="294">
        <f t="shared" ref="G8:R8" si="0">SUM(G9:G14)</f>
        <v>0</v>
      </c>
      <c r="H8" s="294">
        <f t="shared" si="0"/>
        <v>0</v>
      </c>
      <c r="I8" s="294">
        <f t="shared" si="0"/>
        <v>13679.377301</v>
      </c>
      <c r="J8" s="294">
        <f t="shared" si="0"/>
        <v>6418.9517619999997</v>
      </c>
      <c r="K8" s="294">
        <f t="shared" si="0"/>
        <v>0</v>
      </c>
      <c r="L8" s="294">
        <f t="shared" si="0"/>
        <v>6418.9517619999997</v>
      </c>
      <c r="M8" s="294">
        <f t="shared" si="0"/>
        <v>0</v>
      </c>
      <c r="N8" s="294">
        <f t="shared" si="0"/>
        <v>0</v>
      </c>
      <c r="O8" s="294">
        <f t="shared" si="0"/>
        <v>0</v>
      </c>
      <c r="P8" s="294">
        <f t="shared" si="0"/>
        <v>6418.9517620000006</v>
      </c>
      <c r="Q8" s="294">
        <f t="shared" si="0"/>
        <v>0</v>
      </c>
      <c r="R8" s="294">
        <f t="shared" si="0"/>
        <v>6418.9517620000006</v>
      </c>
      <c r="T8" s="124"/>
      <c r="U8" s="125"/>
      <c r="V8" s="124"/>
      <c r="W8" s="125"/>
      <c r="X8" s="124"/>
      <c r="Y8" s="125"/>
      <c r="Z8" s="125"/>
      <c r="AA8" s="124"/>
      <c r="AB8" s="125"/>
      <c r="AC8" s="124"/>
      <c r="AD8" s="125"/>
      <c r="AE8" s="124"/>
      <c r="AF8" s="125"/>
      <c r="AG8" s="125"/>
      <c r="AH8" s="124"/>
      <c r="AI8" s="125"/>
      <c r="AJ8" s="124"/>
      <c r="AK8" s="125"/>
      <c r="AL8" s="124"/>
      <c r="AM8" s="125"/>
      <c r="AN8" s="125"/>
      <c r="AO8" s="126"/>
      <c r="AP8" s="120"/>
      <c r="AQ8" s="126"/>
      <c r="AR8" s="120"/>
      <c r="AS8" s="126"/>
      <c r="AT8" s="120"/>
      <c r="AU8" s="125"/>
      <c r="AV8" s="126"/>
      <c r="AW8" s="120"/>
      <c r="AX8" s="120"/>
      <c r="AY8" s="120"/>
      <c r="AZ8" s="120"/>
      <c r="BA8" s="126"/>
      <c r="BB8" s="120"/>
      <c r="BC8" s="126"/>
      <c r="BD8" s="120"/>
      <c r="BS8" s="158">
        <f>L8-L12-L14</f>
        <v>4418.9517619999997</v>
      </c>
      <c r="BT8" s="158">
        <f>BS8+K8</f>
        <v>4418.9517619999997</v>
      </c>
    </row>
    <row r="9" spans="1:72" s="128" customFormat="1" ht="30">
      <c r="A9" s="297">
        <v>1</v>
      </c>
      <c r="B9" s="298" t="s">
        <v>11</v>
      </c>
      <c r="C9" s="299" t="s">
        <v>12</v>
      </c>
      <c r="D9" s="300" t="s">
        <v>41</v>
      </c>
      <c r="E9" s="301" t="s">
        <v>23</v>
      </c>
      <c r="F9" s="302">
        <v>14988.618</v>
      </c>
      <c r="G9" s="302"/>
      <c r="H9" s="303"/>
      <c r="I9" s="302">
        <v>13679.377301</v>
      </c>
      <c r="J9" s="302">
        <f t="shared" ref="J9:J14" si="1">K9+L9</f>
        <v>745.02376200000003</v>
      </c>
      <c r="K9" s="304">
        <f>AV9/1000000</f>
        <v>0</v>
      </c>
      <c r="L9" s="304">
        <f>AW9/1000000</f>
        <v>745.02376200000003</v>
      </c>
      <c r="M9" s="304">
        <f t="shared" ref="M9:M14" si="2">N9+O9</f>
        <v>-4.925393999999983</v>
      </c>
      <c r="N9" s="304"/>
      <c r="O9" s="304">
        <f>R9-L9</f>
        <v>-4.925393999999983</v>
      </c>
      <c r="P9" s="305">
        <f>Q9+R9</f>
        <v>740.09836800000005</v>
      </c>
      <c r="Q9" s="304">
        <v>0</v>
      </c>
      <c r="R9" s="304">
        <v>740.09836800000005</v>
      </c>
      <c r="T9" s="108">
        <v>0</v>
      </c>
      <c r="U9" s="247">
        <v>0</v>
      </c>
      <c r="V9" s="247">
        <v>0</v>
      </c>
      <c r="W9" s="247">
        <v>0</v>
      </c>
      <c r="X9" s="247">
        <v>0</v>
      </c>
      <c r="Y9" s="247">
        <v>0</v>
      </c>
      <c r="Z9" s="247"/>
      <c r="AA9" s="118">
        <v>0</v>
      </c>
      <c r="AB9" s="118">
        <v>0</v>
      </c>
      <c r="AC9" s="118">
        <v>0</v>
      </c>
      <c r="AD9" s="118">
        <v>0</v>
      </c>
      <c r="AE9" s="118">
        <v>0</v>
      </c>
      <c r="AF9" s="118">
        <v>0</v>
      </c>
      <c r="AG9" s="118"/>
      <c r="AH9" s="118">
        <v>0</v>
      </c>
      <c r="AI9" s="118">
        <v>5520537331</v>
      </c>
      <c r="AJ9" s="118">
        <v>0</v>
      </c>
      <c r="AK9" s="118">
        <v>5520537331</v>
      </c>
      <c r="AL9" s="118">
        <v>0</v>
      </c>
      <c r="AM9" s="118">
        <v>0</v>
      </c>
      <c r="AN9" s="118"/>
      <c r="AO9" s="118">
        <v>8000000000</v>
      </c>
      <c r="AP9" s="118">
        <v>158840632</v>
      </c>
      <c r="AQ9" s="118">
        <v>7999999669</v>
      </c>
      <c r="AR9" s="118">
        <v>158840632</v>
      </c>
      <c r="AS9" s="118">
        <v>331</v>
      </c>
      <c r="AT9" s="118">
        <v>0</v>
      </c>
      <c r="AU9" s="269"/>
      <c r="AV9" s="247">
        <v>0</v>
      </c>
      <c r="AW9" s="247">
        <f>535023762+210000000</f>
        <v>745023762</v>
      </c>
      <c r="AX9" s="247">
        <v>408130250</v>
      </c>
      <c r="AY9" s="247">
        <v>126893512</v>
      </c>
      <c r="AZ9" s="247">
        <v>210000000</v>
      </c>
      <c r="BA9" s="247">
        <v>0</v>
      </c>
      <c r="BB9" s="247">
        <f>126893512+613204856</f>
        <v>740098368</v>
      </c>
      <c r="BC9" s="269"/>
      <c r="BD9" s="269"/>
    </row>
    <row r="10" spans="1:72" s="128" customFormat="1" ht="60">
      <c r="A10" s="107">
        <v>2</v>
      </c>
      <c r="B10" s="115" t="s">
        <v>15</v>
      </c>
      <c r="C10" s="116" t="s">
        <v>16</v>
      </c>
      <c r="D10" s="109" t="s">
        <v>41</v>
      </c>
      <c r="E10" s="118" t="s">
        <v>21</v>
      </c>
      <c r="F10" s="118">
        <v>1217.6559999999999</v>
      </c>
      <c r="G10" s="118"/>
      <c r="H10" s="108"/>
      <c r="I10" s="118">
        <v>0</v>
      </c>
      <c r="J10" s="118">
        <f t="shared" si="1"/>
        <v>1200</v>
      </c>
      <c r="K10" s="242">
        <f>AV10/1000000</f>
        <v>0</v>
      </c>
      <c r="L10" s="242">
        <f>AW10/1000000</f>
        <v>1200</v>
      </c>
      <c r="M10" s="242">
        <f t="shared" si="2"/>
        <v>-63.663749999999936</v>
      </c>
      <c r="N10" s="242"/>
      <c r="O10" s="242">
        <f>R10-L10</f>
        <v>-63.663749999999936</v>
      </c>
      <c r="P10" s="270">
        <f>Q10+R10</f>
        <v>1136.3362500000001</v>
      </c>
      <c r="Q10" s="242">
        <v>0</v>
      </c>
      <c r="R10" s="122">
        <v>1136.3362500000001</v>
      </c>
      <c r="T10" s="117"/>
      <c r="U10" s="271"/>
      <c r="V10" s="271"/>
      <c r="W10" s="271"/>
      <c r="X10" s="271"/>
      <c r="Y10" s="271"/>
      <c r="Z10" s="271"/>
      <c r="AA10" s="119"/>
      <c r="AB10" s="119"/>
      <c r="AC10" s="119"/>
      <c r="AD10" s="119"/>
      <c r="AE10" s="119"/>
      <c r="AF10" s="119"/>
      <c r="AG10" s="119"/>
      <c r="AH10" s="119"/>
      <c r="AI10" s="119"/>
      <c r="AJ10" s="119"/>
      <c r="AK10" s="119"/>
      <c r="AL10" s="119"/>
      <c r="AM10" s="119"/>
      <c r="AN10" s="119"/>
      <c r="AO10" s="119"/>
      <c r="AP10" s="119"/>
      <c r="AQ10" s="119"/>
      <c r="AR10" s="119"/>
      <c r="AS10" s="119"/>
      <c r="AT10" s="119"/>
      <c r="AU10" s="272"/>
      <c r="AV10" s="271"/>
      <c r="AW10" s="271">
        <v>1200000000</v>
      </c>
      <c r="AX10" s="271"/>
      <c r="AY10" s="271"/>
      <c r="AZ10" s="271">
        <v>1200000000</v>
      </c>
      <c r="BA10" s="271"/>
      <c r="BB10" s="271">
        <v>1136336250</v>
      </c>
      <c r="BC10" s="272"/>
      <c r="BD10" s="272"/>
    </row>
    <row r="11" spans="1:72" s="128" customFormat="1" ht="45">
      <c r="A11" s="107">
        <v>3</v>
      </c>
      <c r="B11" s="115"/>
      <c r="C11" s="116" t="s">
        <v>2058</v>
      </c>
      <c r="D11" s="107"/>
      <c r="E11" s="111" t="s">
        <v>2059</v>
      </c>
      <c r="F11" s="281">
        <v>2168</v>
      </c>
      <c r="G11" s="118"/>
      <c r="H11" s="108"/>
      <c r="I11" s="118"/>
      <c r="J11" s="242">
        <f t="shared" si="1"/>
        <v>2000</v>
      </c>
      <c r="K11" s="242"/>
      <c r="L11" s="270">
        <v>2000</v>
      </c>
      <c r="M11" s="242">
        <f t="shared" si="2"/>
        <v>-300</v>
      </c>
      <c r="N11" s="270"/>
      <c r="O11" s="270">
        <v>-300</v>
      </c>
      <c r="P11" s="270">
        <f t="shared" ref="P11:P14" si="3">Q11+R11</f>
        <v>1700</v>
      </c>
      <c r="Q11" s="242"/>
      <c r="R11" s="270">
        <f>L11+O11</f>
        <v>1700</v>
      </c>
      <c r="T11" s="108"/>
      <c r="U11" s="247"/>
      <c r="V11" s="247"/>
      <c r="W11" s="247"/>
      <c r="X11" s="247"/>
      <c r="Y11" s="247"/>
      <c r="Z11" s="247"/>
      <c r="AA11" s="118"/>
      <c r="AB11" s="118"/>
      <c r="AC11" s="118"/>
      <c r="AD11" s="118"/>
      <c r="AE11" s="118"/>
      <c r="AF11" s="118"/>
      <c r="AG11" s="118"/>
      <c r="AH11" s="118"/>
      <c r="AI11" s="118"/>
      <c r="AJ11" s="118"/>
      <c r="AK11" s="118"/>
      <c r="AL11" s="118"/>
      <c r="AM11" s="118"/>
      <c r="AN11" s="118"/>
      <c r="AO11" s="118"/>
      <c r="AP11" s="118"/>
      <c r="AQ11" s="118"/>
      <c r="AR11" s="118"/>
      <c r="AS11" s="118"/>
      <c r="AT11" s="118"/>
      <c r="AU11" s="269"/>
      <c r="AV11" s="247"/>
      <c r="AW11" s="247"/>
      <c r="AX11" s="247"/>
      <c r="AY11" s="247"/>
      <c r="AZ11" s="247"/>
      <c r="BA11" s="247"/>
      <c r="BB11" s="247"/>
      <c r="BC11" s="269"/>
      <c r="BD11" s="269"/>
    </row>
    <row r="12" spans="1:72" s="128" customFormat="1" ht="36" customHeight="1">
      <c r="A12" s="107">
        <v>4</v>
      </c>
      <c r="B12" s="115"/>
      <c r="C12" s="116" t="s">
        <v>2060</v>
      </c>
      <c r="D12" s="107"/>
      <c r="E12" s="111" t="s">
        <v>2061</v>
      </c>
      <c r="F12" s="281">
        <v>4969</v>
      </c>
      <c r="G12" s="118"/>
      <c r="H12" s="108"/>
      <c r="I12" s="118"/>
      <c r="J12" s="242">
        <f t="shared" si="1"/>
        <v>2000</v>
      </c>
      <c r="K12" s="242"/>
      <c r="L12" s="270">
        <v>2000</v>
      </c>
      <c r="M12" s="242">
        <f t="shared" si="2"/>
        <v>-500</v>
      </c>
      <c r="N12" s="270"/>
      <c r="O12" s="270">
        <v>-500</v>
      </c>
      <c r="P12" s="270">
        <f t="shared" si="3"/>
        <v>1500</v>
      </c>
      <c r="Q12" s="242"/>
      <c r="R12" s="270">
        <f>L12+O12</f>
        <v>1500</v>
      </c>
      <c r="T12" s="108"/>
      <c r="U12" s="247"/>
      <c r="V12" s="247"/>
      <c r="W12" s="247"/>
      <c r="X12" s="247"/>
      <c r="Y12" s="247"/>
      <c r="Z12" s="247"/>
      <c r="AA12" s="118"/>
      <c r="AB12" s="118"/>
      <c r="AC12" s="118"/>
      <c r="AD12" s="118"/>
      <c r="AE12" s="118"/>
      <c r="AF12" s="118"/>
      <c r="AG12" s="118"/>
      <c r="AH12" s="118"/>
      <c r="AI12" s="118"/>
      <c r="AJ12" s="118"/>
      <c r="AK12" s="118"/>
      <c r="AL12" s="118"/>
      <c r="AM12" s="118"/>
      <c r="AN12" s="118"/>
      <c r="AO12" s="118"/>
      <c r="AP12" s="118"/>
      <c r="AQ12" s="118"/>
      <c r="AR12" s="118"/>
      <c r="AS12" s="118"/>
      <c r="AT12" s="118"/>
      <c r="AU12" s="269"/>
      <c r="AV12" s="247"/>
      <c r="AW12" s="247"/>
      <c r="AX12" s="247"/>
      <c r="AY12" s="247"/>
      <c r="AZ12" s="247"/>
      <c r="BA12" s="247"/>
      <c r="BB12" s="247"/>
      <c r="BC12" s="269"/>
      <c r="BD12" s="269"/>
    </row>
    <row r="13" spans="1:72" s="128" customFormat="1" ht="30">
      <c r="A13" s="107">
        <v>5</v>
      </c>
      <c r="B13" s="115"/>
      <c r="C13" s="116" t="s">
        <v>1972</v>
      </c>
      <c r="D13" s="107"/>
      <c r="E13" s="111"/>
      <c r="F13" s="118">
        <v>10000</v>
      </c>
      <c r="G13" s="118"/>
      <c r="H13" s="108"/>
      <c r="I13" s="118"/>
      <c r="J13" s="242">
        <f t="shared" si="1"/>
        <v>473.928</v>
      </c>
      <c r="K13" s="242"/>
      <c r="L13" s="270">
        <v>473.928</v>
      </c>
      <c r="M13" s="242">
        <f t="shared" si="2"/>
        <v>-473.928</v>
      </c>
      <c r="N13" s="270"/>
      <c r="O13" s="270">
        <v>-473.928</v>
      </c>
      <c r="P13" s="242"/>
      <c r="Q13" s="242"/>
      <c r="R13" s="270">
        <f>L13+O13</f>
        <v>0</v>
      </c>
      <c r="T13" s="108"/>
      <c r="U13" s="247"/>
      <c r="V13" s="247"/>
      <c r="W13" s="247"/>
      <c r="X13" s="247"/>
      <c r="Y13" s="247"/>
      <c r="Z13" s="247"/>
      <c r="AA13" s="118"/>
      <c r="AB13" s="118"/>
      <c r="AC13" s="118"/>
      <c r="AD13" s="118"/>
      <c r="AE13" s="118"/>
      <c r="AF13" s="118"/>
      <c r="AG13" s="118"/>
      <c r="AH13" s="118"/>
      <c r="AI13" s="118"/>
      <c r="AJ13" s="118"/>
      <c r="AK13" s="118"/>
      <c r="AL13" s="118"/>
      <c r="AM13" s="118"/>
      <c r="AN13" s="118"/>
      <c r="AO13" s="118"/>
      <c r="AP13" s="118"/>
      <c r="AQ13" s="118"/>
      <c r="AR13" s="118"/>
      <c r="AS13" s="118"/>
      <c r="AT13" s="118"/>
      <c r="AU13" s="269"/>
      <c r="AV13" s="247"/>
      <c r="AW13" s="247"/>
      <c r="AX13" s="247"/>
      <c r="AY13" s="247"/>
      <c r="AZ13" s="247"/>
      <c r="BA13" s="247"/>
      <c r="BB13" s="247"/>
      <c r="BC13" s="269"/>
      <c r="BD13" s="269"/>
    </row>
    <row r="14" spans="1:72" ht="69" customHeight="1">
      <c r="A14" s="295">
        <v>6</v>
      </c>
      <c r="B14" s="257"/>
      <c r="C14" s="296" t="s">
        <v>2062</v>
      </c>
      <c r="D14" s="257"/>
      <c r="E14" s="306" t="s">
        <v>2063</v>
      </c>
      <c r="F14" s="119">
        <v>2517</v>
      </c>
      <c r="G14" s="257"/>
      <c r="H14" s="257"/>
      <c r="I14" s="257"/>
      <c r="J14" s="307">
        <f t="shared" si="1"/>
        <v>0</v>
      </c>
      <c r="K14" s="257"/>
      <c r="L14" s="308"/>
      <c r="M14" s="307">
        <f t="shared" si="2"/>
        <v>1342.5171439999999</v>
      </c>
      <c r="N14" s="308"/>
      <c r="O14" s="308">
        <v>1342.5171439999999</v>
      </c>
      <c r="P14" s="308">
        <f t="shared" si="3"/>
        <v>1342.5171439999999</v>
      </c>
      <c r="Q14" s="257"/>
      <c r="R14" s="308">
        <f>L14+O14</f>
        <v>1342.5171439999999</v>
      </c>
    </row>
    <row r="16" spans="1:72">
      <c r="O16" s="309"/>
    </row>
  </sheetData>
  <mergeCells count="39">
    <mergeCell ref="AV6:AV7"/>
    <mergeCell ref="AW6:AW7"/>
    <mergeCell ref="AX6:AZ6"/>
    <mergeCell ref="M5:O5"/>
    <mergeCell ref="M6:M7"/>
    <mergeCell ref="N6:N7"/>
    <mergeCell ref="O6:O7"/>
    <mergeCell ref="AQ5:AR5"/>
    <mergeCell ref="AS5:AT5"/>
    <mergeCell ref="AV5:AZ5"/>
    <mergeCell ref="X5:Y5"/>
    <mergeCell ref="AA5:AB5"/>
    <mergeCell ref="R6:R7"/>
    <mergeCell ref="BA5:BB5"/>
    <mergeCell ref="BC5:BD5"/>
    <mergeCell ref="J6:J7"/>
    <mergeCell ref="K6:K7"/>
    <mergeCell ref="L6:L7"/>
    <mergeCell ref="P6:P7"/>
    <mergeCell ref="Q6:Q7"/>
    <mergeCell ref="AC5:AD5"/>
    <mergeCell ref="AE5:AF5"/>
    <mergeCell ref="AH5:AI5"/>
    <mergeCell ref="AJ5:AK5"/>
    <mergeCell ref="AL5:AM5"/>
    <mergeCell ref="AO5:AP5"/>
    <mergeCell ref="P5:R5"/>
    <mergeCell ref="T5:U5"/>
    <mergeCell ref="V5:W5"/>
    <mergeCell ref="A2:R2"/>
    <mergeCell ref="A5:A7"/>
    <mergeCell ref="B5:B7"/>
    <mergeCell ref="C5:C7"/>
    <mergeCell ref="E5:E7"/>
    <mergeCell ref="F5:F7"/>
    <mergeCell ref="G5:G7"/>
    <mergeCell ref="H5:H7"/>
    <mergeCell ref="I5:I7"/>
    <mergeCell ref="J5:L5"/>
  </mergeCells>
  <pageMargins left="0.31496062992125984" right="0.19685039370078741" top="0.47244094488188981" bottom="0.51181102362204722" header="0.31496062992125984" footer="0.31496062992125984"/>
  <pageSetup paperSize="9" scale="75"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I2:L2755"/>
  <sheetViews>
    <sheetView workbookViewId="0">
      <selection activeCell="E36" sqref="E36:E37"/>
    </sheetView>
  </sheetViews>
  <sheetFormatPr defaultRowHeight="15"/>
  <cols>
    <col min="9" max="9" width="6.85546875" bestFit="1" customWidth="1"/>
    <col min="10" max="10" width="10.7109375" customWidth="1"/>
    <col min="11" max="11" width="71.140625" customWidth="1"/>
    <col min="12" max="12" width="15.85546875" customWidth="1"/>
  </cols>
  <sheetData>
    <row r="2" spans="9:12" ht="36">
      <c r="I2" s="1" t="s">
        <v>90</v>
      </c>
      <c r="J2" s="2" t="s">
        <v>1</v>
      </c>
      <c r="K2" s="3" t="s">
        <v>91</v>
      </c>
      <c r="L2" s="4" t="s">
        <v>92</v>
      </c>
    </row>
    <row r="3" spans="9:12">
      <c r="I3" s="5">
        <v>2010</v>
      </c>
      <c r="J3" s="6">
        <v>220080100</v>
      </c>
      <c r="K3" s="7" t="s">
        <v>93</v>
      </c>
      <c r="L3" s="8">
        <v>15283000</v>
      </c>
    </row>
    <row r="4" spans="9:12">
      <c r="I4" s="9">
        <v>2010</v>
      </c>
      <c r="J4" s="10">
        <v>420070061</v>
      </c>
      <c r="K4" s="11" t="s">
        <v>94</v>
      </c>
      <c r="L4" s="12">
        <v>83854000</v>
      </c>
    </row>
    <row r="5" spans="9:12">
      <c r="I5" s="9">
        <v>2010</v>
      </c>
      <c r="J5" s="10">
        <v>420070086</v>
      </c>
      <c r="K5" s="11" t="s">
        <v>95</v>
      </c>
      <c r="L5" s="12">
        <v>153208900</v>
      </c>
    </row>
    <row r="6" spans="9:12">
      <c r="I6" s="9">
        <v>2010</v>
      </c>
      <c r="J6" s="10">
        <v>420070087</v>
      </c>
      <c r="K6" s="11" t="s">
        <v>96</v>
      </c>
      <c r="L6" s="12">
        <v>65815900</v>
      </c>
    </row>
    <row r="7" spans="9:12">
      <c r="I7" s="9">
        <v>2010</v>
      </c>
      <c r="J7" s="10">
        <v>420070094</v>
      </c>
      <c r="K7" s="11" t="s">
        <v>97</v>
      </c>
      <c r="L7" s="12">
        <v>113160000</v>
      </c>
    </row>
    <row r="8" spans="9:12">
      <c r="I8" s="9">
        <v>2010</v>
      </c>
      <c r="J8" s="10">
        <v>420070113</v>
      </c>
      <c r="K8" s="11" t="s">
        <v>98</v>
      </c>
      <c r="L8" s="12">
        <v>77408400</v>
      </c>
    </row>
    <row r="9" spans="9:12">
      <c r="I9" s="9">
        <v>2010</v>
      </c>
      <c r="J9" s="10">
        <v>420080080</v>
      </c>
      <c r="K9" s="11" t="s">
        <v>99</v>
      </c>
      <c r="L9" s="12">
        <v>1023060000</v>
      </c>
    </row>
    <row r="10" spans="9:12">
      <c r="I10" s="9">
        <v>2010</v>
      </c>
      <c r="J10" s="10">
        <v>420080091</v>
      </c>
      <c r="K10" s="11" t="s">
        <v>100</v>
      </c>
      <c r="L10" s="12">
        <v>12212000</v>
      </c>
    </row>
    <row r="11" spans="9:12">
      <c r="I11" s="9">
        <v>2010</v>
      </c>
      <c r="J11" s="10">
        <v>420080105</v>
      </c>
      <c r="K11" s="11" t="s">
        <v>101</v>
      </c>
      <c r="L11" s="12">
        <v>234394000</v>
      </c>
    </row>
    <row r="12" spans="9:12">
      <c r="I12" s="9">
        <v>2010</v>
      </c>
      <c r="J12" s="10">
        <v>420080109</v>
      </c>
      <c r="K12" s="11" t="s">
        <v>102</v>
      </c>
      <c r="L12" s="12">
        <v>41897000</v>
      </c>
    </row>
    <row r="13" spans="9:12">
      <c r="I13" s="9">
        <v>2010</v>
      </c>
      <c r="J13" s="10">
        <v>420100005</v>
      </c>
      <c r="K13" s="11" t="s">
        <v>103</v>
      </c>
      <c r="L13" s="12">
        <v>130000000</v>
      </c>
    </row>
    <row r="14" spans="9:12">
      <c r="I14" s="9">
        <v>2010</v>
      </c>
      <c r="J14" s="10">
        <v>420100007</v>
      </c>
      <c r="K14" s="11" t="s">
        <v>104</v>
      </c>
      <c r="L14" s="12">
        <v>765890000</v>
      </c>
    </row>
    <row r="15" spans="9:12">
      <c r="I15" s="9">
        <v>2010</v>
      </c>
      <c r="J15" s="10">
        <v>420100009</v>
      </c>
      <c r="K15" s="11" t="s">
        <v>105</v>
      </c>
      <c r="L15" s="12">
        <v>994288000</v>
      </c>
    </row>
    <row r="16" spans="9:12">
      <c r="I16" s="9">
        <v>2010</v>
      </c>
      <c r="J16" s="10">
        <v>420100014</v>
      </c>
      <c r="K16" s="11" t="s">
        <v>106</v>
      </c>
      <c r="L16" s="12">
        <v>10000000</v>
      </c>
    </row>
    <row r="17" spans="9:12">
      <c r="I17" s="9">
        <v>2010</v>
      </c>
      <c r="J17" s="10">
        <v>420100015</v>
      </c>
      <c r="K17" s="11" t="s">
        <v>107</v>
      </c>
      <c r="L17" s="12">
        <v>448328000</v>
      </c>
    </row>
    <row r="18" spans="9:12">
      <c r="I18" s="9">
        <v>2010</v>
      </c>
      <c r="J18" s="10">
        <v>420100016</v>
      </c>
      <c r="K18" s="11" t="s">
        <v>108</v>
      </c>
      <c r="L18" s="12">
        <v>141912000</v>
      </c>
    </row>
    <row r="19" spans="9:12">
      <c r="I19" s="9">
        <v>2010</v>
      </c>
      <c r="J19" s="10">
        <v>420100017</v>
      </c>
      <c r="K19" s="11" t="s">
        <v>109</v>
      </c>
      <c r="L19" s="12">
        <v>1551247000</v>
      </c>
    </row>
    <row r="20" spans="9:12">
      <c r="I20" s="9">
        <v>2010</v>
      </c>
      <c r="J20" s="10">
        <v>420100018</v>
      </c>
      <c r="K20" s="11" t="s">
        <v>110</v>
      </c>
      <c r="L20" s="12">
        <v>55613000</v>
      </c>
    </row>
    <row r="21" spans="9:12">
      <c r="I21" s="9">
        <v>2010</v>
      </c>
      <c r="J21" s="10">
        <v>420100023</v>
      </c>
      <c r="K21" s="11" t="s">
        <v>111</v>
      </c>
      <c r="L21" s="12">
        <v>150000000</v>
      </c>
    </row>
    <row r="22" spans="9:12">
      <c r="I22" s="9">
        <v>2010</v>
      </c>
      <c r="J22" s="10">
        <v>420100024</v>
      </c>
      <c r="K22" s="11" t="s">
        <v>112</v>
      </c>
      <c r="L22" s="12">
        <v>130000000</v>
      </c>
    </row>
    <row r="23" spans="9:12">
      <c r="I23" s="9">
        <v>2010</v>
      </c>
      <c r="J23" s="10">
        <v>420100030</v>
      </c>
      <c r="K23" s="11" t="s">
        <v>113</v>
      </c>
      <c r="L23" s="12">
        <v>67275500</v>
      </c>
    </row>
    <row r="24" spans="9:12">
      <c r="I24" s="9">
        <v>2010</v>
      </c>
      <c r="J24" s="10">
        <v>420100031</v>
      </c>
      <c r="K24" s="11" t="s">
        <v>114</v>
      </c>
      <c r="L24" s="12">
        <v>30000000</v>
      </c>
    </row>
    <row r="25" spans="9:12">
      <c r="I25" s="9">
        <v>2010</v>
      </c>
      <c r="J25" s="10">
        <v>420100032</v>
      </c>
      <c r="K25" s="11" t="s">
        <v>115</v>
      </c>
      <c r="L25" s="12">
        <v>184136000</v>
      </c>
    </row>
    <row r="26" spans="9:12">
      <c r="I26" s="9">
        <v>2010</v>
      </c>
      <c r="J26" s="10">
        <v>420100035</v>
      </c>
      <c r="K26" s="11" t="s">
        <v>116</v>
      </c>
      <c r="L26" s="12">
        <v>677039000</v>
      </c>
    </row>
    <row r="27" spans="9:12">
      <c r="I27" s="9">
        <v>2010</v>
      </c>
      <c r="J27" s="10">
        <v>420100037</v>
      </c>
      <c r="K27" s="11" t="s">
        <v>117</v>
      </c>
      <c r="L27" s="12">
        <v>1000000000</v>
      </c>
    </row>
    <row r="28" spans="9:12">
      <c r="I28" s="9">
        <v>2010</v>
      </c>
      <c r="J28" s="10">
        <v>420100038</v>
      </c>
      <c r="K28" s="11" t="s">
        <v>118</v>
      </c>
      <c r="L28" s="12">
        <v>100000000</v>
      </c>
    </row>
    <row r="29" spans="9:12">
      <c r="I29" s="9">
        <v>2010</v>
      </c>
      <c r="J29" s="10">
        <v>420100045</v>
      </c>
      <c r="K29" s="11" t="s">
        <v>119</v>
      </c>
      <c r="L29" s="12">
        <v>50000000</v>
      </c>
    </row>
    <row r="30" spans="9:12">
      <c r="I30" s="9">
        <v>2010</v>
      </c>
      <c r="J30" s="10">
        <v>420100051</v>
      </c>
      <c r="K30" s="11" t="s">
        <v>120</v>
      </c>
      <c r="L30" s="12">
        <v>67010000</v>
      </c>
    </row>
    <row r="31" spans="9:12">
      <c r="I31" s="9">
        <v>2010</v>
      </c>
      <c r="J31" s="10">
        <v>420100053</v>
      </c>
      <c r="K31" s="11" t="s">
        <v>121</v>
      </c>
      <c r="L31" s="12">
        <v>100000000</v>
      </c>
    </row>
    <row r="32" spans="9:12">
      <c r="I32" s="9">
        <v>2010</v>
      </c>
      <c r="J32" s="10">
        <v>420100054</v>
      </c>
      <c r="K32" s="11" t="s">
        <v>122</v>
      </c>
      <c r="L32" s="12">
        <v>40738372</v>
      </c>
    </row>
    <row r="33" spans="9:12">
      <c r="I33" s="9">
        <v>2010</v>
      </c>
      <c r="J33" s="10">
        <v>420100056</v>
      </c>
      <c r="K33" s="11" t="s">
        <v>123</v>
      </c>
      <c r="L33" s="12">
        <v>3500000000</v>
      </c>
    </row>
    <row r="34" spans="9:12">
      <c r="I34" s="9">
        <v>2010</v>
      </c>
      <c r="J34" s="10">
        <v>420100058</v>
      </c>
      <c r="K34" s="11" t="s">
        <v>124</v>
      </c>
      <c r="L34" s="12">
        <v>4000000000</v>
      </c>
    </row>
    <row r="35" spans="9:12">
      <c r="I35" s="9">
        <v>2010</v>
      </c>
      <c r="J35" s="10">
        <v>420100059</v>
      </c>
      <c r="K35" s="11" t="s">
        <v>125</v>
      </c>
      <c r="L35" s="12">
        <v>14901000</v>
      </c>
    </row>
    <row r="36" spans="9:12">
      <c r="I36" s="9">
        <v>2010</v>
      </c>
      <c r="J36" s="10">
        <v>420100060</v>
      </c>
      <c r="K36" s="11" t="s">
        <v>126</v>
      </c>
      <c r="L36" s="12">
        <v>1500000000</v>
      </c>
    </row>
    <row r="37" spans="9:12">
      <c r="I37" s="9">
        <v>2010</v>
      </c>
      <c r="J37" s="10">
        <v>420100061</v>
      </c>
      <c r="K37" s="11" t="s">
        <v>127</v>
      </c>
      <c r="L37" s="12">
        <v>40000000</v>
      </c>
    </row>
    <row r="38" spans="9:12">
      <c r="I38" s="9">
        <v>2010</v>
      </c>
      <c r="J38" s="10">
        <v>420100062</v>
      </c>
      <c r="K38" s="11" t="s">
        <v>128</v>
      </c>
      <c r="L38" s="12">
        <v>314500000</v>
      </c>
    </row>
    <row r="39" spans="9:12">
      <c r="I39" s="9">
        <v>2010</v>
      </c>
      <c r="J39" s="10">
        <v>420100063</v>
      </c>
      <c r="K39" s="11" t="s">
        <v>129</v>
      </c>
      <c r="L39" s="12">
        <v>99271000</v>
      </c>
    </row>
    <row r="40" spans="9:12">
      <c r="I40" s="9">
        <v>2010</v>
      </c>
      <c r="J40" s="10">
        <v>420100064</v>
      </c>
      <c r="K40" s="11" t="s">
        <v>130</v>
      </c>
      <c r="L40" s="12">
        <v>100000000</v>
      </c>
    </row>
    <row r="41" spans="9:12">
      <c r="I41" s="9">
        <v>2010</v>
      </c>
      <c r="J41" s="10">
        <v>420100067</v>
      </c>
      <c r="K41" s="11" t="s">
        <v>131</v>
      </c>
      <c r="L41" s="12">
        <v>300000000</v>
      </c>
    </row>
    <row r="42" spans="9:12">
      <c r="I42" s="9">
        <v>2010</v>
      </c>
      <c r="J42" s="10">
        <v>420100068</v>
      </c>
      <c r="K42" s="11" t="s">
        <v>132</v>
      </c>
      <c r="L42" s="12">
        <v>1891410000</v>
      </c>
    </row>
    <row r="43" spans="9:12">
      <c r="I43" s="9">
        <v>2010</v>
      </c>
      <c r="J43" s="10">
        <v>420100070</v>
      </c>
      <c r="K43" s="11" t="s">
        <v>133</v>
      </c>
      <c r="L43" s="12">
        <v>45632000</v>
      </c>
    </row>
    <row r="44" spans="9:12">
      <c r="I44" s="9">
        <v>2010</v>
      </c>
      <c r="J44" s="10">
        <v>420100073</v>
      </c>
      <c r="K44" s="11" t="s">
        <v>134</v>
      </c>
      <c r="L44" s="12">
        <v>64191000</v>
      </c>
    </row>
    <row r="45" spans="9:12">
      <c r="I45" s="9">
        <v>2010</v>
      </c>
      <c r="J45" s="10">
        <v>420100081</v>
      </c>
      <c r="K45" s="11" t="s">
        <v>135</v>
      </c>
      <c r="L45" s="12">
        <v>129614000</v>
      </c>
    </row>
    <row r="46" spans="9:12">
      <c r="I46" s="9">
        <v>2010</v>
      </c>
      <c r="J46" s="10">
        <v>420100082</v>
      </c>
      <c r="K46" s="11" t="s">
        <v>136</v>
      </c>
      <c r="L46" s="12">
        <v>961818000</v>
      </c>
    </row>
    <row r="47" spans="9:12">
      <c r="I47" s="9">
        <v>2010</v>
      </c>
      <c r="J47" s="10">
        <v>420100083</v>
      </c>
      <c r="K47" s="11" t="s">
        <v>137</v>
      </c>
      <c r="L47" s="12">
        <v>42596000</v>
      </c>
    </row>
    <row r="48" spans="9:12">
      <c r="I48" s="9">
        <v>2010</v>
      </c>
      <c r="J48" s="10">
        <v>7035158</v>
      </c>
      <c r="K48" s="11" t="s">
        <v>138</v>
      </c>
      <c r="L48" s="12">
        <v>44405000</v>
      </c>
    </row>
    <row r="49" spans="9:12">
      <c r="I49" s="9">
        <v>2010</v>
      </c>
      <c r="J49" s="10">
        <v>7047567</v>
      </c>
      <c r="K49" s="11" t="s">
        <v>139</v>
      </c>
      <c r="L49" s="12">
        <v>460186000</v>
      </c>
    </row>
    <row r="50" spans="9:12">
      <c r="I50" s="9">
        <v>2010</v>
      </c>
      <c r="J50" s="10">
        <v>7047584</v>
      </c>
      <c r="K50" s="11" t="s">
        <v>140</v>
      </c>
      <c r="L50" s="12">
        <v>668000000</v>
      </c>
    </row>
    <row r="51" spans="9:12">
      <c r="I51" s="9">
        <v>2010</v>
      </c>
      <c r="J51" s="10">
        <v>7047593</v>
      </c>
      <c r="K51" s="11" t="s">
        <v>141</v>
      </c>
      <c r="L51" s="12">
        <v>988403000</v>
      </c>
    </row>
    <row r="52" spans="9:12">
      <c r="I52" s="9">
        <v>2010</v>
      </c>
      <c r="J52" s="10">
        <v>7052815</v>
      </c>
      <c r="K52" s="11" t="s">
        <v>142</v>
      </c>
      <c r="L52" s="12">
        <v>1200000000</v>
      </c>
    </row>
    <row r="53" spans="9:12">
      <c r="I53" s="9">
        <v>2010</v>
      </c>
      <c r="J53" s="10">
        <v>7067389</v>
      </c>
      <c r="K53" s="11" t="s">
        <v>143</v>
      </c>
      <c r="L53" s="12">
        <v>199559708</v>
      </c>
    </row>
    <row r="54" spans="9:12">
      <c r="I54" s="9">
        <v>2010</v>
      </c>
      <c r="J54" s="10">
        <v>7074263</v>
      </c>
      <c r="K54" s="11" t="s">
        <v>144</v>
      </c>
      <c r="L54" s="12">
        <v>5946000</v>
      </c>
    </row>
    <row r="55" spans="9:12">
      <c r="I55" s="9">
        <v>2010</v>
      </c>
      <c r="J55" s="10">
        <v>7074466</v>
      </c>
      <c r="K55" s="11" t="s">
        <v>145</v>
      </c>
      <c r="L55" s="12">
        <v>1121044000</v>
      </c>
    </row>
    <row r="56" spans="9:12">
      <c r="I56" s="9">
        <v>2010</v>
      </c>
      <c r="J56" s="10">
        <v>7076384</v>
      </c>
      <c r="K56" s="11" t="s">
        <v>146</v>
      </c>
      <c r="L56" s="12">
        <v>0</v>
      </c>
    </row>
    <row r="57" spans="9:12">
      <c r="I57" s="9">
        <v>2010</v>
      </c>
      <c r="J57" s="10">
        <v>7079893</v>
      </c>
      <c r="K57" s="11" t="s">
        <v>147</v>
      </c>
      <c r="L57" s="12">
        <v>300000000</v>
      </c>
    </row>
    <row r="58" spans="9:12">
      <c r="I58" s="9">
        <v>2010</v>
      </c>
      <c r="J58" s="10">
        <v>7079904</v>
      </c>
      <c r="K58" s="11" t="s">
        <v>148</v>
      </c>
      <c r="L58" s="12">
        <v>278674000</v>
      </c>
    </row>
    <row r="59" spans="9:12">
      <c r="I59" s="9">
        <v>2010</v>
      </c>
      <c r="J59" s="10">
        <v>7081980</v>
      </c>
      <c r="K59" s="11" t="s">
        <v>149</v>
      </c>
      <c r="L59" s="12">
        <v>300000000</v>
      </c>
    </row>
    <row r="60" spans="9:12">
      <c r="I60" s="9">
        <v>2010</v>
      </c>
      <c r="J60" s="10">
        <v>7082051</v>
      </c>
      <c r="K60" s="11" t="s">
        <v>150</v>
      </c>
      <c r="L60" s="12">
        <v>126010000</v>
      </c>
    </row>
    <row r="61" spans="9:12">
      <c r="I61" s="9">
        <v>2010</v>
      </c>
      <c r="J61" s="10">
        <v>7082067</v>
      </c>
      <c r="K61" s="11" t="s">
        <v>151</v>
      </c>
      <c r="L61" s="12">
        <v>42510700</v>
      </c>
    </row>
    <row r="62" spans="9:12">
      <c r="I62" s="9">
        <v>2010</v>
      </c>
      <c r="J62" s="10">
        <v>7082072</v>
      </c>
      <c r="K62" s="11" t="s">
        <v>152</v>
      </c>
      <c r="L62" s="12">
        <v>44163000</v>
      </c>
    </row>
    <row r="63" spans="9:12">
      <c r="I63" s="9">
        <v>2010</v>
      </c>
      <c r="J63" s="10">
        <v>7082078</v>
      </c>
      <c r="K63" s="11" t="s">
        <v>153</v>
      </c>
      <c r="L63" s="12">
        <v>69254928</v>
      </c>
    </row>
    <row r="64" spans="9:12">
      <c r="I64" s="9">
        <v>2010</v>
      </c>
      <c r="J64" s="10">
        <v>7082082</v>
      </c>
      <c r="K64" s="11" t="s">
        <v>154</v>
      </c>
      <c r="L64" s="12">
        <v>10072000</v>
      </c>
    </row>
    <row r="65" spans="9:12">
      <c r="I65" s="9">
        <v>2010</v>
      </c>
      <c r="J65" s="10">
        <v>7089287</v>
      </c>
      <c r="K65" s="11" t="s">
        <v>155</v>
      </c>
      <c r="L65" s="12">
        <v>457790000</v>
      </c>
    </row>
    <row r="66" spans="9:12">
      <c r="I66" s="9">
        <v>2010</v>
      </c>
      <c r="J66" s="10">
        <v>7091448</v>
      </c>
      <c r="K66" s="11" t="s">
        <v>156</v>
      </c>
      <c r="L66" s="12">
        <v>404999700</v>
      </c>
    </row>
    <row r="67" spans="9:12">
      <c r="I67" s="9">
        <v>2010</v>
      </c>
      <c r="J67" s="10">
        <v>7091453</v>
      </c>
      <c r="K67" s="11" t="s">
        <v>157</v>
      </c>
      <c r="L67" s="12">
        <v>250000000</v>
      </c>
    </row>
    <row r="68" spans="9:12">
      <c r="I68" s="9">
        <v>2010</v>
      </c>
      <c r="J68" s="10">
        <v>7095209</v>
      </c>
      <c r="K68" s="11" t="s">
        <v>158</v>
      </c>
      <c r="L68" s="12">
        <v>350667000</v>
      </c>
    </row>
    <row r="69" spans="9:12">
      <c r="I69" s="9">
        <v>2010</v>
      </c>
      <c r="J69" s="10">
        <v>7097660</v>
      </c>
      <c r="K69" s="11" t="s">
        <v>159</v>
      </c>
      <c r="L69" s="12">
        <v>912019000</v>
      </c>
    </row>
    <row r="70" spans="9:12">
      <c r="I70" s="9">
        <v>2010</v>
      </c>
      <c r="J70" s="10">
        <v>7097664</v>
      </c>
      <c r="K70" s="11" t="s">
        <v>160</v>
      </c>
      <c r="L70" s="12">
        <v>1696228000</v>
      </c>
    </row>
    <row r="71" spans="9:12">
      <c r="I71" s="9">
        <v>2010</v>
      </c>
      <c r="J71" s="10">
        <v>7097670</v>
      </c>
      <c r="K71" s="11" t="s">
        <v>161</v>
      </c>
      <c r="L71" s="12">
        <v>374000000</v>
      </c>
    </row>
    <row r="72" spans="9:12">
      <c r="I72" s="9">
        <v>2010</v>
      </c>
      <c r="J72" s="10">
        <v>7099480</v>
      </c>
      <c r="K72" s="11" t="s">
        <v>162</v>
      </c>
      <c r="L72" s="12">
        <v>101660300</v>
      </c>
    </row>
    <row r="73" spans="9:12">
      <c r="I73" s="9">
        <v>2010</v>
      </c>
      <c r="J73" s="10">
        <v>7099513</v>
      </c>
      <c r="K73" s="11" t="s">
        <v>163</v>
      </c>
      <c r="L73" s="12">
        <v>1298982293</v>
      </c>
    </row>
    <row r="74" spans="9:12">
      <c r="I74" s="9">
        <v>2010</v>
      </c>
      <c r="J74" s="10">
        <v>7100314</v>
      </c>
      <c r="K74" s="11" t="s">
        <v>164</v>
      </c>
      <c r="L74" s="12">
        <v>4811000</v>
      </c>
    </row>
    <row r="75" spans="9:12">
      <c r="I75" s="9">
        <v>2010</v>
      </c>
      <c r="J75" s="10">
        <v>7100326</v>
      </c>
      <c r="K75" s="11" t="s">
        <v>165</v>
      </c>
      <c r="L75" s="12">
        <v>49900000</v>
      </c>
    </row>
    <row r="76" spans="9:12">
      <c r="I76" s="9">
        <v>2010</v>
      </c>
      <c r="J76" s="10">
        <v>7101119</v>
      </c>
      <c r="K76" s="11" t="s">
        <v>166</v>
      </c>
      <c r="L76" s="12">
        <v>152150000</v>
      </c>
    </row>
    <row r="77" spans="9:12">
      <c r="I77" s="9">
        <v>2010</v>
      </c>
      <c r="J77" s="10">
        <v>7101120</v>
      </c>
      <c r="K77" s="11" t="s">
        <v>167</v>
      </c>
      <c r="L77" s="12">
        <v>54008000</v>
      </c>
    </row>
    <row r="78" spans="9:12">
      <c r="I78" s="9">
        <v>2010</v>
      </c>
      <c r="J78" s="10">
        <v>7102418</v>
      </c>
      <c r="K78" s="11" t="s">
        <v>168</v>
      </c>
      <c r="L78" s="12">
        <v>305660000</v>
      </c>
    </row>
    <row r="79" spans="9:12">
      <c r="I79" s="9">
        <v>2010</v>
      </c>
      <c r="J79" s="10">
        <v>7102688</v>
      </c>
      <c r="K79" s="11" t="s">
        <v>169</v>
      </c>
      <c r="L79" s="12">
        <v>415753000</v>
      </c>
    </row>
    <row r="80" spans="9:12">
      <c r="I80" s="9">
        <v>2010</v>
      </c>
      <c r="J80" s="10">
        <v>7104650</v>
      </c>
      <c r="K80" s="11" t="s">
        <v>170</v>
      </c>
      <c r="L80" s="12">
        <v>95613000</v>
      </c>
    </row>
    <row r="81" spans="9:12">
      <c r="I81" s="9">
        <v>2010</v>
      </c>
      <c r="J81" s="10">
        <v>7104847</v>
      </c>
      <c r="K81" s="11" t="s">
        <v>171</v>
      </c>
      <c r="L81" s="12">
        <v>398354000</v>
      </c>
    </row>
    <row r="82" spans="9:12">
      <c r="I82" s="9">
        <v>2010</v>
      </c>
      <c r="J82" s="10">
        <v>7104855</v>
      </c>
      <c r="K82" s="11" t="s">
        <v>172</v>
      </c>
      <c r="L82" s="12">
        <v>313634000</v>
      </c>
    </row>
    <row r="83" spans="9:12">
      <c r="I83" s="9">
        <v>2010</v>
      </c>
      <c r="J83" s="10">
        <v>7110836</v>
      </c>
      <c r="K83" s="11" t="s">
        <v>173</v>
      </c>
      <c r="L83" s="12">
        <v>100000000</v>
      </c>
    </row>
    <row r="84" spans="9:12">
      <c r="I84" s="9">
        <v>2010</v>
      </c>
      <c r="J84" s="10">
        <v>7121898</v>
      </c>
      <c r="K84" s="11" t="s">
        <v>174</v>
      </c>
      <c r="L84" s="12">
        <v>1475000</v>
      </c>
    </row>
    <row r="85" spans="9:12">
      <c r="I85" s="9">
        <v>2010</v>
      </c>
      <c r="J85" s="10">
        <v>7122832</v>
      </c>
      <c r="K85" s="11" t="s">
        <v>175</v>
      </c>
      <c r="L85" s="12">
        <v>0</v>
      </c>
    </row>
    <row r="86" spans="9:12">
      <c r="I86" s="9">
        <v>2010</v>
      </c>
      <c r="J86" s="10">
        <v>7132145</v>
      </c>
      <c r="K86" s="11" t="s">
        <v>176</v>
      </c>
      <c r="L86" s="12">
        <v>2815927000</v>
      </c>
    </row>
    <row r="87" spans="9:12">
      <c r="I87" s="9">
        <v>2010</v>
      </c>
      <c r="J87" s="10">
        <v>7135745</v>
      </c>
      <c r="K87" s="11" t="s">
        <v>177</v>
      </c>
      <c r="L87" s="12">
        <v>37802000</v>
      </c>
    </row>
    <row r="88" spans="9:12">
      <c r="I88" s="9">
        <v>2010</v>
      </c>
      <c r="J88" s="10">
        <v>7138177</v>
      </c>
      <c r="K88" s="11" t="s">
        <v>178</v>
      </c>
      <c r="L88" s="12">
        <v>11050000</v>
      </c>
    </row>
    <row r="89" spans="9:12">
      <c r="I89" s="9">
        <v>2010</v>
      </c>
      <c r="J89" s="10">
        <v>7140261</v>
      </c>
      <c r="K89" s="11" t="s">
        <v>179</v>
      </c>
      <c r="L89" s="12">
        <v>43216000</v>
      </c>
    </row>
    <row r="90" spans="9:12">
      <c r="I90" s="9">
        <v>2010</v>
      </c>
      <c r="J90" s="10">
        <v>7141460</v>
      </c>
      <c r="K90" s="11" t="s">
        <v>180</v>
      </c>
      <c r="L90" s="12">
        <v>675000000</v>
      </c>
    </row>
    <row r="91" spans="9:12">
      <c r="I91" s="9">
        <v>2010</v>
      </c>
      <c r="J91" s="10">
        <v>7147718</v>
      </c>
      <c r="K91" s="11" t="s">
        <v>181</v>
      </c>
      <c r="L91" s="12">
        <v>270066950</v>
      </c>
    </row>
    <row r="92" spans="9:12">
      <c r="I92" s="9">
        <v>2010</v>
      </c>
      <c r="J92" s="10">
        <v>7147721</v>
      </c>
      <c r="K92" s="11" t="s">
        <v>182</v>
      </c>
      <c r="L92" s="12">
        <v>247202000</v>
      </c>
    </row>
    <row r="93" spans="9:12">
      <c r="I93" s="9">
        <v>2010</v>
      </c>
      <c r="J93" s="10">
        <v>7147757</v>
      </c>
      <c r="K93" s="11" t="s">
        <v>183</v>
      </c>
      <c r="L93" s="12">
        <v>38000000</v>
      </c>
    </row>
    <row r="94" spans="9:12">
      <c r="I94" s="9">
        <v>2010</v>
      </c>
      <c r="J94" s="10">
        <v>7156968</v>
      </c>
      <c r="K94" s="11" t="s">
        <v>184</v>
      </c>
      <c r="L94" s="12">
        <v>50000000</v>
      </c>
    </row>
    <row r="95" spans="9:12">
      <c r="I95" s="9">
        <v>2010</v>
      </c>
      <c r="J95" s="10">
        <v>7157749</v>
      </c>
      <c r="K95" s="11" t="s">
        <v>185</v>
      </c>
      <c r="L95" s="12">
        <v>100000000</v>
      </c>
    </row>
    <row r="96" spans="9:12">
      <c r="I96" s="9">
        <v>2010</v>
      </c>
      <c r="J96" s="10">
        <v>7157750</v>
      </c>
      <c r="K96" s="11" t="s">
        <v>186</v>
      </c>
      <c r="L96" s="12">
        <v>100000000</v>
      </c>
    </row>
    <row r="97" spans="9:12">
      <c r="I97" s="9">
        <v>2010</v>
      </c>
      <c r="J97" s="10">
        <v>7164184</v>
      </c>
      <c r="K97" s="11" t="s">
        <v>187</v>
      </c>
      <c r="L97" s="12">
        <v>1177189000</v>
      </c>
    </row>
    <row r="98" spans="9:12">
      <c r="I98" s="9">
        <v>2010</v>
      </c>
      <c r="J98" s="10">
        <v>7164690</v>
      </c>
      <c r="K98" s="11" t="s">
        <v>188</v>
      </c>
      <c r="L98" s="12">
        <v>67310000</v>
      </c>
    </row>
    <row r="99" spans="9:12">
      <c r="I99" s="9">
        <v>2010</v>
      </c>
      <c r="J99" s="10">
        <v>7164694</v>
      </c>
      <c r="K99" s="11" t="s">
        <v>189</v>
      </c>
      <c r="L99" s="12">
        <v>100000000</v>
      </c>
    </row>
    <row r="100" spans="9:12">
      <c r="I100" s="9">
        <v>2010</v>
      </c>
      <c r="J100" s="10">
        <v>7169203</v>
      </c>
      <c r="K100" s="11" t="s">
        <v>190</v>
      </c>
      <c r="L100" s="12">
        <v>478585255</v>
      </c>
    </row>
    <row r="101" spans="9:12">
      <c r="I101" s="9">
        <v>2010</v>
      </c>
      <c r="J101" s="10">
        <v>7172986</v>
      </c>
      <c r="K101" s="11" t="s">
        <v>191</v>
      </c>
      <c r="L101" s="12">
        <v>670712000</v>
      </c>
    </row>
    <row r="102" spans="9:12">
      <c r="I102" s="9">
        <v>2010</v>
      </c>
      <c r="J102" s="10">
        <v>7177218</v>
      </c>
      <c r="K102" s="11" t="s">
        <v>192</v>
      </c>
      <c r="L102" s="12">
        <v>551007000</v>
      </c>
    </row>
    <row r="103" spans="9:12">
      <c r="I103" s="9">
        <v>2010</v>
      </c>
      <c r="J103" s="10">
        <v>7241969</v>
      </c>
      <c r="K103" s="11" t="s">
        <v>193</v>
      </c>
      <c r="L103" s="12">
        <v>1000000000</v>
      </c>
    </row>
    <row r="104" spans="9:12">
      <c r="I104" s="9">
        <v>2010</v>
      </c>
      <c r="J104" s="10">
        <v>7036189</v>
      </c>
      <c r="K104" s="11" t="s">
        <v>194</v>
      </c>
      <c r="L104" s="12">
        <v>410000000</v>
      </c>
    </row>
    <row r="105" spans="9:12">
      <c r="I105" s="9">
        <v>2010</v>
      </c>
      <c r="J105" s="10">
        <v>7074312</v>
      </c>
      <c r="K105" s="11" t="s">
        <v>195</v>
      </c>
      <c r="L105" s="12">
        <v>230246640</v>
      </c>
    </row>
    <row r="106" spans="9:12">
      <c r="I106" s="9">
        <v>2010</v>
      </c>
      <c r="J106" s="10">
        <v>7038893</v>
      </c>
      <c r="K106" s="11" t="s">
        <v>196</v>
      </c>
      <c r="L106" s="12">
        <v>51258000</v>
      </c>
    </row>
    <row r="107" spans="9:12">
      <c r="I107" s="9">
        <v>2010</v>
      </c>
      <c r="J107" s="10">
        <v>7041025</v>
      </c>
      <c r="K107" s="11" t="s">
        <v>197</v>
      </c>
      <c r="L107" s="12">
        <v>248821000</v>
      </c>
    </row>
    <row r="108" spans="9:12">
      <c r="I108" s="9">
        <v>2010</v>
      </c>
      <c r="J108" s="10">
        <v>7041038</v>
      </c>
      <c r="K108" s="11" t="s">
        <v>198</v>
      </c>
      <c r="L108" s="12">
        <v>364565000</v>
      </c>
    </row>
    <row r="109" spans="9:12">
      <c r="I109" s="9">
        <v>2010</v>
      </c>
      <c r="J109" s="10">
        <v>7041044</v>
      </c>
      <c r="K109" s="11" t="s">
        <v>199</v>
      </c>
      <c r="L109" s="12">
        <v>970947000</v>
      </c>
    </row>
    <row r="110" spans="9:12">
      <c r="I110" s="9">
        <v>2010</v>
      </c>
      <c r="J110" s="10">
        <v>7047341</v>
      </c>
      <c r="K110" s="11" t="s">
        <v>200</v>
      </c>
      <c r="L110" s="12">
        <v>51579000</v>
      </c>
    </row>
    <row r="111" spans="9:12">
      <c r="I111" s="9">
        <v>2010</v>
      </c>
      <c r="J111" s="10">
        <v>7067393</v>
      </c>
      <c r="K111" s="11" t="s">
        <v>201</v>
      </c>
      <c r="L111" s="12">
        <v>983000000</v>
      </c>
    </row>
    <row r="112" spans="9:12">
      <c r="I112" s="9">
        <v>2010</v>
      </c>
      <c r="J112" s="10">
        <v>7164706</v>
      </c>
      <c r="K112" s="11" t="s">
        <v>202</v>
      </c>
      <c r="L112" s="12">
        <v>9711000</v>
      </c>
    </row>
    <row r="113" spans="9:12">
      <c r="I113" s="9">
        <v>2010</v>
      </c>
      <c r="J113" s="10">
        <v>7047353</v>
      </c>
      <c r="K113" s="11" t="s">
        <v>203</v>
      </c>
      <c r="L113" s="12">
        <v>511383000</v>
      </c>
    </row>
    <row r="114" spans="9:12">
      <c r="I114" s="9">
        <v>2010</v>
      </c>
      <c r="J114" s="10">
        <v>7074432</v>
      </c>
      <c r="K114" s="11" t="s">
        <v>204</v>
      </c>
      <c r="L114" s="12">
        <v>164853000</v>
      </c>
    </row>
    <row r="115" spans="9:12">
      <c r="I115" s="9">
        <v>2010</v>
      </c>
      <c r="J115" s="10">
        <v>7080137</v>
      </c>
      <c r="K115" s="11" t="s">
        <v>205</v>
      </c>
      <c r="L115" s="12">
        <v>428896000</v>
      </c>
    </row>
    <row r="116" spans="9:12">
      <c r="I116" s="9">
        <v>2010</v>
      </c>
      <c r="J116" s="10">
        <v>420100042</v>
      </c>
      <c r="K116" s="11" t="s">
        <v>206</v>
      </c>
      <c r="L116" s="12">
        <v>41732000</v>
      </c>
    </row>
    <row r="117" spans="9:12">
      <c r="I117" s="9">
        <v>2010</v>
      </c>
      <c r="J117" s="10">
        <v>420100043</v>
      </c>
      <c r="K117" s="11" t="s">
        <v>207</v>
      </c>
      <c r="L117" s="12">
        <v>66766000</v>
      </c>
    </row>
    <row r="118" spans="9:12">
      <c r="I118" s="9">
        <v>2010</v>
      </c>
      <c r="J118" s="10">
        <v>420100050</v>
      </c>
      <c r="K118" s="11" t="s">
        <v>208</v>
      </c>
      <c r="L118" s="12">
        <v>668907000</v>
      </c>
    </row>
    <row r="119" spans="9:12">
      <c r="I119" s="9">
        <v>2010</v>
      </c>
      <c r="J119" s="10">
        <v>420080061</v>
      </c>
      <c r="K119" s="11" t="s">
        <v>209</v>
      </c>
      <c r="L119" s="12">
        <v>372892000</v>
      </c>
    </row>
    <row r="120" spans="9:12">
      <c r="I120" s="9">
        <v>2010</v>
      </c>
      <c r="J120" s="10">
        <v>420100006</v>
      </c>
      <c r="K120" s="11" t="s">
        <v>210</v>
      </c>
      <c r="L120" s="12">
        <v>150000000</v>
      </c>
    </row>
    <row r="121" spans="9:12">
      <c r="I121" s="9">
        <v>2010</v>
      </c>
      <c r="J121" s="10">
        <v>420100019</v>
      </c>
      <c r="K121" s="11" t="s">
        <v>211</v>
      </c>
      <c r="L121" s="12">
        <v>14636000</v>
      </c>
    </row>
    <row r="122" spans="9:12">
      <c r="I122" s="9">
        <v>2010</v>
      </c>
      <c r="J122" s="10">
        <v>420100020</v>
      </c>
      <c r="K122" s="11" t="s">
        <v>212</v>
      </c>
      <c r="L122" s="12">
        <v>46000000</v>
      </c>
    </row>
    <row r="123" spans="9:12">
      <c r="I123" s="9">
        <v>2010</v>
      </c>
      <c r="J123" s="10">
        <v>420100021</v>
      </c>
      <c r="K123" s="11" t="s">
        <v>213</v>
      </c>
      <c r="L123" s="12">
        <v>90000000</v>
      </c>
    </row>
    <row r="124" spans="9:12">
      <c r="I124" s="9">
        <v>2010</v>
      </c>
      <c r="J124" s="10">
        <v>420100025</v>
      </c>
      <c r="K124" s="11" t="s">
        <v>214</v>
      </c>
      <c r="L124" s="12">
        <v>503000000</v>
      </c>
    </row>
    <row r="125" spans="9:12">
      <c r="I125" s="9">
        <v>2010</v>
      </c>
      <c r="J125" s="10">
        <v>420100036</v>
      </c>
      <c r="K125" s="11" t="s">
        <v>215</v>
      </c>
      <c r="L125" s="12">
        <v>70000000</v>
      </c>
    </row>
    <row r="126" spans="9:12">
      <c r="I126" s="9">
        <v>2010</v>
      </c>
      <c r="J126" s="10">
        <v>420100039</v>
      </c>
      <c r="K126" s="11" t="s">
        <v>216</v>
      </c>
      <c r="L126" s="12">
        <v>114865800</v>
      </c>
    </row>
    <row r="127" spans="9:12">
      <c r="I127" s="9">
        <v>2010</v>
      </c>
      <c r="J127" s="10">
        <v>420100046</v>
      </c>
      <c r="K127" s="11" t="s">
        <v>217</v>
      </c>
      <c r="L127" s="12">
        <v>282256000</v>
      </c>
    </row>
    <row r="128" spans="9:12">
      <c r="I128" s="9">
        <v>2010</v>
      </c>
      <c r="J128" s="10">
        <v>420100047</v>
      </c>
      <c r="K128" s="11" t="s">
        <v>218</v>
      </c>
      <c r="L128" s="12">
        <v>67145000</v>
      </c>
    </row>
    <row r="129" spans="9:12">
      <c r="I129" s="9">
        <v>2010</v>
      </c>
      <c r="J129" s="10">
        <v>420100052</v>
      </c>
      <c r="K129" s="11" t="s">
        <v>219</v>
      </c>
      <c r="L129" s="12">
        <v>20100000</v>
      </c>
    </row>
    <row r="130" spans="9:12">
      <c r="I130" s="9">
        <v>2010</v>
      </c>
      <c r="J130" s="10">
        <v>420100055</v>
      </c>
      <c r="K130" s="11" t="s">
        <v>220</v>
      </c>
      <c r="L130" s="12">
        <v>2991975000</v>
      </c>
    </row>
    <row r="131" spans="9:12">
      <c r="I131" s="9">
        <v>2010</v>
      </c>
      <c r="J131" s="10">
        <v>420100065</v>
      </c>
      <c r="K131" s="11" t="s">
        <v>221</v>
      </c>
      <c r="L131" s="12">
        <v>106000000</v>
      </c>
    </row>
    <row r="132" spans="9:12">
      <c r="I132" s="9">
        <v>2010</v>
      </c>
      <c r="J132" s="10">
        <v>420100066</v>
      </c>
      <c r="K132" s="11" t="s">
        <v>222</v>
      </c>
      <c r="L132" s="12">
        <v>198593278</v>
      </c>
    </row>
    <row r="133" spans="9:12">
      <c r="I133" s="9">
        <v>2010</v>
      </c>
      <c r="J133" s="10">
        <v>420100069</v>
      </c>
      <c r="K133" s="11" t="s">
        <v>223</v>
      </c>
      <c r="L133" s="12">
        <v>130000000</v>
      </c>
    </row>
    <row r="134" spans="9:12">
      <c r="I134" s="9">
        <v>2010</v>
      </c>
      <c r="J134" s="10">
        <v>420100072</v>
      </c>
      <c r="K134" s="11" t="s">
        <v>224</v>
      </c>
      <c r="L134" s="12">
        <v>130000000</v>
      </c>
    </row>
    <row r="135" spans="9:12">
      <c r="I135" s="9">
        <v>2010</v>
      </c>
      <c r="J135" s="10">
        <v>420100074</v>
      </c>
      <c r="K135" s="11" t="s">
        <v>225</v>
      </c>
      <c r="L135" s="12">
        <v>61245500</v>
      </c>
    </row>
    <row r="136" spans="9:12">
      <c r="I136" s="9">
        <v>2010</v>
      </c>
      <c r="J136" s="10">
        <v>420100077</v>
      </c>
      <c r="K136" s="11" t="s">
        <v>226</v>
      </c>
      <c r="L136" s="12">
        <v>150000000</v>
      </c>
    </row>
    <row r="137" spans="9:12">
      <c r="I137" s="9">
        <v>2010</v>
      </c>
      <c r="J137" s="10">
        <v>420100085</v>
      </c>
      <c r="K137" s="11" t="s">
        <v>227</v>
      </c>
      <c r="L137" s="12">
        <v>200000000</v>
      </c>
    </row>
    <row r="138" spans="9:12">
      <c r="I138" s="9">
        <v>2010</v>
      </c>
      <c r="J138" s="10">
        <v>7035428</v>
      </c>
      <c r="K138" s="11" t="s">
        <v>228</v>
      </c>
      <c r="L138" s="12">
        <v>278000000</v>
      </c>
    </row>
    <row r="139" spans="9:12">
      <c r="I139" s="9">
        <v>2010</v>
      </c>
      <c r="J139" s="10">
        <v>7036174</v>
      </c>
      <c r="K139" s="11" t="s">
        <v>229</v>
      </c>
      <c r="L139" s="12">
        <v>300000000</v>
      </c>
    </row>
    <row r="140" spans="9:12">
      <c r="I140" s="9">
        <v>2010</v>
      </c>
      <c r="J140" s="10">
        <v>7037753</v>
      </c>
      <c r="K140" s="11" t="s">
        <v>230</v>
      </c>
      <c r="L140" s="12">
        <v>23241000</v>
      </c>
    </row>
    <row r="141" spans="9:12">
      <c r="I141" s="9">
        <v>2010</v>
      </c>
      <c r="J141" s="10">
        <v>7037831</v>
      </c>
      <c r="K141" s="11" t="s">
        <v>231</v>
      </c>
      <c r="L141" s="12">
        <v>991738000</v>
      </c>
    </row>
    <row r="142" spans="9:12">
      <c r="I142" s="9">
        <v>2010</v>
      </c>
      <c r="J142" s="10">
        <v>7037841</v>
      </c>
      <c r="K142" s="11" t="s">
        <v>232</v>
      </c>
      <c r="L142" s="12">
        <v>135193000</v>
      </c>
    </row>
    <row r="143" spans="9:12">
      <c r="I143" s="9">
        <v>2010</v>
      </c>
      <c r="J143" s="10">
        <v>7038262</v>
      </c>
      <c r="K143" s="11" t="s">
        <v>233</v>
      </c>
      <c r="L143" s="12">
        <v>106000000</v>
      </c>
    </row>
    <row r="144" spans="9:12">
      <c r="I144" s="9">
        <v>2010</v>
      </c>
      <c r="J144" s="10">
        <v>7038896</v>
      </c>
      <c r="K144" s="11" t="s">
        <v>234</v>
      </c>
      <c r="L144" s="12">
        <v>575000000</v>
      </c>
    </row>
    <row r="145" spans="9:12">
      <c r="I145" s="9">
        <v>2010</v>
      </c>
      <c r="J145" s="10">
        <v>7041034</v>
      </c>
      <c r="K145" s="11" t="s">
        <v>235</v>
      </c>
      <c r="L145" s="12">
        <v>392000000</v>
      </c>
    </row>
    <row r="146" spans="9:12">
      <c r="I146" s="9">
        <v>2010</v>
      </c>
      <c r="J146" s="10">
        <v>7041035</v>
      </c>
      <c r="K146" s="11" t="s">
        <v>236</v>
      </c>
      <c r="L146" s="12">
        <v>433407000</v>
      </c>
    </row>
    <row r="147" spans="9:12">
      <c r="I147" s="9">
        <v>2010</v>
      </c>
      <c r="J147" s="10">
        <v>7047578</v>
      </c>
      <c r="K147" s="11" t="s">
        <v>237</v>
      </c>
      <c r="L147" s="12">
        <v>333000000</v>
      </c>
    </row>
    <row r="148" spans="9:12">
      <c r="I148" s="9">
        <v>2010</v>
      </c>
      <c r="J148" s="10">
        <v>7047655</v>
      </c>
      <c r="K148" s="11" t="s">
        <v>238</v>
      </c>
      <c r="L148" s="12">
        <v>145450000</v>
      </c>
    </row>
    <row r="149" spans="9:12">
      <c r="I149" s="9">
        <v>2010</v>
      </c>
      <c r="J149" s="10">
        <v>7053909</v>
      </c>
      <c r="K149" s="11" t="s">
        <v>239</v>
      </c>
      <c r="L149" s="12">
        <v>103698000</v>
      </c>
    </row>
    <row r="150" spans="9:12">
      <c r="I150" s="9">
        <v>2010</v>
      </c>
      <c r="J150" s="10">
        <v>7079898</v>
      </c>
      <c r="K150" s="11" t="s">
        <v>240</v>
      </c>
      <c r="L150" s="12">
        <v>8823000</v>
      </c>
    </row>
    <row r="151" spans="9:12">
      <c r="I151" s="9">
        <v>2010</v>
      </c>
      <c r="J151" s="10">
        <v>7080101</v>
      </c>
      <c r="K151" s="11" t="s">
        <v>241</v>
      </c>
      <c r="L151" s="12">
        <v>148634000</v>
      </c>
    </row>
    <row r="152" spans="9:12">
      <c r="I152" s="9">
        <v>2010</v>
      </c>
      <c r="J152" s="10">
        <v>7095036</v>
      </c>
      <c r="K152" s="11" t="s">
        <v>242</v>
      </c>
      <c r="L152" s="12">
        <v>500000000</v>
      </c>
    </row>
    <row r="153" spans="9:12">
      <c r="I153" s="9">
        <v>2010</v>
      </c>
      <c r="J153" s="10">
        <v>7099478</v>
      </c>
      <c r="K153" s="11" t="s">
        <v>243</v>
      </c>
      <c r="L153" s="12">
        <v>15934000</v>
      </c>
    </row>
    <row r="154" spans="9:12">
      <c r="I154" s="9">
        <v>2010</v>
      </c>
      <c r="J154" s="10">
        <v>7102536</v>
      </c>
      <c r="K154" s="11" t="s">
        <v>244</v>
      </c>
      <c r="L154" s="12">
        <v>165030556</v>
      </c>
    </row>
    <row r="155" spans="9:12">
      <c r="I155" s="9">
        <v>2010</v>
      </c>
      <c r="J155" s="10">
        <v>7102848</v>
      </c>
      <c r="K155" s="11" t="s">
        <v>245</v>
      </c>
      <c r="L155" s="12">
        <v>228000000</v>
      </c>
    </row>
    <row r="156" spans="9:12">
      <c r="I156" s="9">
        <v>2010</v>
      </c>
      <c r="J156" s="10">
        <v>7125363</v>
      </c>
      <c r="K156" s="11" t="s">
        <v>246</v>
      </c>
      <c r="L156" s="12">
        <v>238068000</v>
      </c>
    </row>
    <row r="157" spans="9:12">
      <c r="I157" s="9">
        <v>2010</v>
      </c>
      <c r="J157" s="10">
        <v>7125368</v>
      </c>
      <c r="K157" s="11" t="s">
        <v>247</v>
      </c>
      <c r="L157" s="12">
        <v>141664000</v>
      </c>
    </row>
    <row r="158" spans="9:12">
      <c r="I158" s="9">
        <v>2010</v>
      </c>
      <c r="J158" s="10">
        <v>7128927</v>
      </c>
      <c r="K158" s="11" t="s">
        <v>248</v>
      </c>
      <c r="L158" s="12">
        <v>18435000</v>
      </c>
    </row>
    <row r="159" spans="9:12">
      <c r="I159" s="9">
        <v>2010</v>
      </c>
      <c r="J159" s="10">
        <v>7135764</v>
      </c>
      <c r="K159" s="11" t="s">
        <v>249</v>
      </c>
      <c r="L159" s="12">
        <v>844478000</v>
      </c>
    </row>
    <row r="160" spans="9:12">
      <c r="I160" s="9">
        <v>2010</v>
      </c>
      <c r="J160" s="10">
        <v>7141378</v>
      </c>
      <c r="K160" s="11" t="s">
        <v>250</v>
      </c>
      <c r="L160" s="12">
        <v>785484000</v>
      </c>
    </row>
    <row r="161" spans="9:12">
      <c r="I161" s="9">
        <v>2010</v>
      </c>
      <c r="J161" s="10">
        <v>7147775</v>
      </c>
      <c r="K161" s="11" t="s">
        <v>251</v>
      </c>
      <c r="L161" s="12">
        <v>2322000</v>
      </c>
    </row>
    <row r="162" spans="9:12">
      <c r="I162" s="9">
        <v>2010</v>
      </c>
      <c r="J162" s="10">
        <v>7147808</v>
      </c>
      <c r="K162" s="11" t="s">
        <v>252</v>
      </c>
      <c r="L162" s="12">
        <v>101282000</v>
      </c>
    </row>
    <row r="163" spans="9:12">
      <c r="I163" s="9">
        <v>2010</v>
      </c>
      <c r="J163" s="10">
        <v>7171580</v>
      </c>
      <c r="K163" s="11" t="s">
        <v>253</v>
      </c>
      <c r="L163" s="12">
        <v>115090384</v>
      </c>
    </row>
    <row r="164" spans="9:12">
      <c r="I164" s="9">
        <v>2010</v>
      </c>
      <c r="J164" s="10">
        <v>7128924</v>
      </c>
      <c r="K164" s="11" t="s">
        <v>254</v>
      </c>
      <c r="L164" s="12">
        <v>100000000</v>
      </c>
    </row>
    <row r="165" spans="9:12">
      <c r="I165" s="9">
        <v>2010</v>
      </c>
      <c r="J165" s="10">
        <v>420100008</v>
      </c>
      <c r="K165" s="11" t="s">
        <v>255</v>
      </c>
      <c r="L165" s="12">
        <v>1180000000</v>
      </c>
    </row>
    <row r="166" spans="9:12">
      <c r="I166" s="9">
        <v>2010</v>
      </c>
      <c r="J166" s="10">
        <v>420100011</v>
      </c>
      <c r="K166" s="11" t="s">
        <v>256</v>
      </c>
      <c r="L166" s="12">
        <v>411712000</v>
      </c>
    </row>
    <row r="167" spans="9:12">
      <c r="I167" s="9">
        <v>2010</v>
      </c>
      <c r="J167" s="10">
        <v>420100012</v>
      </c>
      <c r="K167" s="11" t="s">
        <v>257</v>
      </c>
      <c r="L167" s="12">
        <v>910355000</v>
      </c>
    </row>
    <row r="168" spans="9:12">
      <c r="I168" s="9">
        <v>2010</v>
      </c>
      <c r="J168" s="10">
        <v>420100049</v>
      </c>
      <c r="K168" s="11" t="s">
        <v>258</v>
      </c>
      <c r="L168" s="12">
        <v>700000000</v>
      </c>
    </row>
    <row r="169" spans="9:12">
      <c r="I169" s="9">
        <v>2010</v>
      </c>
      <c r="J169" s="10">
        <v>420100071</v>
      </c>
      <c r="K169" s="11" t="s">
        <v>259</v>
      </c>
      <c r="L169" s="12">
        <v>148000000</v>
      </c>
    </row>
    <row r="170" spans="9:12">
      <c r="I170" s="9">
        <v>2010</v>
      </c>
      <c r="J170" s="10">
        <v>7053906</v>
      </c>
      <c r="K170" s="11" t="s">
        <v>260</v>
      </c>
      <c r="L170" s="12">
        <v>249091744</v>
      </c>
    </row>
    <row r="171" spans="9:12">
      <c r="I171" s="9">
        <v>2010</v>
      </c>
      <c r="J171" s="10">
        <v>420100010</v>
      </c>
      <c r="K171" s="11" t="s">
        <v>261</v>
      </c>
      <c r="L171" s="12">
        <v>7065594000</v>
      </c>
    </row>
    <row r="172" spans="9:12">
      <c r="I172" s="9">
        <v>2010</v>
      </c>
      <c r="J172" s="10">
        <v>420100022</v>
      </c>
      <c r="K172" s="11" t="s">
        <v>262</v>
      </c>
      <c r="L172" s="12">
        <v>1643037000</v>
      </c>
    </row>
    <row r="173" spans="9:12">
      <c r="I173" s="9">
        <v>2010</v>
      </c>
      <c r="J173" s="10">
        <v>420100026</v>
      </c>
      <c r="K173" s="11" t="s">
        <v>263</v>
      </c>
      <c r="L173" s="12">
        <v>3519830000</v>
      </c>
    </row>
    <row r="174" spans="9:12">
      <c r="I174" s="9">
        <v>2010</v>
      </c>
      <c r="J174" s="10">
        <v>420100028</v>
      </c>
      <c r="K174" s="11" t="s">
        <v>264</v>
      </c>
      <c r="L174" s="12">
        <v>837316000</v>
      </c>
    </row>
    <row r="175" spans="9:12">
      <c r="I175" s="9">
        <v>2010</v>
      </c>
      <c r="J175" s="10">
        <v>420100029</v>
      </c>
      <c r="K175" s="11" t="s">
        <v>265</v>
      </c>
      <c r="L175" s="12">
        <v>155798000</v>
      </c>
    </row>
    <row r="176" spans="9:12">
      <c r="I176" s="9">
        <v>2010</v>
      </c>
      <c r="J176" s="10">
        <v>420100033</v>
      </c>
      <c r="K176" s="11" t="s">
        <v>266</v>
      </c>
      <c r="L176" s="12">
        <v>1300000000</v>
      </c>
    </row>
    <row r="177" spans="9:12">
      <c r="I177" s="9">
        <v>2010</v>
      </c>
      <c r="J177" s="10">
        <v>420100048</v>
      </c>
      <c r="K177" s="11" t="s">
        <v>267</v>
      </c>
      <c r="L177" s="12">
        <v>100000000</v>
      </c>
    </row>
    <row r="178" spans="9:12">
      <c r="I178" s="9">
        <v>2010</v>
      </c>
      <c r="J178" s="10">
        <v>420100057</v>
      </c>
      <c r="K178" s="11" t="s">
        <v>268</v>
      </c>
      <c r="L178" s="12">
        <v>309700000</v>
      </c>
    </row>
    <row r="179" spans="9:12">
      <c r="I179" s="9">
        <v>2010</v>
      </c>
      <c r="J179" s="10">
        <v>420100076</v>
      </c>
      <c r="K179" s="11" t="s">
        <v>269</v>
      </c>
      <c r="L179" s="12">
        <v>34464000</v>
      </c>
    </row>
    <row r="180" spans="9:12">
      <c r="I180" s="9">
        <v>2010</v>
      </c>
      <c r="J180" s="10">
        <v>420100027</v>
      </c>
      <c r="K180" s="11" t="s">
        <v>270</v>
      </c>
      <c r="L180" s="12">
        <v>300000000</v>
      </c>
    </row>
    <row r="181" spans="9:12">
      <c r="I181" s="9">
        <v>2010</v>
      </c>
      <c r="J181" s="10">
        <v>420100075</v>
      </c>
      <c r="K181" s="11" t="s">
        <v>271</v>
      </c>
      <c r="L181" s="12">
        <v>27700000</v>
      </c>
    </row>
    <row r="182" spans="9:12">
      <c r="I182" s="9">
        <v>2010</v>
      </c>
      <c r="J182" s="10">
        <v>420100013</v>
      </c>
      <c r="K182" s="11" t="s">
        <v>272</v>
      </c>
      <c r="L182" s="12">
        <v>297264000</v>
      </c>
    </row>
    <row r="183" spans="9:12">
      <c r="I183" s="9">
        <v>2010</v>
      </c>
      <c r="J183" s="10">
        <v>420100040</v>
      </c>
      <c r="K183" s="11" t="s">
        <v>273</v>
      </c>
      <c r="L183" s="12">
        <v>80000000</v>
      </c>
    </row>
    <row r="184" spans="9:12">
      <c r="I184" s="9">
        <v>2010</v>
      </c>
      <c r="J184" s="10">
        <v>420100041</v>
      </c>
      <c r="K184" s="11" t="s">
        <v>274</v>
      </c>
      <c r="L184" s="12">
        <v>80000000</v>
      </c>
    </row>
    <row r="185" spans="9:12">
      <c r="I185" s="9">
        <v>2010</v>
      </c>
      <c r="J185" s="10">
        <v>420100044</v>
      </c>
      <c r="K185" s="11" t="s">
        <v>275</v>
      </c>
      <c r="L185" s="12">
        <v>160000000</v>
      </c>
    </row>
    <row r="186" spans="9:12">
      <c r="I186" s="9">
        <v>2011</v>
      </c>
      <c r="J186" s="10">
        <v>420070050</v>
      </c>
      <c r="K186" s="11" t="s">
        <v>276</v>
      </c>
      <c r="L186" s="12">
        <v>16522000</v>
      </c>
    </row>
    <row r="187" spans="9:12">
      <c r="I187" s="9">
        <v>2011</v>
      </c>
      <c r="J187" s="10">
        <v>420070113</v>
      </c>
      <c r="K187" s="11" t="s">
        <v>98</v>
      </c>
      <c r="L187" s="12">
        <v>188238700</v>
      </c>
    </row>
    <row r="188" spans="9:12">
      <c r="I188" s="9">
        <v>2011</v>
      </c>
      <c r="J188" s="10">
        <v>420080091</v>
      </c>
      <c r="K188" s="11" t="s">
        <v>100</v>
      </c>
      <c r="L188" s="12">
        <v>68130000</v>
      </c>
    </row>
    <row r="189" spans="9:12">
      <c r="I189" s="9">
        <v>2011</v>
      </c>
      <c r="J189" s="10">
        <v>420100016</v>
      </c>
      <c r="K189" s="11" t="s">
        <v>108</v>
      </c>
      <c r="L189" s="12">
        <v>13695000</v>
      </c>
    </row>
    <row r="190" spans="9:12">
      <c r="I190" s="9">
        <v>2011</v>
      </c>
      <c r="J190" s="10">
        <v>420100018</v>
      </c>
      <c r="K190" s="11" t="s">
        <v>110</v>
      </c>
      <c r="L190" s="12">
        <v>109215000</v>
      </c>
    </row>
    <row r="191" spans="9:12">
      <c r="I191" s="9">
        <v>2011</v>
      </c>
      <c r="J191" s="10">
        <v>420100023</v>
      </c>
      <c r="K191" s="11" t="s">
        <v>111</v>
      </c>
      <c r="L191" s="12">
        <v>301670000</v>
      </c>
    </row>
    <row r="192" spans="9:12">
      <c r="I192" s="9">
        <v>2011</v>
      </c>
      <c r="J192" s="10">
        <v>420100032</v>
      </c>
      <c r="K192" s="11" t="s">
        <v>115</v>
      </c>
      <c r="L192" s="12">
        <v>3246000</v>
      </c>
    </row>
    <row r="193" spans="9:12">
      <c r="I193" s="9">
        <v>2011</v>
      </c>
      <c r="J193" s="10">
        <v>420100035</v>
      </c>
      <c r="K193" s="11" t="s">
        <v>116</v>
      </c>
      <c r="L193" s="12">
        <v>351155000</v>
      </c>
    </row>
    <row r="194" spans="9:12">
      <c r="I194" s="9">
        <v>2011</v>
      </c>
      <c r="J194" s="10">
        <v>420100038</v>
      </c>
      <c r="K194" s="11" t="s">
        <v>118</v>
      </c>
      <c r="L194" s="12">
        <v>85000000</v>
      </c>
    </row>
    <row r="195" spans="9:12">
      <c r="I195" s="9">
        <v>2011</v>
      </c>
      <c r="J195" s="10">
        <v>420100053</v>
      </c>
      <c r="K195" s="11" t="s">
        <v>121</v>
      </c>
      <c r="L195" s="12">
        <v>94203000</v>
      </c>
    </row>
    <row r="196" spans="9:12">
      <c r="I196" s="9">
        <v>2011</v>
      </c>
      <c r="J196" s="10">
        <v>420100056</v>
      </c>
      <c r="K196" s="11" t="s">
        <v>123</v>
      </c>
      <c r="L196" s="12">
        <v>996995000</v>
      </c>
    </row>
    <row r="197" spans="9:12">
      <c r="I197" s="9">
        <v>2011</v>
      </c>
      <c r="J197" s="10">
        <v>420100058</v>
      </c>
      <c r="K197" s="11" t="s">
        <v>124</v>
      </c>
      <c r="L197" s="12">
        <v>1292516000</v>
      </c>
    </row>
    <row r="198" spans="9:12">
      <c r="I198" s="9">
        <v>2011</v>
      </c>
      <c r="J198" s="10">
        <v>420100060</v>
      </c>
      <c r="K198" s="11" t="s">
        <v>126</v>
      </c>
      <c r="L198" s="12">
        <v>498987000</v>
      </c>
    </row>
    <row r="199" spans="9:12">
      <c r="I199" s="9">
        <v>2011</v>
      </c>
      <c r="J199" s="10">
        <v>420100062</v>
      </c>
      <c r="K199" s="11" t="s">
        <v>128</v>
      </c>
      <c r="L199" s="12">
        <v>352413000</v>
      </c>
    </row>
    <row r="200" spans="9:12">
      <c r="I200" s="9">
        <v>2011</v>
      </c>
      <c r="J200" s="10">
        <v>420100070</v>
      </c>
      <c r="K200" s="11" t="s">
        <v>133</v>
      </c>
      <c r="L200" s="12">
        <v>440330000</v>
      </c>
    </row>
    <row r="201" spans="9:12">
      <c r="I201" s="9">
        <v>2011</v>
      </c>
      <c r="J201" s="10">
        <v>420100078</v>
      </c>
      <c r="K201" s="11" t="s">
        <v>277</v>
      </c>
      <c r="L201" s="12">
        <v>679181000</v>
      </c>
    </row>
    <row r="202" spans="9:12">
      <c r="I202" s="9">
        <v>2011</v>
      </c>
      <c r="J202" s="10">
        <v>420100079</v>
      </c>
      <c r="K202" s="11" t="s">
        <v>278</v>
      </c>
      <c r="L202" s="12">
        <v>352625000</v>
      </c>
    </row>
    <row r="203" spans="9:12">
      <c r="I203" s="9">
        <v>2011</v>
      </c>
      <c r="J203" s="10">
        <v>420100080</v>
      </c>
      <c r="K203" s="11" t="s">
        <v>279</v>
      </c>
      <c r="L203" s="12">
        <v>80870000</v>
      </c>
    </row>
    <row r="204" spans="9:12">
      <c r="I204" s="9">
        <v>2011</v>
      </c>
      <c r="J204" s="10">
        <v>420100082</v>
      </c>
      <c r="K204" s="11" t="s">
        <v>136</v>
      </c>
      <c r="L204" s="12">
        <v>112767000</v>
      </c>
    </row>
    <row r="205" spans="9:12">
      <c r="I205" s="9">
        <v>2011</v>
      </c>
      <c r="J205" s="10">
        <v>420110001</v>
      </c>
      <c r="K205" s="11" t="s">
        <v>280</v>
      </c>
      <c r="L205" s="12">
        <v>3682625000</v>
      </c>
    </row>
    <row r="206" spans="9:12">
      <c r="I206" s="9">
        <v>2011</v>
      </c>
      <c r="J206" s="10">
        <v>420110005</v>
      </c>
      <c r="K206" s="11" t="s">
        <v>281</v>
      </c>
      <c r="L206" s="12">
        <v>660000000</v>
      </c>
    </row>
    <row r="207" spans="9:12">
      <c r="I207" s="9">
        <v>2011</v>
      </c>
      <c r="J207" s="10">
        <v>420110007</v>
      </c>
      <c r="K207" s="11" t="s">
        <v>282</v>
      </c>
      <c r="L207" s="12">
        <v>591681000</v>
      </c>
    </row>
    <row r="208" spans="9:12">
      <c r="I208" s="9">
        <v>2011</v>
      </c>
      <c r="J208" s="10">
        <v>420110011</v>
      </c>
      <c r="K208" s="11" t="s">
        <v>283</v>
      </c>
      <c r="L208" s="12">
        <v>209955000</v>
      </c>
    </row>
    <row r="209" spans="9:12">
      <c r="I209" s="9">
        <v>2011</v>
      </c>
      <c r="J209" s="10">
        <v>420110014</v>
      </c>
      <c r="K209" s="11" t="s">
        <v>284</v>
      </c>
      <c r="L209" s="12">
        <v>62596000</v>
      </c>
    </row>
    <row r="210" spans="9:12">
      <c r="I210" s="9">
        <v>2011</v>
      </c>
      <c r="J210" s="10">
        <v>420110015</v>
      </c>
      <c r="K210" s="11" t="s">
        <v>285</v>
      </c>
      <c r="L210" s="12">
        <v>1216600000</v>
      </c>
    </row>
    <row r="211" spans="9:12">
      <c r="I211" s="9">
        <v>2011</v>
      </c>
      <c r="J211" s="10">
        <v>420110020</v>
      </c>
      <c r="K211" s="11" t="s">
        <v>286</v>
      </c>
      <c r="L211" s="12">
        <v>251506000</v>
      </c>
    </row>
    <row r="212" spans="9:12">
      <c r="I212" s="9">
        <v>2011</v>
      </c>
      <c r="J212" s="10">
        <v>420110021</v>
      </c>
      <c r="K212" s="11" t="s">
        <v>287</v>
      </c>
      <c r="L212" s="12">
        <v>1103000000</v>
      </c>
    </row>
    <row r="213" spans="9:12">
      <c r="I213" s="9">
        <v>2011</v>
      </c>
      <c r="J213" s="10">
        <v>420110024</v>
      </c>
      <c r="K213" s="11" t="s">
        <v>288</v>
      </c>
      <c r="L213" s="12">
        <v>5000000000</v>
      </c>
    </row>
    <row r="214" spans="9:12">
      <c r="I214" s="9">
        <v>2011</v>
      </c>
      <c r="J214" s="10">
        <v>420110026</v>
      </c>
      <c r="K214" s="11" t="s">
        <v>289</v>
      </c>
      <c r="L214" s="12">
        <v>297530000</v>
      </c>
    </row>
    <row r="215" spans="9:12">
      <c r="I215" s="9">
        <v>2011</v>
      </c>
      <c r="J215" s="10">
        <v>420110028</v>
      </c>
      <c r="K215" s="11" t="s">
        <v>290</v>
      </c>
      <c r="L215" s="12">
        <v>4500000000</v>
      </c>
    </row>
    <row r="216" spans="9:12">
      <c r="I216" s="9">
        <v>2011</v>
      </c>
      <c r="J216" s="10">
        <v>420110032</v>
      </c>
      <c r="K216" s="11" t="s">
        <v>291</v>
      </c>
      <c r="L216" s="12">
        <v>127180000</v>
      </c>
    </row>
    <row r="217" spans="9:12">
      <c r="I217" s="9">
        <v>2011</v>
      </c>
      <c r="J217" s="10">
        <v>420110033</v>
      </c>
      <c r="K217" s="11" t="s">
        <v>292</v>
      </c>
      <c r="L217" s="12">
        <v>160500000</v>
      </c>
    </row>
    <row r="218" spans="9:12">
      <c r="I218" s="9">
        <v>2011</v>
      </c>
      <c r="J218" s="10">
        <v>420110038</v>
      </c>
      <c r="K218" s="11" t="s">
        <v>293</v>
      </c>
      <c r="L218" s="12">
        <v>201045000</v>
      </c>
    </row>
    <row r="219" spans="9:12">
      <c r="I219" s="9">
        <v>2011</v>
      </c>
      <c r="J219" s="10">
        <v>420110041</v>
      </c>
      <c r="K219" s="11" t="s">
        <v>294</v>
      </c>
      <c r="L219" s="12">
        <v>500000000</v>
      </c>
    </row>
    <row r="220" spans="9:12">
      <c r="I220" s="9">
        <v>2011</v>
      </c>
      <c r="J220" s="10">
        <v>420110043</v>
      </c>
      <c r="K220" s="11" t="s">
        <v>295</v>
      </c>
      <c r="L220" s="12">
        <v>550000000</v>
      </c>
    </row>
    <row r="221" spans="9:12">
      <c r="I221" s="9">
        <v>2011</v>
      </c>
      <c r="J221" s="10">
        <v>420110044</v>
      </c>
      <c r="K221" s="11" t="s">
        <v>296</v>
      </c>
      <c r="L221" s="12">
        <v>130000000</v>
      </c>
    </row>
    <row r="222" spans="9:12">
      <c r="I222" s="9">
        <v>2011</v>
      </c>
      <c r="J222" s="10">
        <v>420110049</v>
      </c>
      <c r="K222" s="11" t="s">
        <v>297</v>
      </c>
      <c r="L222" s="12">
        <v>100000000</v>
      </c>
    </row>
    <row r="223" spans="9:12">
      <c r="I223" s="9">
        <v>2011</v>
      </c>
      <c r="J223" s="10">
        <v>420110052</v>
      </c>
      <c r="K223" s="11" t="s">
        <v>298</v>
      </c>
      <c r="L223" s="12">
        <v>983964000</v>
      </c>
    </row>
    <row r="224" spans="9:12">
      <c r="I224" s="9">
        <v>2011</v>
      </c>
      <c r="J224" s="10">
        <v>420110053</v>
      </c>
      <c r="K224" s="11" t="s">
        <v>299</v>
      </c>
      <c r="L224" s="12">
        <v>138675000</v>
      </c>
    </row>
    <row r="225" spans="9:12">
      <c r="I225" s="9">
        <v>2011</v>
      </c>
      <c r="J225" s="10">
        <v>420110055</v>
      </c>
      <c r="K225" s="11" t="s">
        <v>300</v>
      </c>
      <c r="L225" s="12">
        <v>120000000</v>
      </c>
    </row>
    <row r="226" spans="9:12">
      <c r="I226" s="9">
        <v>2011</v>
      </c>
      <c r="J226" s="10">
        <v>420110056</v>
      </c>
      <c r="K226" s="11" t="s">
        <v>301</v>
      </c>
      <c r="L226" s="12">
        <v>100000000</v>
      </c>
    </row>
    <row r="227" spans="9:12">
      <c r="I227" s="9">
        <v>2011</v>
      </c>
      <c r="J227" s="10">
        <v>420110058</v>
      </c>
      <c r="K227" s="11" t="s">
        <v>302</v>
      </c>
      <c r="L227" s="12">
        <v>180000000</v>
      </c>
    </row>
    <row r="228" spans="9:12">
      <c r="I228" s="9">
        <v>2011</v>
      </c>
      <c r="J228" s="10">
        <v>420110060</v>
      </c>
      <c r="K228" s="11" t="s">
        <v>303</v>
      </c>
      <c r="L228" s="12">
        <v>1511770000</v>
      </c>
    </row>
    <row r="229" spans="9:12">
      <c r="I229" s="9">
        <v>2011</v>
      </c>
      <c r="J229" s="10">
        <v>420110062</v>
      </c>
      <c r="K229" s="11" t="s">
        <v>304</v>
      </c>
      <c r="L229" s="12">
        <v>9290000</v>
      </c>
    </row>
    <row r="230" spans="9:12">
      <c r="I230" s="9">
        <v>2011</v>
      </c>
      <c r="J230" s="10">
        <v>7047584</v>
      </c>
      <c r="K230" s="11" t="s">
        <v>140</v>
      </c>
      <c r="L230" s="12">
        <v>189921000</v>
      </c>
    </row>
    <row r="231" spans="9:12">
      <c r="I231" s="9">
        <v>2011</v>
      </c>
      <c r="J231" s="10">
        <v>7052815</v>
      </c>
      <c r="K231" s="11" t="s">
        <v>142</v>
      </c>
      <c r="L231" s="12">
        <v>38086000</v>
      </c>
    </row>
    <row r="232" spans="9:12">
      <c r="I232" s="9">
        <v>2011</v>
      </c>
      <c r="J232" s="10">
        <v>7067389</v>
      </c>
      <c r="K232" s="11" t="s">
        <v>143</v>
      </c>
      <c r="L232" s="12">
        <v>170959000</v>
      </c>
    </row>
    <row r="233" spans="9:12">
      <c r="I233" s="9">
        <v>2011</v>
      </c>
      <c r="J233" s="10">
        <v>7074263</v>
      </c>
      <c r="K233" s="11" t="s">
        <v>144</v>
      </c>
      <c r="L233" s="12">
        <v>115934000</v>
      </c>
    </row>
    <row r="234" spans="9:12">
      <c r="I234" s="9">
        <v>2011</v>
      </c>
      <c r="J234" s="10">
        <v>7074466</v>
      </c>
      <c r="K234" s="11" t="s">
        <v>145</v>
      </c>
      <c r="L234" s="12">
        <v>11122000</v>
      </c>
    </row>
    <row r="235" spans="9:12">
      <c r="I235" s="9">
        <v>2011</v>
      </c>
      <c r="J235" s="10">
        <v>7089287</v>
      </c>
      <c r="K235" s="11" t="s">
        <v>155</v>
      </c>
      <c r="L235" s="12">
        <v>150000000</v>
      </c>
    </row>
    <row r="236" spans="9:12">
      <c r="I236" s="9">
        <v>2011</v>
      </c>
      <c r="J236" s="10">
        <v>7091453</v>
      </c>
      <c r="K236" s="11" t="s">
        <v>157</v>
      </c>
      <c r="L236" s="12">
        <v>220685000</v>
      </c>
    </row>
    <row r="237" spans="9:12">
      <c r="I237" s="9">
        <v>2011</v>
      </c>
      <c r="J237" s="10">
        <v>7095209</v>
      </c>
      <c r="K237" s="11" t="s">
        <v>158</v>
      </c>
      <c r="L237" s="12">
        <v>77048000</v>
      </c>
    </row>
    <row r="238" spans="9:12">
      <c r="I238" s="9">
        <v>2011</v>
      </c>
      <c r="J238" s="10">
        <v>7097660</v>
      </c>
      <c r="K238" s="11" t="s">
        <v>159</v>
      </c>
      <c r="L238" s="12">
        <v>6168000</v>
      </c>
    </row>
    <row r="239" spans="9:12">
      <c r="I239" s="9">
        <v>2011</v>
      </c>
      <c r="J239" s="10">
        <v>7097664</v>
      </c>
      <c r="K239" s="11" t="s">
        <v>160</v>
      </c>
      <c r="L239" s="12">
        <v>44980900</v>
      </c>
    </row>
    <row r="240" spans="9:12">
      <c r="I240" s="9">
        <v>2011</v>
      </c>
      <c r="J240" s="10">
        <v>7097670</v>
      </c>
      <c r="K240" s="11" t="s">
        <v>161</v>
      </c>
      <c r="L240" s="12">
        <v>225518700</v>
      </c>
    </row>
    <row r="241" spans="9:12">
      <c r="I241" s="9">
        <v>2011</v>
      </c>
      <c r="J241" s="10">
        <v>7099480</v>
      </c>
      <c r="K241" s="11" t="s">
        <v>162</v>
      </c>
      <c r="L241" s="12">
        <v>485863000</v>
      </c>
    </row>
    <row r="242" spans="9:12">
      <c r="I242" s="9">
        <v>2011</v>
      </c>
      <c r="J242" s="10">
        <v>7099507</v>
      </c>
      <c r="K242" s="11" t="s">
        <v>305</v>
      </c>
      <c r="L242" s="12">
        <v>212124000</v>
      </c>
    </row>
    <row r="243" spans="9:12">
      <c r="I243" s="9">
        <v>2011</v>
      </c>
      <c r="J243" s="10">
        <v>7101120</v>
      </c>
      <c r="K243" s="11" t="s">
        <v>167</v>
      </c>
      <c r="L243" s="12">
        <v>22469000</v>
      </c>
    </row>
    <row r="244" spans="9:12">
      <c r="I244" s="9">
        <v>2011</v>
      </c>
      <c r="J244" s="10">
        <v>7102668</v>
      </c>
      <c r="K244" s="11" t="s">
        <v>306</v>
      </c>
      <c r="L244" s="12">
        <v>341947000</v>
      </c>
    </row>
    <row r="245" spans="9:12">
      <c r="I245" s="9">
        <v>2011</v>
      </c>
      <c r="J245" s="10">
        <v>7102682</v>
      </c>
      <c r="K245" s="11" t="s">
        <v>307</v>
      </c>
      <c r="L245" s="12">
        <v>104820000</v>
      </c>
    </row>
    <row r="246" spans="9:12">
      <c r="I246" s="9">
        <v>2011</v>
      </c>
      <c r="J246" s="10">
        <v>7104650</v>
      </c>
      <c r="K246" s="11" t="s">
        <v>170</v>
      </c>
      <c r="L246" s="12">
        <v>14240000</v>
      </c>
    </row>
    <row r="247" spans="9:12">
      <c r="I247" s="9">
        <v>2011</v>
      </c>
      <c r="J247" s="10">
        <v>7104855</v>
      </c>
      <c r="K247" s="11" t="s">
        <v>172</v>
      </c>
      <c r="L247" s="12">
        <v>20216000</v>
      </c>
    </row>
    <row r="248" spans="9:12">
      <c r="I248" s="9">
        <v>2011</v>
      </c>
      <c r="J248" s="10">
        <v>7121898</v>
      </c>
      <c r="K248" s="11" t="s">
        <v>174</v>
      </c>
      <c r="L248" s="12">
        <v>11357000</v>
      </c>
    </row>
    <row r="249" spans="9:12">
      <c r="I249" s="9">
        <v>2011</v>
      </c>
      <c r="J249" s="10">
        <v>7132145</v>
      </c>
      <c r="K249" s="11" t="s">
        <v>176</v>
      </c>
      <c r="L249" s="12">
        <v>604884958</v>
      </c>
    </row>
    <row r="250" spans="9:12">
      <c r="I250" s="9">
        <v>2011</v>
      </c>
      <c r="J250" s="10">
        <v>7138175</v>
      </c>
      <c r="K250" s="11" t="s">
        <v>308</v>
      </c>
      <c r="L250" s="12">
        <v>285583000</v>
      </c>
    </row>
    <row r="251" spans="9:12">
      <c r="I251" s="9">
        <v>2011</v>
      </c>
      <c r="J251" s="10">
        <v>7156968</v>
      </c>
      <c r="K251" s="11" t="s">
        <v>184</v>
      </c>
      <c r="L251" s="12">
        <v>119190000</v>
      </c>
    </row>
    <row r="252" spans="9:12">
      <c r="I252" s="9">
        <v>2011</v>
      </c>
      <c r="J252" s="10">
        <v>7177218</v>
      </c>
      <c r="K252" s="11" t="s">
        <v>192</v>
      </c>
      <c r="L252" s="12">
        <v>56126000</v>
      </c>
    </row>
    <row r="253" spans="9:12">
      <c r="I253" s="9">
        <v>2011</v>
      </c>
      <c r="J253" s="10">
        <v>7241969</v>
      </c>
      <c r="K253" s="11" t="s">
        <v>193</v>
      </c>
      <c r="L253" s="12">
        <v>1345000000</v>
      </c>
    </row>
    <row r="254" spans="9:12">
      <c r="I254" s="9">
        <v>2011</v>
      </c>
      <c r="J254" s="10">
        <v>7270403</v>
      </c>
      <c r="K254" s="11" t="s">
        <v>309</v>
      </c>
      <c r="L254" s="12">
        <v>1990000000</v>
      </c>
    </row>
    <row r="255" spans="9:12">
      <c r="I255" s="9">
        <v>2011</v>
      </c>
      <c r="J255" s="10">
        <v>7273676</v>
      </c>
      <c r="K255" s="11" t="s">
        <v>310</v>
      </c>
      <c r="L255" s="12">
        <v>2550000000</v>
      </c>
    </row>
    <row r="256" spans="9:12">
      <c r="I256" s="9">
        <v>2011</v>
      </c>
      <c r="J256" s="10">
        <v>7276011</v>
      </c>
      <c r="K256" s="11" t="s">
        <v>311</v>
      </c>
      <c r="L256" s="12">
        <v>2604559000</v>
      </c>
    </row>
    <row r="257" spans="9:12">
      <c r="I257" s="9">
        <v>2011</v>
      </c>
      <c r="J257" s="10">
        <v>7316754</v>
      </c>
      <c r="K257" s="11" t="s">
        <v>312</v>
      </c>
      <c r="L257" s="12">
        <v>1000000000</v>
      </c>
    </row>
    <row r="258" spans="9:12">
      <c r="I258" s="9">
        <v>2011</v>
      </c>
      <c r="J258" s="10">
        <v>7381093</v>
      </c>
      <c r="K258" s="11" t="s">
        <v>313</v>
      </c>
      <c r="L258" s="12">
        <v>1760000000</v>
      </c>
    </row>
    <row r="259" spans="9:12">
      <c r="I259" s="9">
        <v>2011</v>
      </c>
      <c r="J259" s="10">
        <v>7047137</v>
      </c>
      <c r="K259" s="11" t="s">
        <v>314</v>
      </c>
      <c r="L259" s="12">
        <v>6930000</v>
      </c>
    </row>
    <row r="260" spans="9:12">
      <c r="I260" s="9">
        <v>2011</v>
      </c>
      <c r="J260" s="10">
        <v>7047142</v>
      </c>
      <c r="K260" s="11" t="s">
        <v>315</v>
      </c>
      <c r="L260" s="12">
        <v>32815000</v>
      </c>
    </row>
    <row r="261" spans="9:12">
      <c r="I261" s="9">
        <v>2011</v>
      </c>
      <c r="J261" s="10">
        <v>7047149</v>
      </c>
      <c r="K261" s="11" t="s">
        <v>316</v>
      </c>
      <c r="L261" s="12">
        <v>15074000</v>
      </c>
    </row>
    <row r="262" spans="9:12">
      <c r="I262" s="9">
        <v>2011</v>
      </c>
      <c r="J262" s="10">
        <v>7067393</v>
      </c>
      <c r="K262" s="11" t="s">
        <v>201</v>
      </c>
      <c r="L262" s="12">
        <v>44600000</v>
      </c>
    </row>
    <row r="263" spans="9:12">
      <c r="I263" s="9">
        <v>2011</v>
      </c>
      <c r="J263" s="10">
        <v>420100006</v>
      </c>
      <c r="K263" s="11" t="s">
        <v>210</v>
      </c>
      <c r="L263" s="12">
        <v>250000000</v>
      </c>
    </row>
    <row r="264" spans="9:12">
      <c r="I264" s="9">
        <v>2011</v>
      </c>
      <c r="J264" s="10">
        <v>420100052</v>
      </c>
      <c r="K264" s="11" t="s">
        <v>219</v>
      </c>
      <c r="L264" s="12">
        <v>1606000000</v>
      </c>
    </row>
    <row r="265" spans="9:12">
      <c r="I265" s="9">
        <v>2011</v>
      </c>
      <c r="J265" s="10">
        <v>420100055</v>
      </c>
      <c r="K265" s="11" t="s">
        <v>220</v>
      </c>
      <c r="L265" s="12">
        <v>1400000000</v>
      </c>
    </row>
    <row r="266" spans="9:12">
      <c r="I266" s="9">
        <v>2011</v>
      </c>
      <c r="J266" s="10">
        <v>420100066</v>
      </c>
      <c r="K266" s="11" t="s">
        <v>222</v>
      </c>
      <c r="L266" s="12">
        <v>137000000</v>
      </c>
    </row>
    <row r="267" spans="9:12">
      <c r="I267" s="9">
        <v>2011</v>
      </c>
      <c r="J267" s="10">
        <v>420100084</v>
      </c>
      <c r="K267" s="11" t="s">
        <v>317</v>
      </c>
      <c r="L267" s="12">
        <v>11746000</v>
      </c>
    </row>
    <row r="268" spans="9:12">
      <c r="I268" s="9">
        <v>2011</v>
      </c>
      <c r="J268" s="10">
        <v>420110009</v>
      </c>
      <c r="K268" s="11" t="s">
        <v>318</v>
      </c>
      <c r="L268" s="12">
        <v>1208991000</v>
      </c>
    </row>
    <row r="269" spans="9:12">
      <c r="I269" s="9">
        <v>2011</v>
      </c>
      <c r="J269" s="10">
        <v>420110013</v>
      </c>
      <c r="K269" s="11" t="s">
        <v>319</v>
      </c>
      <c r="L269" s="12">
        <v>150000000</v>
      </c>
    </row>
    <row r="270" spans="9:12">
      <c r="I270" s="9">
        <v>2011</v>
      </c>
      <c r="J270" s="10">
        <v>420110017</v>
      </c>
      <c r="K270" s="11" t="s">
        <v>320</v>
      </c>
      <c r="L270" s="12">
        <v>2550000000</v>
      </c>
    </row>
    <row r="271" spans="9:12">
      <c r="I271" s="9">
        <v>2011</v>
      </c>
      <c r="J271" s="10">
        <v>420110018</v>
      </c>
      <c r="K271" s="11" t="s">
        <v>321</v>
      </c>
      <c r="L271" s="12">
        <v>79000000</v>
      </c>
    </row>
    <row r="272" spans="9:12">
      <c r="I272" s="9">
        <v>2011</v>
      </c>
      <c r="J272" s="10">
        <v>420110019</v>
      </c>
      <c r="K272" s="11" t="s">
        <v>322</v>
      </c>
      <c r="L272" s="12">
        <v>292510000</v>
      </c>
    </row>
    <row r="273" spans="9:12">
      <c r="I273" s="9">
        <v>2011</v>
      </c>
      <c r="J273" s="10">
        <v>420110022</v>
      </c>
      <c r="K273" s="11" t="s">
        <v>323</v>
      </c>
      <c r="L273" s="12">
        <v>169000000</v>
      </c>
    </row>
    <row r="274" spans="9:12">
      <c r="I274" s="9">
        <v>2011</v>
      </c>
      <c r="J274" s="10">
        <v>420110023</v>
      </c>
      <c r="K274" s="11" t="s">
        <v>324</v>
      </c>
      <c r="L274" s="12">
        <v>328471000</v>
      </c>
    </row>
    <row r="275" spans="9:12">
      <c r="I275" s="9">
        <v>2011</v>
      </c>
      <c r="J275" s="10">
        <v>420110025</v>
      </c>
      <c r="K275" s="11" t="s">
        <v>325</v>
      </c>
      <c r="L275" s="12">
        <v>298000000</v>
      </c>
    </row>
    <row r="276" spans="9:12">
      <c r="I276" s="9">
        <v>2011</v>
      </c>
      <c r="J276" s="10">
        <v>420110029</v>
      </c>
      <c r="K276" s="11" t="s">
        <v>326</v>
      </c>
      <c r="L276" s="12">
        <v>473997000</v>
      </c>
    </row>
    <row r="277" spans="9:12">
      <c r="I277" s="9">
        <v>2011</v>
      </c>
      <c r="J277" s="10">
        <v>420110030</v>
      </c>
      <c r="K277" s="11" t="s">
        <v>327</v>
      </c>
      <c r="L277" s="12">
        <v>452983000</v>
      </c>
    </row>
    <row r="278" spans="9:12">
      <c r="I278" s="9">
        <v>2011</v>
      </c>
      <c r="J278" s="10">
        <v>420110031</v>
      </c>
      <c r="K278" s="11" t="s">
        <v>328</v>
      </c>
      <c r="L278" s="12">
        <v>1400278000</v>
      </c>
    </row>
    <row r="279" spans="9:12">
      <c r="I279" s="9">
        <v>2011</v>
      </c>
      <c r="J279" s="10">
        <v>420110034</v>
      </c>
      <c r="K279" s="11" t="s">
        <v>329</v>
      </c>
      <c r="L279" s="12">
        <v>522581000</v>
      </c>
    </row>
    <row r="280" spans="9:12">
      <c r="I280" s="9">
        <v>2011</v>
      </c>
      <c r="J280" s="10">
        <v>420110035</v>
      </c>
      <c r="K280" s="11" t="s">
        <v>330</v>
      </c>
      <c r="L280" s="12">
        <v>438000000</v>
      </c>
    </row>
    <row r="281" spans="9:12">
      <c r="I281" s="9">
        <v>2011</v>
      </c>
      <c r="J281" s="10">
        <v>420110036</v>
      </c>
      <c r="K281" s="11" t="s">
        <v>331</v>
      </c>
      <c r="L281" s="12">
        <v>224000000</v>
      </c>
    </row>
    <row r="282" spans="9:12">
      <c r="I282" s="9">
        <v>2011</v>
      </c>
      <c r="J282" s="10">
        <v>420110037</v>
      </c>
      <c r="K282" s="11" t="s">
        <v>332</v>
      </c>
      <c r="L282" s="12">
        <v>71000000</v>
      </c>
    </row>
    <row r="283" spans="9:12">
      <c r="I283" s="9">
        <v>2011</v>
      </c>
      <c r="J283" s="10">
        <v>420110047</v>
      </c>
      <c r="K283" s="11" t="s">
        <v>333</v>
      </c>
      <c r="L283" s="12">
        <v>115113000</v>
      </c>
    </row>
    <row r="284" spans="9:12">
      <c r="I284" s="9">
        <v>2011</v>
      </c>
      <c r="J284" s="10">
        <v>420110048</v>
      </c>
      <c r="K284" s="11" t="s">
        <v>334</v>
      </c>
      <c r="L284" s="12">
        <v>2056000000</v>
      </c>
    </row>
    <row r="285" spans="9:12">
      <c r="I285" s="9">
        <v>2011</v>
      </c>
      <c r="J285" s="10">
        <v>7035428</v>
      </c>
      <c r="K285" s="11" t="s">
        <v>228</v>
      </c>
      <c r="L285" s="12">
        <v>85775000</v>
      </c>
    </row>
    <row r="286" spans="9:12">
      <c r="I286" s="9">
        <v>2011</v>
      </c>
      <c r="J286" s="10">
        <v>7036174</v>
      </c>
      <c r="K286" s="11" t="s">
        <v>229</v>
      </c>
      <c r="L286" s="12">
        <v>18242000</v>
      </c>
    </row>
    <row r="287" spans="9:12">
      <c r="I287" s="9">
        <v>2011</v>
      </c>
      <c r="J287" s="10">
        <v>7038262</v>
      </c>
      <c r="K287" s="11" t="s">
        <v>233</v>
      </c>
      <c r="L287" s="12">
        <v>70000000</v>
      </c>
    </row>
    <row r="288" spans="9:12">
      <c r="I288" s="9">
        <v>2011</v>
      </c>
      <c r="J288" s="10">
        <v>7041029</v>
      </c>
      <c r="K288" s="11" t="s">
        <v>335</v>
      </c>
      <c r="L288" s="12">
        <v>300000000</v>
      </c>
    </row>
    <row r="289" spans="9:12">
      <c r="I289" s="9">
        <v>2011</v>
      </c>
      <c r="J289" s="10">
        <v>7041034</v>
      </c>
      <c r="K289" s="11" t="s">
        <v>235</v>
      </c>
      <c r="L289" s="12">
        <v>197036000</v>
      </c>
    </row>
    <row r="290" spans="9:12">
      <c r="I290" s="9">
        <v>2011</v>
      </c>
      <c r="J290" s="10">
        <v>7041035</v>
      </c>
      <c r="K290" s="11" t="s">
        <v>236</v>
      </c>
      <c r="L290" s="12">
        <v>50646773</v>
      </c>
    </row>
    <row r="291" spans="9:12">
      <c r="I291" s="9">
        <v>2011</v>
      </c>
      <c r="J291" s="10">
        <v>7047222</v>
      </c>
      <c r="K291" s="11" t="s">
        <v>336</v>
      </c>
      <c r="L291" s="12">
        <v>68133000</v>
      </c>
    </row>
    <row r="292" spans="9:12">
      <c r="I292" s="9">
        <v>2011</v>
      </c>
      <c r="J292" s="10">
        <v>7061604</v>
      </c>
      <c r="K292" s="11" t="s">
        <v>337</v>
      </c>
      <c r="L292" s="12">
        <v>200000000</v>
      </c>
    </row>
    <row r="293" spans="9:12">
      <c r="I293" s="9">
        <v>2011</v>
      </c>
      <c r="J293" s="10">
        <v>7061611</v>
      </c>
      <c r="K293" s="11" t="s">
        <v>338</v>
      </c>
      <c r="L293" s="12">
        <v>200000000</v>
      </c>
    </row>
    <row r="294" spans="9:12">
      <c r="I294" s="9">
        <v>2011</v>
      </c>
      <c r="J294" s="10">
        <v>7067400</v>
      </c>
      <c r="K294" s="11" t="s">
        <v>339</v>
      </c>
      <c r="L294" s="12">
        <v>174890000</v>
      </c>
    </row>
    <row r="295" spans="9:12">
      <c r="I295" s="9">
        <v>2011</v>
      </c>
      <c r="J295" s="10">
        <v>7074240</v>
      </c>
      <c r="K295" s="11" t="s">
        <v>340</v>
      </c>
      <c r="L295" s="12">
        <v>3289000</v>
      </c>
    </row>
    <row r="296" spans="9:12">
      <c r="I296" s="9">
        <v>2011</v>
      </c>
      <c r="J296" s="10">
        <v>7091333</v>
      </c>
      <c r="K296" s="11" t="s">
        <v>341</v>
      </c>
      <c r="L296" s="12">
        <v>9720000</v>
      </c>
    </row>
    <row r="297" spans="9:12">
      <c r="I297" s="9">
        <v>2011</v>
      </c>
      <c r="J297" s="10">
        <v>7095036</v>
      </c>
      <c r="K297" s="11" t="s">
        <v>242</v>
      </c>
      <c r="L297" s="12">
        <v>0</v>
      </c>
    </row>
    <row r="298" spans="9:12">
      <c r="I298" s="9">
        <v>2011</v>
      </c>
      <c r="J298" s="10">
        <v>7099478</v>
      </c>
      <c r="K298" s="11" t="s">
        <v>243</v>
      </c>
      <c r="L298" s="12">
        <v>132837000</v>
      </c>
    </row>
    <row r="299" spans="9:12">
      <c r="I299" s="9">
        <v>2011</v>
      </c>
      <c r="J299" s="10">
        <v>7102848</v>
      </c>
      <c r="K299" s="11" t="s">
        <v>245</v>
      </c>
      <c r="L299" s="12">
        <v>166976000</v>
      </c>
    </row>
    <row r="300" spans="9:12">
      <c r="I300" s="9">
        <v>2011</v>
      </c>
      <c r="J300" s="10">
        <v>7104605</v>
      </c>
      <c r="K300" s="11" t="s">
        <v>342</v>
      </c>
      <c r="L300" s="12">
        <v>9289000</v>
      </c>
    </row>
    <row r="301" spans="9:12">
      <c r="I301" s="9">
        <v>2011</v>
      </c>
      <c r="J301" s="10">
        <v>7108509</v>
      </c>
      <c r="K301" s="11" t="s">
        <v>343</v>
      </c>
      <c r="L301" s="12">
        <v>205941000</v>
      </c>
    </row>
    <row r="302" spans="9:12">
      <c r="I302" s="9">
        <v>2011</v>
      </c>
      <c r="J302" s="10">
        <v>7129734</v>
      </c>
      <c r="K302" s="11" t="s">
        <v>344</v>
      </c>
      <c r="L302" s="12">
        <v>377656000</v>
      </c>
    </row>
    <row r="303" spans="9:12">
      <c r="I303" s="9">
        <v>2011</v>
      </c>
      <c r="J303" s="10">
        <v>7141378</v>
      </c>
      <c r="K303" s="11" t="s">
        <v>250</v>
      </c>
      <c r="L303" s="12">
        <v>49130000</v>
      </c>
    </row>
    <row r="304" spans="9:12">
      <c r="I304" s="9">
        <v>2011</v>
      </c>
      <c r="J304" s="10">
        <v>7167987</v>
      </c>
      <c r="K304" s="11" t="s">
        <v>345</v>
      </c>
      <c r="L304" s="12">
        <v>1188853000</v>
      </c>
    </row>
    <row r="305" spans="9:12">
      <c r="I305" s="9">
        <v>2011</v>
      </c>
      <c r="J305" s="10">
        <v>420100008</v>
      </c>
      <c r="K305" s="11" t="s">
        <v>255</v>
      </c>
      <c r="L305" s="12">
        <v>558900000</v>
      </c>
    </row>
    <row r="306" spans="9:12">
      <c r="I306" s="9">
        <v>2011</v>
      </c>
      <c r="J306" s="10">
        <v>420100011</v>
      </c>
      <c r="K306" s="11" t="s">
        <v>256</v>
      </c>
      <c r="L306" s="12">
        <v>157000000</v>
      </c>
    </row>
    <row r="307" spans="9:12">
      <c r="I307" s="9">
        <v>2011</v>
      </c>
      <c r="J307" s="10">
        <v>420110010</v>
      </c>
      <c r="K307" s="11" t="s">
        <v>346</v>
      </c>
      <c r="L307" s="12">
        <v>700079000</v>
      </c>
    </row>
    <row r="308" spans="9:12">
      <c r="I308" s="9">
        <v>2011</v>
      </c>
      <c r="J308" s="10">
        <v>420110046</v>
      </c>
      <c r="K308" s="11" t="s">
        <v>347</v>
      </c>
      <c r="L308" s="12">
        <v>458600000</v>
      </c>
    </row>
    <row r="309" spans="9:12">
      <c r="I309" s="9">
        <v>2011</v>
      </c>
      <c r="J309" s="10">
        <v>420080004</v>
      </c>
      <c r="K309" s="11" t="s">
        <v>348</v>
      </c>
      <c r="L309" s="12">
        <v>20109000</v>
      </c>
    </row>
    <row r="310" spans="9:12">
      <c r="I310" s="9">
        <v>2011</v>
      </c>
      <c r="J310" s="10">
        <v>420100010</v>
      </c>
      <c r="K310" s="11" t="s">
        <v>261</v>
      </c>
      <c r="L310" s="12">
        <v>69592000</v>
      </c>
    </row>
    <row r="311" spans="9:12">
      <c r="I311" s="9">
        <v>2011</v>
      </c>
      <c r="J311" s="10">
        <v>420100022</v>
      </c>
      <c r="K311" s="11" t="s">
        <v>262</v>
      </c>
      <c r="L311" s="12">
        <v>5237000000</v>
      </c>
    </row>
    <row r="312" spans="9:12">
      <c r="I312" s="9">
        <v>2011</v>
      </c>
      <c r="J312" s="10">
        <v>420100026</v>
      </c>
      <c r="K312" s="11" t="s">
        <v>263</v>
      </c>
      <c r="L312" s="12">
        <v>372000000</v>
      </c>
    </row>
    <row r="313" spans="9:12">
      <c r="I313" s="9">
        <v>2011</v>
      </c>
      <c r="J313" s="10">
        <v>420100029</v>
      </c>
      <c r="K313" s="11" t="s">
        <v>265</v>
      </c>
      <c r="L313" s="12">
        <v>108889000</v>
      </c>
    </row>
    <row r="314" spans="9:12">
      <c r="I314" s="9">
        <v>2011</v>
      </c>
      <c r="J314" s="10">
        <v>420100048</v>
      </c>
      <c r="K314" s="11" t="s">
        <v>267</v>
      </c>
      <c r="L314" s="12">
        <v>13880000</v>
      </c>
    </row>
    <row r="315" spans="9:12">
      <c r="I315" s="9">
        <v>2011</v>
      </c>
      <c r="J315" s="10">
        <v>420110002</v>
      </c>
      <c r="K315" s="11" t="s">
        <v>349</v>
      </c>
      <c r="L315" s="12">
        <v>200000000</v>
      </c>
    </row>
    <row r="316" spans="9:12">
      <c r="I316" s="9">
        <v>2011</v>
      </c>
      <c r="J316" s="10">
        <v>420110008</v>
      </c>
      <c r="K316" s="11" t="s">
        <v>350</v>
      </c>
      <c r="L316" s="12">
        <v>3000000000</v>
      </c>
    </row>
    <row r="317" spans="9:12">
      <c r="I317" s="9">
        <v>2011</v>
      </c>
      <c r="J317" s="10">
        <v>420110016</v>
      </c>
      <c r="K317" s="11" t="s">
        <v>351</v>
      </c>
      <c r="L317" s="12">
        <v>4853538000</v>
      </c>
    </row>
    <row r="318" spans="9:12">
      <c r="I318" s="9">
        <v>2011</v>
      </c>
      <c r="J318" s="10">
        <v>420110042</v>
      </c>
      <c r="K318" s="11" t="s">
        <v>352</v>
      </c>
      <c r="L318" s="12">
        <v>1940000000</v>
      </c>
    </row>
    <row r="319" spans="9:12">
      <c r="I319" s="9">
        <v>2011</v>
      </c>
      <c r="J319" s="10">
        <v>420110050</v>
      </c>
      <c r="K319" s="11" t="s">
        <v>353</v>
      </c>
      <c r="L319" s="12">
        <v>200000000</v>
      </c>
    </row>
    <row r="320" spans="9:12">
      <c r="I320" s="9">
        <v>2011</v>
      </c>
      <c r="J320" s="10">
        <v>420110051</v>
      </c>
      <c r="K320" s="11" t="s">
        <v>354</v>
      </c>
      <c r="L320" s="12">
        <v>125283800</v>
      </c>
    </row>
    <row r="321" spans="9:12">
      <c r="I321" s="9">
        <v>2011</v>
      </c>
      <c r="J321" s="10">
        <v>420110054</v>
      </c>
      <c r="K321" s="11" t="s">
        <v>355</v>
      </c>
      <c r="L321" s="12">
        <v>264109313</v>
      </c>
    </row>
    <row r="322" spans="9:12">
      <c r="I322" s="9">
        <v>2011</v>
      </c>
      <c r="J322" s="10">
        <v>420110057</v>
      </c>
      <c r="K322" s="11" t="s">
        <v>356</v>
      </c>
      <c r="L322" s="12">
        <v>290000000</v>
      </c>
    </row>
    <row r="323" spans="9:12">
      <c r="I323" s="9">
        <v>2011</v>
      </c>
      <c r="J323" s="10">
        <v>420110059</v>
      </c>
      <c r="K323" s="11" t="s">
        <v>357</v>
      </c>
      <c r="L323" s="12">
        <v>185000000</v>
      </c>
    </row>
    <row r="324" spans="9:12">
      <c r="I324" s="9">
        <v>2011</v>
      </c>
      <c r="J324" s="10">
        <v>420100027</v>
      </c>
      <c r="K324" s="11" t="s">
        <v>270</v>
      </c>
      <c r="L324" s="12">
        <v>303188000</v>
      </c>
    </row>
    <row r="325" spans="9:12">
      <c r="I325" s="9">
        <v>2011</v>
      </c>
      <c r="J325" s="10">
        <v>420110003</v>
      </c>
      <c r="K325" s="11" t="s">
        <v>358</v>
      </c>
      <c r="L325" s="12">
        <v>418289000</v>
      </c>
    </row>
    <row r="326" spans="9:12">
      <c r="I326" s="9">
        <v>2011</v>
      </c>
      <c r="J326" s="10">
        <v>420110004</v>
      </c>
      <c r="K326" s="11" t="s">
        <v>359</v>
      </c>
      <c r="L326" s="12">
        <v>431137000</v>
      </c>
    </row>
    <row r="327" spans="9:12">
      <c r="I327" s="9">
        <v>2011</v>
      </c>
      <c r="J327" s="10">
        <v>7061618</v>
      </c>
      <c r="K327" s="11" t="s">
        <v>360</v>
      </c>
      <c r="L327" s="12">
        <v>513362000</v>
      </c>
    </row>
    <row r="328" spans="9:12">
      <c r="I328" s="9">
        <v>2011</v>
      </c>
      <c r="J328" s="10">
        <v>420110006</v>
      </c>
      <c r="K328" s="11" t="s">
        <v>361</v>
      </c>
      <c r="L328" s="12">
        <v>83636000</v>
      </c>
    </row>
    <row r="329" spans="9:12">
      <c r="I329" s="9">
        <v>2011</v>
      </c>
      <c r="J329" s="10">
        <v>420110039</v>
      </c>
      <c r="K329" s="11" t="s">
        <v>362</v>
      </c>
      <c r="L329" s="12">
        <v>1500000000</v>
      </c>
    </row>
    <row r="330" spans="9:12">
      <c r="I330" s="9">
        <v>2011</v>
      </c>
      <c r="J330" s="10">
        <v>420100013</v>
      </c>
      <c r="K330" s="11" t="s">
        <v>272</v>
      </c>
      <c r="L330" s="12">
        <v>45601000</v>
      </c>
    </row>
    <row r="331" spans="9:12">
      <c r="I331" s="9">
        <v>2011</v>
      </c>
      <c r="J331" s="10">
        <v>420110040</v>
      </c>
      <c r="K331" s="11" t="s">
        <v>363</v>
      </c>
      <c r="L331" s="12">
        <v>96149000</v>
      </c>
    </row>
    <row r="332" spans="9:12">
      <c r="I332" s="9">
        <v>2011</v>
      </c>
      <c r="J332" s="10">
        <v>420110045</v>
      </c>
      <c r="K332" s="11" t="s">
        <v>364</v>
      </c>
      <c r="L332" s="12">
        <v>80000000</v>
      </c>
    </row>
    <row r="333" spans="9:12">
      <c r="I333" s="9">
        <v>2012</v>
      </c>
      <c r="J333" s="10">
        <v>420100035</v>
      </c>
      <c r="K333" s="11" t="s">
        <v>116</v>
      </c>
      <c r="L333" s="12">
        <v>56785000</v>
      </c>
    </row>
    <row r="334" spans="9:12">
      <c r="I334" s="9">
        <v>2012</v>
      </c>
      <c r="J334" s="10">
        <v>420100053</v>
      </c>
      <c r="K334" s="11" t="s">
        <v>121</v>
      </c>
      <c r="L334" s="12">
        <v>939000</v>
      </c>
    </row>
    <row r="335" spans="9:12">
      <c r="I335" s="9">
        <v>2012</v>
      </c>
      <c r="J335" s="10">
        <v>420100060</v>
      </c>
      <c r="K335" s="11" t="s">
        <v>126</v>
      </c>
      <c r="L335" s="12">
        <v>60569000</v>
      </c>
    </row>
    <row r="336" spans="9:12">
      <c r="I336" s="9">
        <v>2012</v>
      </c>
      <c r="J336" s="10">
        <v>420100062</v>
      </c>
      <c r="K336" s="11" t="s">
        <v>128</v>
      </c>
      <c r="L336" s="12">
        <v>28180000</v>
      </c>
    </row>
    <row r="337" spans="9:12">
      <c r="I337" s="9">
        <v>2012</v>
      </c>
      <c r="J337" s="10">
        <v>420100068</v>
      </c>
      <c r="K337" s="11" t="s">
        <v>132</v>
      </c>
      <c r="L337" s="12">
        <v>108590000</v>
      </c>
    </row>
    <row r="338" spans="9:12">
      <c r="I338" s="9">
        <v>2012</v>
      </c>
      <c r="J338" s="10">
        <v>420100078</v>
      </c>
      <c r="K338" s="11" t="s">
        <v>277</v>
      </c>
      <c r="L338" s="12">
        <v>76196000</v>
      </c>
    </row>
    <row r="339" spans="9:12">
      <c r="I339" s="9">
        <v>2012</v>
      </c>
      <c r="J339" s="10">
        <v>420100079</v>
      </c>
      <c r="K339" s="11" t="s">
        <v>278</v>
      </c>
      <c r="L339" s="12">
        <v>92082000</v>
      </c>
    </row>
    <row r="340" spans="9:12">
      <c r="I340" s="9">
        <v>2012</v>
      </c>
      <c r="J340" s="10">
        <v>420100082</v>
      </c>
      <c r="K340" s="11" t="s">
        <v>136</v>
      </c>
      <c r="L340" s="12">
        <v>37805000</v>
      </c>
    </row>
    <row r="341" spans="9:12">
      <c r="I341" s="9">
        <v>2012</v>
      </c>
      <c r="J341" s="10">
        <v>420110005</v>
      </c>
      <c r="K341" s="11" t="s">
        <v>281</v>
      </c>
      <c r="L341" s="12">
        <v>200000000</v>
      </c>
    </row>
    <row r="342" spans="9:12">
      <c r="I342" s="9">
        <v>2012</v>
      </c>
      <c r="J342" s="10">
        <v>420110007</v>
      </c>
      <c r="K342" s="11" t="s">
        <v>282</v>
      </c>
      <c r="L342" s="12">
        <v>28192000</v>
      </c>
    </row>
    <row r="343" spans="9:12">
      <c r="I343" s="9">
        <v>2012</v>
      </c>
      <c r="J343" s="10">
        <v>420110015</v>
      </c>
      <c r="K343" s="11" t="s">
        <v>285</v>
      </c>
      <c r="L343" s="12">
        <v>100000000</v>
      </c>
    </row>
    <row r="344" spans="9:12">
      <c r="I344" s="9">
        <v>2012</v>
      </c>
      <c r="J344" s="10">
        <v>420110021</v>
      </c>
      <c r="K344" s="11" t="s">
        <v>287</v>
      </c>
      <c r="L344" s="12">
        <v>100000000</v>
      </c>
    </row>
    <row r="345" spans="9:12">
      <c r="I345" s="9">
        <v>2012</v>
      </c>
      <c r="J345" s="10">
        <v>420110024</v>
      </c>
      <c r="K345" s="11" t="s">
        <v>288</v>
      </c>
      <c r="L345" s="12">
        <v>1000000000</v>
      </c>
    </row>
    <row r="346" spans="9:12">
      <c r="I346" s="9">
        <v>2012</v>
      </c>
      <c r="J346" s="10">
        <v>420110026</v>
      </c>
      <c r="K346" s="11" t="s">
        <v>289</v>
      </c>
      <c r="L346" s="12">
        <v>2947000</v>
      </c>
    </row>
    <row r="347" spans="9:12">
      <c r="I347" s="9">
        <v>2012</v>
      </c>
      <c r="J347" s="10">
        <v>420110028</v>
      </c>
      <c r="K347" s="11" t="s">
        <v>290</v>
      </c>
      <c r="L347" s="12">
        <v>500000000</v>
      </c>
    </row>
    <row r="348" spans="9:12">
      <c r="I348" s="9">
        <v>2012</v>
      </c>
      <c r="J348" s="10">
        <v>420110033</v>
      </c>
      <c r="K348" s="11" t="s">
        <v>292</v>
      </c>
      <c r="L348" s="12">
        <v>175539000</v>
      </c>
    </row>
    <row r="349" spans="9:12">
      <c r="I349" s="9">
        <v>2012</v>
      </c>
      <c r="J349" s="10">
        <v>420110038</v>
      </c>
      <c r="K349" s="11" t="s">
        <v>293</v>
      </c>
      <c r="L349" s="12">
        <v>67672000</v>
      </c>
    </row>
    <row r="350" spans="9:12">
      <c r="I350" s="9">
        <v>2012</v>
      </c>
      <c r="J350" s="10">
        <v>420110041</v>
      </c>
      <c r="K350" s="11" t="s">
        <v>294</v>
      </c>
      <c r="L350" s="12">
        <v>700000000</v>
      </c>
    </row>
    <row r="351" spans="9:12">
      <c r="I351" s="9">
        <v>2012</v>
      </c>
      <c r="J351" s="10">
        <v>420110043</v>
      </c>
      <c r="K351" s="11" t="s">
        <v>295</v>
      </c>
      <c r="L351" s="12">
        <v>70000000</v>
      </c>
    </row>
    <row r="352" spans="9:12">
      <c r="I352" s="9">
        <v>2012</v>
      </c>
      <c r="J352" s="10">
        <v>420110049</v>
      </c>
      <c r="K352" s="11" t="s">
        <v>297</v>
      </c>
      <c r="L352" s="12">
        <v>50000000</v>
      </c>
    </row>
    <row r="353" spans="9:12">
      <c r="I353" s="9">
        <v>2012</v>
      </c>
      <c r="J353" s="10">
        <v>420110052</v>
      </c>
      <c r="K353" s="11" t="s">
        <v>298</v>
      </c>
      <c r="L353" s="12">
        <v>1277377000</v>
      </c>
    </row>
    <row r="354" spans="9:12">
      <c r="I354" s="9">
        <v>2012</v>
      </c>
      <c r="J354" s="10">
        <v>420110056</v>
      </c>
      <c r="K354" s="11" t="s">
        <v>301</v>
      </c>
      <c r="L354" s="12">
        <v>21986000</v>
      </c>
    </row>
    <row r="355" spans="9:12">
      <c r="I355" s="9">
        <v>2012</v>
      </c>
      <c r="J355" s="10">
        <v>420110060</v>
      </c>
      <c r="K355" s="11" t="s">
        <v>303</v>
      </c>
      <c r="L355" s="12">
        <v>71289000</v>
      </c>
    </row>
    <row r="356" spans="9:12">
      <c r="I356" s="9">
        <v>2012</v>
      </c>
      <c r="J356" s="10">
        <v>420110061</v>
      </c>
      <c r="K356" s="11" t="s">
        <v>365</v>
      </c>
      <c r="L356" s="12">
        <v>206437000</v>
      </c>
    </row>
    <row r="357" spans="9:12">
      <c r="I357" s="9">
        <v>2012</v>
      </c>
      <c r="J357" s="10">
        <v>420120001</v>
      </c>
      <c r="K357" s="11" t="s">
        <v>366</v>
      </c>
      <c r="L357" s="12">
        <v>312135000</v>
      </c>
    </row>
    <row r="358" spans="9:12">
      <c r="I358" s="9">
        <v>2012</v>
      </c>
      <c r="J358" s="10">
        <v>420120002</v>
      </c>
      <c r="K358" s="11" t="s">
        <v>367</v>
      </c>
      <c r="L358" s="12">
        <v>253418000</v>
      </c>
    </row>
    <row r="359" spans="9:12">
      <c r="I359" s="9">
        <v>2012</v>
      </c>
      <c r="J359" s="10">
        <v>420120003</v>
      </c>
      <c r="K359" s="11" t="s">
        <v>368</v>
      </c>
      <c r="L359" s="12">
        <v>698800000</v>
      </c>
    </row>
    <row r="360" spans="9:12">
      <c r="I360" s="9">
        <v>2012</v>
      </c>
      <c r="J360" s="10">
        <v>420120006</v>
      </c>
      <c r="K360" s="11" t="s">
        <v>369</v>
      </c>
      <c r="L360" s="12">
        <v>573744000</v>
      </c>
    </row>
    <row r="361" spans="9:12">
      <c r="I361" s="9">
        <v>2012</v>
      </c>
      <c r="J361" s="10">
        <v>420120008</v>
      </c>
      <c r="K361" s="11" t="s">
        <v>370</v>
      </c>
      <c r="L361" s="12">
        <v>2171223000</v>
      </c>
    </row>
    <row r="362" spans="9:12">
      <c r="I362" s="9">
        <v>2012</v>
      </c>
      <c r="J362" s="10">
        <v>420120009</v>
      </c>
      <c r="K362" s="11" t="s">
        <v>371</v>
      </c>
      <c r="L362" s="12">
        <v>1051185000</v>
      </c>
    </row>
    <row r="363" spans="9:12">
      <c r="I363" s="9">
        <v>2012</v>
      </c>
      <c r="J363" s="10">
        <v>420120010</v>
      </c>
      <c r="K363" s="11" t="s">
        <v>372</v>
      </c>
      <c r="L363" s="12">
        <v>144821000</v>
      </c>
    </row>
    <row r="364" spans="9:12">
      <c r="I364" s="9">
        <v>2012</v>
      </c>
      <c r="J364" s="10">
        <v>420120011</v>
      </c>
      <c r="K364" s="11" t="s">
        <v>373</v>
      </c>
      <c r="L364" s="12">
        <v>169112000</v>
      </c>
    </row>
    <row r="365" spans="9:12">
      <c r="I365" s="9">
        <v>2012</v>
      </c>
      <c r="J365" s="10">
        <v>420120012</v>
      </c>
      <c r="K365" s="11" t="s">
        <v>374</v>
      </c>
      <c r="L365" s="12">
        <v>14801000</v>
      </c>
    </row>
    <row r="366" spans="9:12">
      <c r="I366" s="9">
        <v>2012</v>
      </c>
      <c r="J366" s="10">
        <v>420120013</v>
      </c>
      <c r="K366" s="11" t="s">
        <v>375</v>
      </c>
      <c r="L366" s="12">
        <v>15113000</v>
      </c>
    </row>
    <row r="367" spans="9:12">
      <c r="I367" s="9">
        <v>2012</v>
      </c>
      <c r="J367" s="10">
        <v>420120014</v>
      </c>
      <c r="K367" s="11" t="s">
        <v>376</v>
      </c>
      <c r="L367" s="12">
        <v>7697119000</v>
      </c>
    </row>
    <row r="368" spans="9:12">
      <c r="I368" s="9">
        <v>2012</v>
      </c>
      <c r="J368" s="10">
        <v>420120015</v>
      </c>
      <c r="K368" s="11" t="s">
        <v>377</v>
      </c>
      <c r="L368" s="12">
        <v>1201585000</v>
      </c>
    </row>
    <row r="369" spans="9:12">
      <c r="I369" s="9">
        <v>2012</v>
      </c>
      <c r="J369" s="10">
        <v>420120016</v>
      </c>
      <c r="K369" s="11" t="s">
        <v>378</v>
      </c>
      <c r="L369" s="12">
        <v>1520675000</v>
      </c>
    </row>
    <row r="370" spans="9:12">
      <c r="I370" s="9">
        <v>2012</v>
      </c>
      <c r="J370" s="10">
        <v>420120023</v>
      </c>
      <c r="K370" s="11" t="s">
        <v>379</v>
      </c>
      <c r="L370" s="12">
        <v>1425302500</v>
      </c>
    </row>
    <row r="371" spans="9:12">
      <c r="I371" s="9">
        <v>2012</v>
      </c>
      <c r="J371" s="10">
        <v>420120025</v>
      </c>
      <c r="K371" s="11" t="s">
        <v>380</v>
      </c>
      <c r="L371" s="12">
        <v>1197284000</v>
      </c>
    </row>
    <row r="372" spans="9:12">
      <c r="I372" s="9">
        <v>2012</v>
      </c>
      <c r="J372" s="10">
        <v>420120026</v>
      </c>
      <c r="K372" s="11" t="s">
        <v>381</v>
      </c>
      <c r="L372" s="12">
        <v>100000000</v>
      </c>
    </row>
    <row r="373" spans="9:12">
      <c r="I373" s="9">
        <v>2012</v>
      </c>
      <c r="J373" s="10">
        <v>420120027</v>
      </c>
      <c r="K373" s="11" t="s">
        <v>382</v>
      </c>
      <c r="L373" s="12">
        <v>200000000</v>
      </c>
    </row>
    <row r="374" spans="9:12">
      <c r="I374" s="9">
        <v>2012</v>
      </c>
      <c r="J374" s="10">
        <v>420120028</v>
      </c>
      <c r="K374" s="11" t="s">
        <v>383</v>
      </c>
      <c r="L374" s="12">
        <v>200000000</v>
      </c>
    </row>
    <row r="375" spans="9:12">
      <c r="I375" s="9">
        <v>2012</v>
      </c>
      <c r="J375" s="10">
        <v>420120030</v>
      </c>
      <c r="K375" s="11" t="s">
        <v>384</v>
      </c>
      <c r="L375" s="12">
        <v>920000000</v>
      </c>
    </row>
    <row r="376" spans="9:12">
      <c r="I376" s="9">
        <v>2012</v>
      </c>
      <c r="J376" s="10">
        <v>420120033</v>
      </c>
      <c r="K376" s="11" t="s">
        <v>385</v>
      </c>
      <c r="L376" s="12">
        <v>1500000000</v>
      </c>
    </row>
    <row r="377" spans="9:12">
      <c r="I377" s="9">
        <v>2012</v>
      </c>
      <c r="J377" s="10">
        <v>420120035</v>
      </c>
      <c r="K377" s="11" t="s">
        <v>386</v>
      </c>
      <c r="L377" s="12">
        <v>398891000</v>
      </c>
    </row>
    <row r="378" spans="9:12">
      <c r="I378" s="9">
        <v>2012</v>
      </c>
      <c r="J378" s="10">
        <v>420120036</v>
      </c>
      <c r="K378" s="11" t="s">
        <v>387</v>
      </c>
      <c r="L378" s="12">
        <v>700000000</v>
      </c>
    </row>
    <row r="379" spans="9:12">
      <c r="I379" s="9">
        <v>2012</v>
      </c>
      <c r="J379" s="10">
        <v>420120037</v>
      </c>
      <c r="K379" s="11" t="s">
        <v>388</v>
      </c>
      <c r="L379" s="12">
        <v>26489000</v>
      </c>
    </row>
    <row r="380" spans="9:12">
      <c r="I380" s="9">
        <v>2012</v>
      </c>
      <c r="J380" s="10">
        <v>420120038</v>
      </c>
      <c r="K380" s="11" t="s">
        <v>389</v>
      </c>
      <c r="L380" s="12">
        <v>41521000</v>
      </c>
    </row>
    <row r="381" spans="9:12">
      <c r="I381" s="9">
        <v>2012</v>
      </c>
      <c r="J381" s="10">
        <v>420120039</v>
      </c>
      <c r="K381" s="11" t="s">
        <v>390</v>
      </c>
      <c r="L381" s="12">
        <v>400000000</v>
      </c>
    </row>
    <row r="382" spans="9:12">
      <c r="I382" s="9">
        <v>2012</v>
      </c>
      <c r="J382" s="10">
        <v>420120040</v>
      </c>
      <c r="K382" s="11" t="s">
        <v>391</v>
      </c>
      <c r="L382" s="12">
        <v>110000000</v>
      </c>
    </row>
    <row r="383" spans="9:12">
      <c r="I383" s="9">
        <v>2012</v>
      </c>
      <c r="J383" s="10">
        <v>420120047</v>
      </c>
      <c r="K383" s="11" t="s">
        <v>392</v>
      </c>
      <c r="L383" s="12">
        <v>150000000</v>
      </c>
    </row>
    <row r="384" spans="9:12">
      <c r="I384" s="9">
        <v>2012</v>
      </c>
      <c r="J384" s="10">
        <v>420120048</v>
      </c>
      <c r="K384" s="11" t="s">
        <v>393</v>
      </c>
      <c r="L384" s="12">
        <v>2000000000</v>
      </c>
    </row>
    <row r="385" spans="9:12">
      <c r="I385" s="9">
        <v>2012</v>
      </c>
      <c r="J385" s="10">
        <v>420120050</v>
      </c>
      <c r="K385" s="11" t="s">
        <v>394</v>
      </c>
      <c r="L385" s="12">
        <v>150000000</v>
      </c>
    </row>
    <row r="386" spans="9:12">
      <c r="I386" s="9">
        <v>2012</v>
      </c>
      <c r="J386" s="10">
        <v>420120052</v>
      </c>
      <c r="K386" s="11" t="s">
        <v>395</v>
      </c>
      <c r="L386" s="12">
        <v>500000000</v>
      </c>
    </row>
    <row r="387" spans="9:12">
      <c r="I387" s="9">
        <v>2012</v>
      </c>
      <c r="J387" s="10">
        <v>7047584</v>
      </c>
      <c r="K387" s="11" t="s">
        <v>140</v>
      </c>
      <c r="L387" s="12">
        <v>231634000</v>
      </c>
    </row>
    <row r="388" spans="9:12">
      <c r="I388" s="9">
        <v>2012</v>
      </c>
      <c r="J388" s="10">
        <v>7067389</v>
      </c>
      <c r="K388" s="11" t="s">
        <v>143</v>
      </c>
      <c r="L388" s="12">
        <v>1812000</v>
      </c>
    </row>
    <row r="389" spans="9:12">
      <c r="I389" s="9">
        <v>2012</v>
      </c>
      <c r="J389" s="10">
        <v>7069016</v>
      </c>
      <c r="K389" s="11" t="s">
        <v>396</v>
      </c>
      <c r="L389" s="12">
        <v>288675000</v>
      </c>
    </row>
    <row r="390" spans="9:12">
      <c r="I390" s="9">
        <v>2012</v>
      </c>
      <c r="J390" s="10">
        <v>7074263</v>
      </c>
      <c r="K390" s="11" t="s">
        <v>144</v>
      </c>
      <c r="L390" s="12">
        <v>10033000</v>
      </c>
    </row>
    <row r="391" spans="9:12">
      <c r="I391" s="9">
        <v>2012</v>
      </c>
      <c r="J391" s="10">
        <v>7089287</v>
      </c>
      <c r="K391" s="11" t="s">
        <v>155</v>
      </c>
      <c r="L391" s="12">
        <v>500000000</v>
      </c>
    </row>
    <row r="392" spans="9:12">
      <c r="I392" s="9">
        <v>2012</v>
      </c>
      <c r="J392" s="10">
        <v>7091453</v>
      </c>
      <c r="K392" s="11" t="s">
        <v>157</v>
      </c>
      <c r="L392" s="12">
        <v>60987000</v>
      </c>
    </row>
    <row r="393" spans="9:12">
      <c r="I393" s="9">
        <v>2012</v>
      </c>
      <c r="J393" s="10">
        <v>7097670</v>
      </c>
      <c r="K393" s="11" t="s">
        <v>161</v>
      </c>
      <c r="L393" s="12">
        <v>3783300</v>
      </c>
    </row>
    <row r="394" spans="9:12">
      <c r="I394" s="9">
        <v>2012</v>
      </c>
      <c r="J394" s="10">
        <v>7099507</v>
      </c>
      <c r="K394" s="11" t="s">
        <v>305</v>
      </c>
      <c r="L394" s="12">
        <v>2457000</v>
      </c>
    </row>
    <row r="395" spans="9:12">
      <c r="I395" s="9">
        <v>2012</v>
      </c>
      <c r="J395" s="10">
        <v>7104650</v>
      </c>
      <c r="K395" s="11" t="s">
        <v>170</v>
      </c>
      <c r="L395" s="12">
        <v>25759000</v>
      </c>
    </row>
    <row r="396" spans="9:12">
      <c r="I396" s="9">
        <v>2012</v>
      </c>
      <c r="J396" s="10">
        <v>7141460</v>
      </c>
      <c r="K396" s="11" t="s">
        <v>180</v>
      </c>
      <c r="L396" s="12">
        <v>1000000000</v>
      </c>
    </row>
    <row r="397" spans="9:12">
      <c r="I397" s="9">
        <v>2012</v>
      </c>
      <c r="J397" s="10">
        <v>7147721</v>
      </c>
      <c r="K397" s="11" t="s">
        <v>182</v>
      </c>
      <c r="L397" s="12">
        <v>162242000</v>
      </c>
    </row>
    <row r="398" spans="9:12">
      <c r="I398" s="9">
        <v>2012</v>
      </c>
      <c r="J398" s="10">
        <v>7169203</v>
      </c>
      <c r="K398" s="11" t="s">
        <v>190</v>
      </c>
      <c r="L398" s="12">
        <v>3157000</v>
      </c>
    </row>
    <row r="399" spans="9:12">
      <c r="I399" s="9">
        <v>2012</v>
      </c>
      <c r="J399" s="10">
        <v>7172986</v>
      </c>
      <c r="K399" s="11" t="s">
        <v>191</v>
      </c>
      <c r="L399" s="12">
        <v>159703000</v>
      </c>
    </row>
    <row r="400" spans="9:12">
      <c r="I400" s="9">
        <v>2012</v>
      </c>
      <c r="J400" s="10">
        <v>7178039</v>
      </c>
      <c r="K400" s="11" t="s">
        <v>397</v>
      </c>
      <c r="L400" s="12">
        <v>458618000</v>
      </c>
    </row>
    <row r="401" spans="9:12">
      <c r="I401" s="9">
        <v>2012</v>
      </c>
      <c r="J401" s="10">
        <v>7270403</v>
      </c>
      <c r="K401" s="11" t="s">
        <v>309</v>
      </c>
      <c r="L401" s="12">
        <v>700000000</v>
      </c>
    </row>
    <row r="402" spans="9:12">
      <c r="I402" s="9">
        <v>2012</v>
      </c>
      <c r="J402" s="10">
        <v>7273676</v>
      </c>
      <c r="K402" s="11" t="s">
        <v>310</v>
      </c>
      <c r="L402" s="12">
        <v>848824400</v>
      </c>
    </row>
    <row r="403" spans="9:12">
      <c r="I403" s="9">
        <v>2012</v>
      </c>
      <c r="J403" s="10">
        <v>7276011</v>
      </c>
      <c r="K403" s="11" t="s">
        <v>311</v>
      </c>
      <c r="L403" s="12">
        <v>27000000</v>
      </c>
    </row>
    <row r="404" spans="9:12">
      <c r="I404" s="9">
        <v>2012</v>
      </c>
      <c r="J404" s="10">
        <v>7313598</v>
      </c>
      <c r="K404" s="11" t="s">
        <v>398</v>
      </c>
      <c r="L404" s="12">
        <v>6500000000</v>
      </c>
    </row>
    <row r="405" spans="9:12">
      <c r="I405" s="9">
        <v>2012</v>
      </c>
      <c r="J405" s="10">
        <v>7316754</v>
      </c>
      <c r="K405" s="11" t="s">
        <v>312</v>
      </c>
      <c r="L405" s="12">
        <v>1000000000</v>
      </c>
    </row>
    <row r="406" spans="9:12">
      <c r="I406" s="9">
        <v>2012</v>
      </c>
      <c r="J406" s="10">
        <v>7381093</v>
      </c>
      <c r="K406" s="11" t="s">
        <v>313</v>
      </c>
      <c r="L406" s="12">
        <v>455008000</v>
      </c>
    </row>
    <row r="407" spans="9:12">
      <c r="I407" s="9">
        <v>2012</v>
      </c>
      <c r="J407" s="10">
        <v>7067393</v>
      </c>
      <c r="K407" s="11" t="s">
        <v>201</v>
      </c>
      <c r="L407" s="12">
        <v>300000000</v>
      </c>
    </row>
    <row r="408" spans="9:12">
      <c r="I408" s="9">
        <v>2012</v>
      </c>
      <c r="J408" s="10">
        <v>420120004</v>
      </c>
      <c r="K408" s="11" t="s">
        <v>399</v>
      </c>
      <c r="L408" s="12">
        <v>506537000</v>
      </c>
    </row>
    <row r="409" spans="9:12">
      <c r="I409" s="9">
        <v>2012</v>
      </c>
      <c r="J409" s="10">
        <v>420120022</v>
      </c>
      <c r="K409" s="11" t="s">
        <v>400</v>
      </c>
      <c r="L409" s="12">
        <v>150000000</v>
      </c>
    </row>
    <row r="410" spans="9:12">
      <c r="I410" s="9">
        <v>2012</v>
      </c>
      <c r="J410" s="10">
        <v>420100052</v>
      </c>
      <c r="K410" s="11" t="s">
        <v>219</v>
      </c>
      <c r="L410" s="12">
        <v>500000000</v>
      </c>
    </row>
    <row r="411" spans="9:12">
      <c r="I411" s="9">
        <v>2012</v>
      </c>
      <c r="J411" s="10">
        <v>420100055</v>
      </c>
      <c r="K411" s="11" t="s">
        <v>220</v>
      </c>
      <c r="L411" s="12">
        <v>100000000</v>
      </c>
    </row>
    <row r="412" spans="9:12">
      <c r="I412" s="9">
        <v>2012</v>
      </c>
      <c r="J412" s="10">
        <v>420100069</v>
      </c>
      <c r="K412" s="11" t="s">
        <v>223</v>
      </c>
      <c r="L412" s="12">
        <v>265839000</v>
      </c>
    </row>
    <row r="413" spans="9:12">
      <c r="I413" s="9">
        <v>2012</v>
      </c>
      <c r="J413" s="10">
        <v>420110018</v>
      </c>
      <c r="K413" s="11" t="s">
        <v>321</v>
      </c>
      <c r="L413" s="12">
        <v>51420000</v>
      </c>
    </row>
    <row r="414" spans="9:12">
      <c r="I414" s="9">
        <v>2012</v>
      </c>
      <c r="J414" s="10">
        <v>420110019</v>
      </c>
      <c r="K414" s="11" t="s">
        <v>322</v>
      </c>
      <c r="L414" s="12">
        <v>98500000</v>
      </c>
    </row>
    <row r="415" spans="9:12">
      <c r="I415" s="9">
        <v>2012</v>
      </c>
      <c r="J415" s="10">
        <v>420110022</v>
      </c>
      <c r="K415" s="11" t="s">
        <v>323</v>
      </c>
      <c r="L415" s="12">
        <v>112500000</v>
      </c>
    </row>
    <row r="416" spans="9:12">
      <c r="I416" s="9">
        <v>2012</v>
      </c>
      <c r="J416" s="10">
        <v>420110023</v>
      </c>
      <c r="K416" s="11" t="s">
        <v>324</v>
      </c>
      <c r="L416" s="12">
        <v>156933000</v>
      </c>
    </row>
    <row r="417" spans="9:12">
      <c r="I417" s="9">
        <v>2012</v>
      </c>
      <c r="J417" s="10">
        <v>420110025</v>
      </c>
      <c r="K417" s="11" t="s">
        <v>325</v>
      </c>
      <c r="L417" s="12">
        <v>214494000</v>
      </c>
    </row>
    <row r="418" spans="9:12">
      <c r="I418" s="9">
        <v>2012</v>
      </c>
      <c r="J418" s="10">
        <v>420110034</v>
      </c>
      <c r="K418" s="11" t="s">
        <v>329</v>
      </c>
      <c r="L418" s="12">
        <v>495372000</v>
      </c>
    </row>
    <row r="419" spans="9:12">
      <c r="I419" s="9">
        <v>2012</v>
      </c>
      <c r="J419" s="10">
        <v>420110048</v>
      </c>
      <c r="K419" s="11" t="s">
        <v>334</v>
      </c>
      <c r="L419" s="12">
        <v>1850000000</v>
      </c>
    </row>
    <row r="420" spans="9:12">
      <c r="I420" s="9">
        <v>2012</v>
      </c>
      <c r="J420" s="10">
        <v>420120005</v>
      </c>
      <c r="K420" s="11" t="s">
        <v>401</v>
      </c>
      <c r="L420" s="12">
        <v>100000000</v>
      </c>
    </row>
    <row r="421" spans="9:12">
      <c r="I421" s="9">
        <v>2012</v>
      </c>
      <c r="J421" s="10">
        <v>420120017</v>
      </c>
      <c r="K421" s="11" t="s">
        <v>402</v>
      </c>
      <c r="L421" s="12">
        <v>622783000</v>
      </c>
    </row>
    <row r="422" spans="9:12">
      <c r="I422" s="9">
        <v>2012</v>
      </c>
      <c r="J422" s="10">
        <v>420120018</v>
      </c>
      <c r="K422" s="11" t="s">
        <v>403</v>
      </c>
      <c r="L422" s="12">
        <v>150000000</v>
      </c>
    </row>
    <row r="423" spans="9:12">
      <c r="I423" s="9">
        <v>2012</v>
      </c>
      <c r="J423" s="10">
        <v>420120019</v>
      </c>
      <c r="K423" s="11" t="s">
        <v>404</v>
      </c>
      <c r="L423" s="12">
        <v>233731000</v>
      </c>
    </row>
    <row r="424" spans="9:12">
      <c r="I424" s="9">
        <v>2012</v>
      </c>
      <c r="J424" s="10">
        <v>420120021</v>
      </c>
      <c r="K424" s="11" t="s">
        <v>405</v>
      </c>
      <c r="L424" s="12">
        <v>300000000</v>
      </c>
    </row>
    <row r="425" spans="9:12">
      <c r="I425" s="9">
        <v>2012</v>
      </c>
      <c r="J425" s="10">
        <v>420120029</v>
      </c>
      <c r="K425" s="11" t="s">
        <v>406</v>
      </c>
      <c r="L425" s="12">
        <v>1400000000</v>
      </c>
    </row>
    <row r="426" spans="9:12">
      <c r="I426" s="9">
        <v>2012</v>
      </c>
      <c r="J426" s="10">
        <v>420120042</v>
      </c>
      <c r="K426" s="11" t="s">
        <v>407</v>
      </c>
      <c r="L426" s="12">
        <v>300000000</v>
      </c>
    </row>
    <row r="427" spans="9:12">
      <c r="I427" s="9">
        <v>2012</v>
      </c>
      <c r="J427" s="10">
        <v>420120043</v>
      </c>
      <c r="K427" s="11" t="s">
        <v>408</v>
      </c>
      <c r="L427" s="12">
        <v>500000000</v>
      </c>
    </row>
    <row r="428" spans="9:12">
      <c r="I428" s="9">
        <v>2012</v>
      </c>
      <c r="J428" s="10">
        <v>420120044</v>
      </c>
      <c r="K428" s="11" t="s">
        <v>409</v>
      </c>
      <c r="L428" s="12">
        <v>100000000</v>
      </c>
    </row>
    <row r="429" spans="9:12">
      <c r="I429" s="9">
        <v>2012</v>
      </c>
      <c r="J429" s="10">
        <v>7037841</v>
      </c>
      <c r="K429" s="11" t="s">
        <v>232</v>
      </c>
      <c r="L429" s="12">
        <v>309156348</v>
      </c>
    </row>
    <row r="430" spans="9:12">
      <c r="I430" s="9">
        <v>2012</v>
      </c>
      <c r="J430" s="10">
        <v>7038896</v>
      </c>
      <c r="K430" s="11" t="s">
        <v>234</v>
      </c>
      <c r="L430" s="12">
        <v>1543570000</v>
      </c>
    </row>
    <row r="431" spans="9:12">
      <c r="I431" s="9">
        <v>2012</v>
      </c>
      <c r="J431" s="10">
        <v>7041029</v>
      </c>
      <c r="K431" s="11" t="s">
        <v>335</v>
      </c>
      <c r="L431" s="12">
        <v>400000000</v>
      </c>
    </row>
    <row r="432" spans="9:12">
      <c r="I432" s="9">
        <v>2012</v>
      </c>
      <c r="J432" s="10">
        <v>7041034</v>
      </c>
      <c r="K432" s="11" t="s">
        <v>235</v>
      </c>
      <c r="L432" s="12">
        <v>3022000</v>
      </c>
    </row>
    <row r="433" spans="9:12">
      <c r="I433" s="9">
        <v>2012</v>
      </c>
      <c r="J433" s="10">
        <v>7047578</v>
      </c>
      <c r="K433" s="11" t="s">
        <v>237</v>
      </c>
      <c r="L433" s="12">
        <v>110729000</v>
      </c>
    </row>
    <row r="434" spans="9:12">
      <c r="I434" s="9">
        <v>2012</v>
      </c>
      <c r="J434" s="10">
        <v>7102536</v>
      </c>
      <c r="K434" s="11" t="s">
        <v>244</v>
      </c>
      <c r="L434" s="12">
        <v>162000000</v>
      </c>
    </row>
    <row r="435" spans="9:12">
      <c r="I435" s="9">
        <v>2012</v>
      </c>
      <c r="J435" s="10">
        <v>7108509</v>
      </c>
      <c r="K435" s="11" t="s">
        <v>343</v>
      </c>
      <c r="L435" s="12">
        <v>9802000</v>
      </c>
    </row>
    <row r="436" spans="9:12">
      <c r="I436" s="9">
        <v>2012</v>
      </c>
      <c r="J436" s="10">
        <v>7112722</v>
      </c>
      <c r="K436" s="11" t="s">
        <v>410</v>
      </c>
      <c r="L436" s="12">
        <v>40000000</v>
      </c>
    </row>
    <row r="437" spans="9:12">
      <c r="I437" s="9">
        <v>2012</v>
      </c>
      <c r="J437" s="10">
        <v>7167987</v>
      </c>
      <c r="K437" s="11" t="s">
        <v>345</v>
      </c>
      <c r="L437" s="12">
        <v>100000000</v>
      </c>
    </row>
    <row r="438" spans="9:12">
      <c r="I438" s="9">
        <v>2012</v>
      </c>
      <c r="J438" s="10">
        <v>420100011</v>
      </c>
      <c r="K438" s="11" t="s">
        <v>256</v>
      </c>
      <c r="L438" s="12">
        <v>51551000</v>
      </c>
    </row>
    <row r="439" spans="9:12">
      <c r="I439" s="9">
        <v>2012</v>
      </c>
      <c r="J439" s="10">
        <v>420100012</v>
      </c>
      <c r="K439" s="11" t="s">
        <v>257</v>
      </c>
      <c r="L439" s="12">
        <v>24025000</v>
      </c>
    </row>
    <row r="440" spans="9:12">
      <c r="I440" s="9">
        <v>2012</v>
      </c>
      <c r="J440" s="10">
        <v>420100049</v>
      </c>
      <c r="K440" s="11" t="s">
        <v>258</v>
      </c>
      <c r="L440" s="12">
        <v>200000000</v>
      </c>
    </row>
    <row r="441" spans="9:12">
      <c r="I441" s="9">
        <v>2012</v>
      </c>
      <c r="J441" s="10">
        <v>420110046</v>
      </c>
      <c r="K441" s="11" t="s">
        <v>347</v>
      </c>
      <c r="L441" s="12">
        <v>2000000000</v>
      </c>
    </row>
    <row r="442" spans="9:12">
      <c r="I442" s="9">
        <v>2012</v>
      </c>
      <c r="J442" s="10">
        <v>420120007</v>
      </c>
      <c r="K442" s="11" t="s">
        <v>411</v>
      </c>
      <c r="L442" s="12">
        <v>2205236000</v>
      </c>
    </row>
    <row r="443" spans="9:12">
      <c r="I443" s="9">
        <v>2012</v>
      </c>
      <c r="J443" s="10">
        <v>420120032</v>
      </c>
      <c r="K443" s="11" t="s">
        <v>412</v>
      </c>
      <c r="L443" s="12">
        <v>500000000</v>
      </c>
    </row>
    <row r="444" spans="9:12">
      <c r="I444" s="9">
        <v>2012</v>
      </c>
      <c r="J444" s="10">
        <v>420120034</v>
      </c>
      <c r="K444" s="11" t="s">
        <v>413</v>
      </c>
      <c r="L444" s="12">
        <v>1500000000</v>
      </c>
    </row>
    <row r="445" spans="9:12">
      <c r="I445" s="9">
        <v>2012</v>
      </c>
      <c r="J445" s="10">
        <v>420120046</v>
      </c>
      <c r="K445" s="11" t="s">
        <v>414</v>
      </c>
      <c r="L445" s="12">
        <v>1000000000</v>
      </c>
    </row>
    <row r="446" spans="9:12">
      <c r="I446" s="9">
        <v>2012</v>
      </c>
      <c r="J446" s="10">
        <v>420100033</v>
      </c>
      <c r="K446" s="11" t="s">
        <v>266</v>
      </c>
      <c r="L446" s="12">
        <v>526703000</v>
      </c>
    </row>
    <row r="447" spans="9:12">
      <c r="I447" s="9">
        <v>2012</v>
      </c>
      <c r="J447" s="10">
        <v>420110008</v>
      </c>
      <c r="K447" s="11" t="s">
        <v>350</v>
      </c>
      <c r="L447" s="12">
        <v>70000000</v>
      </c>
    </row>
    <row r="448" spans="9:12">
      <c r="I448" s="9">
        <v>2012</v>
      </c>
      <c r="J448" s="10">
        <v>420110042</v>
      </c>
      <c r="K448" s="11" t="s">
        <v>352</v>
      </c>
      <c r="L448" s="12">
        <v>471480000</v>
      </c>
    </row>
    <row r="449" spans="9:12">
      <c r="I449" s="9">
        <v>2012</v>
      </c>
      <c r="J449" s="10">
        <v>420120020</v>
      </c>
      <c r="K449" s="11" t="s">
        <v>415</v>
      </c>
      <c r="L449" s="12">
        <v>1980000000</v>
      </c>
    </row>
    <row r="450" spans="9:12">
      <c r="I450" s="9">
        <v>2012</v>
      </c>
      <c r="J450" s="10">
        <v>420120031</v>
      </c>
      <c r="K450" s="11" t="s">
        <v>416</v>
      </c>
      <c r="L450" s="12">
        <v>22790000</v>
      </c>
    </row>
    <row r="451" spans="9:12">
      <c r="I451" s="9">
        <v>2012</v>
      </c>
      <c r="J451" s="10">
        <v>420120041</v>
      </c>
      <c r="K451" s="11" t="s">
        <v>417</v>
      </c>
      <c r="L451" s="12">
        <v>1000000000</v>
      </c>
    </row>
    <row r="452" spans="9:12">
      <c r="I452" s="9">
        <v>2012</v>
      </c>
      <c r="J452" s="10">
        <v>420120049</v>
      </c>
      <c r="K452" s="11" t="s">
        <v>418</v>
      </c>
      <c r="L452" s="12">
        <v>119545000</v>
      </c>
    </row>
    <row r="453" spans="9:12">
      <c r="I453" s="9">
        <v>2012</v>
      </c>
      <c r="J453" s="10">
        <v>420120051</v>
      </c>
      <c r="K453" s="11" t="s">
        <v>419</v>
      </c>
      <c r="L453" s="12">
        <v>73992500</v>
      </c>
    </row>
    <row r="454" spans="9:12">
      <c r="I454" s="9">
        <v>2012</v>
      </c>
      <c r="J454" s="10">
        <v>420100027</v>
      </c>
      <c r="K454" s="11" t="s">
        <v>270</v>
      </c>
      <c r="L454" s="12">
        <v>400000000</v>
      </c>
    </row>
    <row r="455" spans="9:12">
      <c r="I455" s="9">
        <v>2012</v>
      </c>
      <c r="J455" s="10">
        <v>420110003</v>
      </c>
      <c r="K455" s="11" t="s">
        <v>358</v>
      </c>
      <c r="L455" s="12">
        <v>21345000</v>
      </c>
    </row>
    <row r="456" spans="9:12">
      <c r="I456" s="9">
        <v>2012</v>
      </c>
      <c r="J456" s="10">
        <v>420110039</v>
      </c>
      <c r="K456" s="11" t="s">
        <v>362</v>
      </c>
      <c r="L456" s="12">
        <v>798885000</v>
      </c>
    </row>
    <row r="457" spans="9:12">
      <c r="I457" s="9">
        <v>2012</v>
      </c>
      <c r="J457" s="10">
        <v>420110040</v>
      </c>
      <c r="K457" s="11" t="s">
        <v>363</v>
      </c>
      <c r="L457" s="12">
        <v>290000</v>
      </c>
    </row>
    <row r="458" spans="9:12">
      <c r="I458" s="9">
        <v>2012</v>
      </c>
      <c r="J458" s="10">
        <v>420120024</v>
      </c>
      <c r="K458" s="11" t="s">
        <v>420</v>
      </c>
      <c r="L458" s="12">
        <v>264240000</v>
      </c>
    </row>
    <row r="459" spans="9:12">
      <c r="I459" s="9">
        <v>2012</v>
      </c>
      <c r="J459" s="10">
        <v>420120045</v>
      </c>
      <c r="K459" s="11" t="s">
        <v>421</v>
      </c>
      <c r="L459" s="12">
        <v>1400000000</v>
      </c>
    </row>
    <row r="460" spans="9:12">
      <c r="I460" s="9">
        <v>2013</v>
      </c>
      <c r="J460" s="10">
        <v>420100061</v>
      </c>
      <c r="K460" s="11" t="s">
        <v>127</v>
      </c>
      <c r="L460" s="12">
        <v>17170000</v>
      </c>
    </row>
    <row r="461" spans="9:12">
      <c r="I461" s="9">
        <v>2013</v>
      </c>
      <c r="J461" s="10">
        <v>420110011</v>
      </c>
      <c r="K461" s="11" t="s">
        <v>283</v>
      </c>
      <c r="L461" s="12">
        <v>500000000</v>
      </c>
    </row>
    <row r="462" spans="9:12">
      <c r="I462" s="9">
        <v>2013</v>
      </c>
      <c r="J462" s="10">
        <v>420110021</v>
      </c>
      <c r="K462" s="11" t="s">
        <v>287</v>
      </c>
      <c r="L462" s="12">
        <v>356522000</v>
      </c>
    </row>
    <row r="463" spans="9:12">
      <c r="I463" s="9">
        <v>2013</v>
      </c>
      <c r="J463" s="10">
        <v>420110028</v>
      </c>
      <c r="K463" s="11" t="s">
        <v>290</v>
      </c>
      <c r="L463" s="12">
        <v>327000000</v>
      </c>
    </row>
    <row r="464" spans="9:12">
      <c r="I464" s="9">
        <v>2013</v>
      </c>
      <c r="J464" s="10">
        <v>420120001</v>
      </c>
      <c r="K464" s="11" t="s">
        <v>366</v>
      </c>
      <c r="L464" s="12">
        <v>287000000</v>
      </c>
    </row>
    <row r="465" spans="9:12">
      <c r="I465" s="9">
        <v>2013</v>
      </c>
      <c r="J465" s="10">
        <v>420120002</v>
      </c>
      <c r="K465" s="11" t="s">
        <v>367</v>
      </c>
      <c r="L465" s="12">
        <v>226000000</v>
      </c>
    </row>
    <row r="466" spans="9:12">
      <c r="I466" s="9">
        <v>2013</v>
      </c>
      <c r="J466" s="10">
        <v>420120003</v>
      </c>
      <c r="K466" s="11" t="s">
        <v>368</v>
      </c>
      <c r="L466" s="12">
        <v>552074000</v>
      </c>
    </row>
    <row r="467" spans="9:12">
      <c r="I467" s="9">
        <v>2013</v>
      </c>
      <c r="J467" s="10">
        <v>420120014</v>
      </c>
      <c r="K467" s="11" t="s">
        <v>376</v>
      </c>
      <c r="L467" s="12">
        <v>8425236000</v>
      </c>
    </row>
    <row r="468" spans="9:12">
      <c r="I468" s="9">
        <v>2013</v>
      </c>
      <c r="J468" s="10">
        <v>420120016</v>
      </c>
      <c r="K468" s="11" t="s">
        <v>378</v>
      </c>
      <c r="L468" s="12">
        <v>249411000</v>
      </c>
    </row>
    <row r="469" spans="9:12">
      <c r="I469" s="9">
        <v>2013</v>
      </c>
      <c r="J469" s="10">
        <v>420120033</v>
      </c>
      <c r="K469" s="11" t="s">
        <v>385</v>
      </c>
      <c r="L469" s="12">
        <v>3700000000</v>
      </c>
    </row>
    <row r="470" spans="9:12">
      <c r="I470" s="9">
        <v>2013</v>
      </c>
      <c r="J470" s="10">
        <v>420120038</v>
      </c>
      <c r="K470" s="11" t="s">
        <v>389</v>
      </c>
      <c r="L470" s="12">
        <v>42103000</v>
      </c>
    </row>
    <row r="471" spans="9:12">
      <c r="I471" s="9">
        <v>2013</v>
      </c>
      <c r="J471" s="10">
        <v>420120039</v>
      </c>
      <c r="K471" s="11" t="s">
        <v>390</v>
      </c>
      <c r="L471" s="12">
        <v>800000000</v>
      </c>
    </row>
    <row r="472" spans="9:12">
      <c r="I472" s="9">
        <v>2013</v>
      </c>
      <c r="J472" s="10">
        <v>420120040</v>
      </c>
      <c r="K472" s="11" t="s">
        <v>391</v>
      </c>
      <c r="L472" s="12">
        <v>2000000000</v>
      </c>
    </row>
    <row r="473" spans="9:12">
      <c r="I473" s="9">
        <v>2013</v>
      </c>
      <c r="J473" s="10">
        <v>420120047</v>
      </c>
      <c r="K473" s="11" t="s">
        <v>392</v>
      </c>
      <c r="L473" s="12">
        <v>47000000</v>
      </c>
    </row>
    <row r="474" spans="9:12">
      <c r="I474" s="9">
        <v>2013</v>
      </c>
      <c r="J474" s="10">
        <v>420120048</v>
      </c>
      <c r="K474" s="11" t="s">
        <v>393</v>
      </c>
      <c r="L474" s="12">
        <v>2700000000</v>
      </c>
    </row>
    <row r="475" spans="9:12">
      <c r="I475" s="9">
        <v>2013</v>
      </c>
      <c r="J475" s="10">
        <v>420130001</v>
      </c>
      <c r="K475" s="11" t="s">
        <v>422</v>
      </c>
      <c r="L475" s="12">
        <v>297610000</v>
      </c>
    </row>
    <row r="476" spans="9:12">
      <c r="I476" s="9">
        <v>2013</v>
      </c>
      <c r="J476" s="10">
        <v>420130002</v>
      </c>
      <c r="K476" s="11" t="s">
        <v>423</v>
      </c>
      <c r="L476" s="12">
        <v>1639798000</v>
      </c>
    </row>
    <row r="477" spans="9:12">
      <c r="I477" s="9">
        <v>2013</v>
      </c>
      <c r="J477" s="10">
        <v>420130003</v>
      </c>
      <c r="K477" s="11" t="s">
        <v>424</v>
      </c>
      <c r="L477" s="12">
        <v>1134723000</v>
      </c>
    </row>
    <row r="478" spans="9:12">
      <c r="I478" s="9">
        <v>2013</v>
      </c>
      <c r="J478" s="10">
        <v>420130007</v>
      </c>
      <c r="K478" s="11" t="s">
        <v>425</v>
      </c>
      <c r="L478" s="12">
        <v>1719000000</v>
      </c>
    </row>
    <row r="479" spans="9:12">
      <c r="I479" s="9">
        <v>2013</v>
      </c>
      <c r="J479" s="10">
        <v>420130011</v>
      </c>
      <c r="K479" s="11" t="s">
        <v>426</v>
      </c>
      <c r="L479" s="12">
        <v>69209000</v>
      </c>
    </row>
    <row r="480" spans="9:12">
      <c r="I480" s="9">
        <v>2013</v>
      </c>
      <c r="J480" s="10">
        <v>420130012</v>
      </c>
      <c r="K480" s="11" t="s">
        <v>427</v>
      </c>
      <c r="L480" s="12">
        <v>1500000000</v>
      </c>
    </row>
    <row r="481" spans="9:12">
      <c r="I481" s="9">
        <v>2013</v>
      </c>
      <c r="J481" s="10">
        <v>420130013</v>
      </c>
      <c r="K481" s="11" t="s">
        <v>428</v>
      </c>
      <c r="L481" s="12">
        <v>159610000</v>
      </c>
    </row>
    <row r="482" spans="9:12">
      <c r="I482" s="9">
        <v>2013</v>
      </c>
      <c r="J482" s="10">
        <v>420130018</v>
      </c>
      <c r="K482" s="11" t="s">
        <v>429</v>
      </c>
      <c r="L482" s="12">
        <v>270000000</v>
      </c>
    </row>
    <row r="483" spans="9:12">
      <c r="I483" s="9">
        <v>2013</v>
      </c>
      <c r="J483" s="10">
        <v>420130020</v>
      </c>
      <c r="K483" s="11" t="s">
        <v>430</v>
      </c>
      <c r="L483" s="12">
        <v>2147621846</v>
      </c>
    </row>
    <row r="484" spans="9:12">
      <c r="I484" s="9">
        <v>2013</v>
      </c>
      <c r="J484" s="10">
        <v>420130024</v>
      </c>
      <c r="K484" s="11" t="s">
        <v>431</v>
      </c>
      <c r="L484" s="12">
        <v>499714541</v>
      </c>
    </row>
    <row r="485" spans="9:12">
      <c r="I485" s="9">
        <v>2013</v>
      </c>
      <c r="J485" s="10">
        <v>420130025</v>
      </c>
      <c r="K485" s="11" t="s">
        <v>432</v>
      </c>
      <c r="L485" s="12">
        <v>921795000</v>
      </c>
    </row>
    <row r="486" spans="9:12">
      <c r="I486" s="9">
        <v>2013</v>
      </c>
      <c r="J486" s="10">
        <v>420130026</v>
      </c>
      <c r="K486" s="11" t="s">
        <v>433</v>
      </c>
      <c r="L486" s="12">
        <v>700000000</v>
      </c>
    </row>
    <row r="487" spans="9:12">
      <c r="I487" s="9">
        <v>2013</v>
      </c>
      <c r="J487" s="10">
        <v>7052815</v>
      </c>
      <c r="K487" s="11" t="s">
        <v>142</v>
      </c>
      <c r="L487" s="12">
        <v>2500000000</v>
      </c>
    </row>
    <row r="488" spans="9:12">
      <c r="I488" s="9">
        <v>2013</v>
      </c>
      <c r="J488" s="10">
        <v>7082067</v>
      </c>
      <c r="K488" s="11" t="s">
        <v>151</v>
      </c>
      <c r="L488" s="12">
        <v>4547000</v>
      </c>
    </row>
    <row r="489" spans="9:12">
      <c r="I489" s="9">
        <v>2013</v>
      </c>
      <c r="J489" s="10">
        <v>7082072</v>
      </c>
      <c r="K489" s="11" t="s">
        <v>152</v>
      </c>
      <c r="L489" s="12">
        <v>5336000</v>
      </c>
    </row>
    <row r="490" spans="9:12">
      <c r="I490" s="9">
        <v>2013</v>
      </c>
      <c r="J490" s="10">
        <v>7082078</v>
      </c>
      <c r="K490" s="11" t="s">
        <v>153</v>
      </c>
      <c r="L490" s="12">
        <v>5032000</v>
      </c>
    </row>
    <row r="491" spans="9:12">
      <c r="I491" s="9">
        <v>2013</v>
      </c>
      <c r="J491" s="10">
        <v>7141460</v>
      </c>
      <c r="K491" s="11" t="s">
        <v>180</v>
      </c>
      <c r="L491" s="12">
        <v>58203773</v>
      </c>
    </row>
    <row r="492" spans="9:12">
      <c r="I492" s="9">
        <v>2013</v>
      </c>
      <c r="J492" s="10">
        <v>7164690</v>
      </c>
      <c r="K492" s="11" t="s">
        <v>188</v>
      </c>
      <c r="L492" s="12">
        <v>68287000</v>
      </c>
    </row>
    <row r="493" spans="9:12">
      <c r="I493" s="9">
        <v>2013</v>
      </c>
      <c r="J493" s="10">
        <v>7241969</v>
      </c>
      <c r="K493" s="11" t="s">
        <v>193</v>
      </c>
      <c r="L493" s="12">
        <v>80000000</v>
      </c>
    </row>
    <row r="494" spans="9:12">
      <c r="I494" s="9">
        <v>2013</v>
      </c>
      <c r="J494" s="10">
        <v>7313598</v>
      </c>
      <c r="K494" s="11" t="s">
        <v>398</v>
      </c>
      <c r="L494" s="12">
        <v>6604410000</v>
      </c>
    </row>
    <row r="495" spans="9:12">
      <c r="I495" s="9">
        <v>2013</v>
      </c>
      <c r="J495" s="10">
        <v>7388318</v>
      </c>
      <c r="K495" s="11" t="s">
        <v>434</v>
      </c>
      <c r="L495" s="12">
        <v>1800000000</v>
      </c>
    </row>
    <row r="496" spans="9:12">
      <c r="I496" s="9">
        <v>2013</v>
      </c>
      <c r="J496" s="10">
        <v>7047214</v>
      </c>
      <c r="K496" s="11" t="s">
        <v>435</v>
      </c>
      <c r="L496" s="12">
        <v>9000000</v>
      </c>
    </row>
    <row r="497" spans="9:12">
      <c r="I497" s="9">
        <v>2013</v>
      </c>
      <c r="J497" s="10">
        <v>7047353</v>
      </c>
      <c r="K497" s="11" t="s">
        <v>203</v>
      </c>
      <c r="L497" s="12">
        <v>29090500</v>
      </c>
    </row>
    <row r="498" spans="9:12">
      <c r="I498" s="9">
        <v>2013</v>
      </c>
      <c r="J498" s="10">
        <v>420120004</v>
      </c>
      <c r="K498" s="11" t="s">
        <v>399</v>
      </c>
      <c r="L498" s="12">
        <v>50000000</v>
      </c>
    </row>
    <row r="499" spans="9:12">
      <c r="I499" s="9">
        <v>2013</v>
      </c>
      <c r="J499" s="10">
        <v>420130014</v>
      </c>
      <c r="K499" s="11" t="s">
        <v>436</v>
      </c>
      <c r="L499" s="12">
        <v>250000000</v>
      </c>
    </row>
    <row r="500" spans="9:12">
      <c r="I500" s="9">
        <v>2013</v>
      </c>
      <c r="J500" s="10">
        <v>420100006</v>
      </c>
      <c r="K500" s="11" t="s">
        <v>210</v>
      </c>
      <c r="L500" s="12">
        <v>500000000</v>
      </c>
    </row>
    <row r="501" spans="9:12">
      <c r="I501" s="9">
        <v>2013</v>
      </c>
      <c r="J501" s="10">
        <v>420100052</v>
      </c>
      <c r="K501" s="11" t="s">
        <v>219</v>
      </c>
      <c r="L501" s="12">
        <v>436000000</v>
      </c>
    </row>
    <row r="502" spans="9:12">
      <c r="I502" s="9">
        <v>2013</v>
      </c>
      <c r="J502" s="10">
        <v>420100085</v>
      </c>
      <c r="K502" s="11" t="s">
        <v>227</v>
      </c>
      <c r="L502" s="12">
        <v>50000000</v>
      </c>
    </row>
    <row r="503" spans="9:12">
      <c r="I503" s="9">
        <v>2013</v>
      </c>
      <c r="J503" s="10">
        <v>420110017</v>
      </c>
      <c r="K503" s="11" t="s">
        <v>320</v>
      </c>
      <c r="L503" s="12">
        <v>500000000</v>
      </c>
    </row>
    <row r="504" spans="9:12">
      <c r="I504" s="9">
        <v>2013</v>
      </c>
      <c r="J504" s="10">
        <v>420110029</v>
      </c>
      <c r="K504" s="11" t="s">
        <v>326</v>
      </c>
      <c r="L504" s="12">
        <v>67224000</v>
      </c>
    </row>
    <row r="505" spans="9:12">
      <c r="I505" s="9">
        <v>2013</v>
      </c>
      <c r="J505" s="10">
        <v>420110030</v>
      </c>
      <c r="K505" s="11" t="s">
        <v>327</v>
      </c>
      <c r="L505" s="12">
        <v>164103000</v>
      </c>
    </row>
    <row r="506" spans="9:12">
      <c r="I506" s="9">
        <v>2013</v>
      </c>
      <c r="J506" s="10">
        <v>420110031</v>
      </c>
      <c r="K506" s="11" t="s">
        <v>328</v>
      </c>
      <c r="L506" s="12">
        <v>300000000</v>
      </c>
    </row>
    <row r="507" spans="9:12">
      <c r="I507" s="9">
        <v>2013</v>
      </c>
      <c r="J507" s="10">
        <v>420110034</v>
      </c>
      <c r="K507" s="11" t="s">
        <v>329</v>
      </c>
      <c r="L507" s="12">
        <v>350000000</v>
      </c>
    </row>
    <row r="508" spans="9:12">
      <c r="I508" s="9">
        <v>2013</v>
      </c>
      <c r="J508" s="10">
        <v>420110035</v>
      </c>
      <c r="K508" s="11" t="s">
        <v>330</v>
      </c>
      <c r="L508" s="12">
        <v>724402000</v>
      </c>
    </row>
    <row r="509" spans="9:12">
      <c r="I509" s="9">
        <v>2013</v>
      </c>
      <c r="J509" s="10">
        <v>420110036</v>
      </c>
      <c r="K509" s="11" t="s">
        <v>331</v>
      </c>
      <c r="L509" s="12">
        <v>143065000</v>
      </c>
    </row>
    <row r="510" spans="9:12">
      <c r="I510" s="9">
        <v>2013</v>
      </c>
      <c r="J510" s="10">
        <v>420110037</v>
      </c>
      <c r="K510" s="11" t="s">
        <v>332</v>
      </c>
      <c r="L510" s="12">
        <v>45215000</v>
      </c>
    </row>
    <row r="511" spans="9:12">
      <c r="I511" s="9">
        <v>2013</v>
      </c>
      <c r="J511" s="10">
        <v>420110048</v>
      </c>
      <c r="K511" s="11" t="s">
        <v>334</v>
      </c>
      <c r="L511" s="12">
        <v>369610000</v>
      </c>
    </row>
    <row r="512" spans="9:12">
      <c r="I512" s="9">
        <v>2013</v>
      </c>
      <c r="J512" s="10">
        <v>420120029</v>
      </c>
      <c r="K512" s="11" t="s">
        <v>406</v>
      </c>
      <c r="L512" s="12">
        <v>111244000</v>
      </c>
    </row>
    <row r="513" spans="9:12">
      <c r="I513" s="9">
        <v>2013</v>
      </c>
      <c r="J513" s="10">
        <v>420120042</v>
      </c>
      <c r="K513" s="11" t="s">
        <v>407</v>
      </c>
      <c r="L513" s="12">
        <v>200000000</v>
      </c>
    </row>
    <row r="514" spans="9:12">
      <c r="I514" s="9">
        <v>2013</v>
      </c>
      <c r="J514" s="10">
        <v>420120043</v>
      </c>
      <c r="K514" s="11" t="s">
        <v>408</v>
      </c>
      <c r="L514" s="12">
        <v>216661000</v>
      </c>
    </row>
    <row r="515" spans="9:12">
      <c r="I515" s="9">
        <v>2013</v>
      </c>
      <c r="J515" s="10">
        <v>420120053</v>
      </c>
      <c r="K515" s="11" t="s">
        <v>437</v>
      </c>
      <c r="L515" s="12">
        <v>50000000</v>
      </c>
    </row>
    <row r="516" spans="9:12">
      <c r="I516" s="9">
        <v>2013</v>
      </c>
      <c r="J516" s="10">
        <v>420120054</v>
      </c>
      <c r="K516" s="11" t="s">
        <v>438</v>
      </c>
      <c r="L516" s="12">
        <v>250000000</v>
      </c>
    </row>
    <row r="517" spans="9:12">
      <c r="I517" s="9">
        <v>2013</v>
      </c>
      <c r="J517" s="10">
        <v>420130006</v>
      </c>
      <c r="K517" s="11" t="s">
        <v>439</v>
      </c>
      <c r="L517" s="12">
        <v>526127000</v>
      </c>
    </row>
    <row r="518" spans="9:12">
      <c r="I518" s="9">
        <v>2013</v>
      </c>
      <c r="J518" s="10">
        <v>420130010</v>
      </c>
      <c r="K518" s="11" t="s">
        <v>440</v>
      </c>
      <c r="L518" s="12">
        <v>521935500</v>
      </c>
    </row>
    <row r="519" spans="9:12">
      <c r="I519" s="9">
        <v>2013</v>
      </c>
      <c r="J519" s="10">
        <v>420130021</v>
      </c>
      <c r="K519" s="11" t="s">
        <v>441</v>
      </c>
      <c r="L519" s="12">
        <v>1000000000</v>
      </c>
    </row>
    <row r="520" spans="9:12">
      <c r="I520" s="9">
        <v>2013</v>
      </c>
      <c r="J520" s="10">
        <v>420130023</v>
      </c>
      <c r="K520" s="11" t="s">
        <v>442</v>
      </c>
      <c r="L520" s="12">
        <v>660548000</v>
      </c>
    </row>
    <row r="521" spans="9:12">
      <c r="I521" s="9">
        <v>2013</v>
      </c>
      <c r="J521" s="10">
        <v>420130027</v>
      </c>
      <c r="K521" s="11" t="s">
        <v>443</v>
      </c>
      <c r="L521" s="12">
        <v>919728000</v>
      </c>
    </row>
    <row r="522" spans="9:12">
      <c r="I522" s="9">
        <v>2013</v>
      </c>
      <c r="J522" s="10">
        <v>7038896</v>
      </c>
      <c r="K522" s="11" t="s">
        <v>234</v>
      </c>
      <c r="L522" s="12">
        <v>20312000</v>
      </c>
    </row>
    <row r="523" spans="9:12">
      <c r="I523" s="9">
        <v>2013</v>
      </c>
      <c r="J523" s="10">
        <v>7041029</v>
      </c>
      <c r="K523" s="11" t="s">
        <v>335</v>
      </c>
      <c r="L523" s="12">
        <v>50000000</v>
      </c>
    </row>
    <row r="524" spans="9:12">
      <c r="I524" s="9">
        <v>2013</v>
      </c>
      <c r="J524" s="10">
        <v>7095036</v>
      </c>
      <c r="K524" s="11" t="s">
        <v>242</v>
      </c>
      <c r="L524" s="12">
        <v>700000000</v>
      </c>
    </row>
    <row r="525" spans="9:12">
      <c r="I525" s="9">
        <v>2013</v>
      </c>
      <c r="J525" s="10">
        <v>7336053</v>
      </c>
      <c r="K525" s="11" t="s">
        <v>444</v>
      </c>
      <c r="L525" s="12">
        <v>1000000000</v>
      </c>
    </row>
    <row r="526" spans="9:12">
      <c r="I526" s="9">
        <v>2013</v>
      </c>
      <c r="J526" s="10">
        <v>7404876</v>
      </c>
      <c r="K526" s="11" t="s">
        <v>445</v>
      </c>
      <c r="L526" s="12">
        <v>530000000</v>
      </c>
    </row>
    <row r="527" spans="9:12">
      <c r="I527" s="9">
        <v>2013</v>
      </c>
      <c r="J527" s="10">
        <v>420100008</v>
      </c>
      <c r="K527" s="11" t="s">
        <v>255</v>
      </c>
      <c r="L527" s="12">
        <v>763513000</v>
      </c>
    </row>
    <row r="528" spans="9:12">
      <c r="I528" s="9">
        <v>2013</v>
      </c>
      <c r="J528" s="10">
        <v>420100049</v>
      </c>
      <c r="K528" s="11" t="s">
        <v>258</v>
      </c>
      <c r="L528" s="12">
        <v>718437360</v>
      </c>
    </row>
    <row r="529" spans="9:12">
      <c r="I529" s="9">
        <v>2013</v>
      </c>
      <c r="J529" s="10">
        <v>420110046</v>
      </c>
      <c r="K529" s="11" t="s">
        <v>347</v>
      </c>
      <c r="L529" s="12">
        <v>180735000</v>
      </c>
    </row>
    <row r="530" spans="9:12">
      <c r="I530" s="9">
        <v>2013</v>
      </c>
      <c r="J530" s="10">
        <v>420120007</v>
      </c>
      <c r="K530" s="11" t="s">
        <v>411</v>
      </c>
      <c r="L530" s="12">
        <v>500000000</v>
      </c>
    </row>
    <row r="531" spans="9:12">
      <c r="I531" s="9">
        <v>2013</v>
      </c>
      <c r="J531" s="10">
        <v>420120032</v>
      </c>
      <c r="K531" s="11" t="s">
        <v>412</v>
      </c>
      <c r="L531" s="12">
        <v>377530000</v>
      </c>
    </row>
    <row r="532" spans="9:12">
      <c r="I532" s="9">
        <v>2013</v>
      </c>
      <c r="J532" s="10">
        <v>420120034</v>
      </c>
      <c r="K532" s="11" t="s">
        <v>413</v>
      </c>
      <c r="L532" s="12">
        <v>1500000000</v>
      </c>
    </row>
    <row r="533" spans="9:12">
      <c r="I533" s="9">
        <v>2013</v>
      </c>
      <c r="J533" s="10">
        <v>420120046</v>
      </c>
      <c r="K533" s="11" t="s">
        <v>414</v>
      </c>
      <c r="L533" s="12">
        <v>1500000000</v>
      </c>
    </row>
    <row r="534" spans="9:12">
      <c r="I534" s="9">
        <v>2013</v>
      </c>
      <c r="J534" s="10">
        <v>420130004</v>
      </c>
      <c r="K534" s="11" t="s">
        <v>446</v>
      </c>
      <c r="L534" s="12">
        <v>60000000</v>
      </c>
    </row>
    <row r="535" spans="9:12">
      <c r="I535" s="9">
        <v>2013</v>
      </c>
      <c r="J535" s="10">
        <v>420130005</v>
      </c>
      <c r="K535" s="11" t="s">
        <v>447</v>
      </c>
      <c r="L535" s="12">
        <v>133646000</v>
      </c>
    </row>
    <row r="536" spans="9:12">
      <c r="I536" s="9">
        <v>2013</v>
      </c>
      <c r="J536" s="10">
        <v>420130016</v>
      </c>
      <c r="K536" s="11" t="s">
        <v>448</v>
      </c>
      <c r="L536" s="12">
        <v>659247000</v>
      </c>
    </row>
    <row r="537" spans="9:12">
      <c r="I537" s="9">
        <v>2013</v>
      </c>
      <c r="J537" s="10">
        <v>420130022</v>
      </c>
      <c r="K537" s="11" t="s">
        <v>449</v>
      </c>
      <c r="L537" s="12">
        <v>396873000</v>
      </c>
    </row>
    <row r="538" spans="9:12">
      <c r="I538" s="9">
        <v>2013</v>
      </c>
      <c r="J538" s="10">
        <v>420110016</v>
      </c>
      <c r="K538" s="11" t="s">
        <v>351</v>
      </c>
      <c r="L538" s="12">
        <v>1500000000</v>
      </c>
    </row>
    <row r="539" spans="9:12">
      <c r="I539" s="9">
        <v>2013</v>
      </c>
      <c r="J539" s="10">
        <v>420120020</v>
      </c>
      <c r="K539" s="11" t="s">
        <v>415</v>
      </c>
      <c r="L539" s="12">
        <v>750000000</v>
      </c>
    </row>
    <row r="540" spans="9:12">
      <c r="I540" s="9">
        <v>2013</v>
      </c>
      <c r="J540" s="10">
        <v>420130009</v>
      </c>
      <c r="K540" s="11" t="s">
        <v>450</v>
      </c>
      <c r="L540" s="12">
        <v>100000000</v>
      </c>
    </row>
    <row r="541" spans="9:12">
      <c r="I541" s="9">
        <v>2013</v>
      </c>
      <c r="J541" s="10">
        <v>420130028</v>
      </c>
      <c r="K541" s="11" t="s">
        <v>451</v>
      </c>
      <c r="L541" s="12">
        <v>100000000</v>
      </c>
    </row>
    <row r="542" spans="9:12">
      <c r="I542" s="9">
        <v>2013</v>
      </c>
      <c r="J542" s="10">
        <v>420130015</v>
      </c>
      <c r="K542" s="11" t="s">
        <v>452</v>
      </c>
      <c r="L542" s="12">
        <v>1600000000</v>
      </c>
    </row>
    <row r="543" spans="9:12">
      <c r="I543" s="9">
        <v>2013</v>
      </c>
      <c r="J543" s="10">
        <v>420130029</v>
      </c>
      <c r="K543" s="11" t="s">
        <v>453</v>
      </c>
      <c r="L543" s="12">
        <v>150000000</v>
      </c>
    </row>
    <row r="544" spans="9:12">
      <c r="I544" s="9">
        <v>2013</v>
      </c>
      <c r="J544" s="10">
        <v>420130030</v>
      </c>
      <c r="K544" s="11" t="s">
        <v>454</v>
      </c>
      <c r="L544" s="12">
        <v>150000000</v>
      </c>
    </row>
    <row r="545" spans="9:12">
      <c r="I545" s="9">
        <v>2013</v>
      </c>
      <c r="J545" s="10">
        <v>420130031</v>
      </c>
      <c r="K545" s="11" t="s">
        <v>455</v>
      </c>
      <c r="L545" s="12">
        <v>150000000</v>
      </c>
    </row>
    <row r="546" spans="9:12">
      <c r="I546" s="9">
        <v>2013</v>
      </c>
      <c r="J546" s="10">
        <v>420130032</v>
      </c>
      <c r="K546" s="11" t="s">
        <v>456</v>
      </c>
      <c r="L546" s="12">
        <v>180000000</v>
      </c>
    </row>
    <row r="547" spans="9:12">
      <c r="I547" s="9">
        <v>2013</v>
      </c>
      <c r="J547" s="10">
        <v>420110039</v>
      </c>
      <c r="K547" s="11" t="s">
        <v>362</v>
      </c>
      <c r="L547" s="12">
        <v>300000000</v>
      </c>
    </row>
    <row r="548" spans="9:12">
      <c r="I548" s="9">
        <v>2013</v>
      </c>
      <c r="J548" s="10">
        <v>420130017</v>
      </c>
      <c r="K548" s="11" t="s">
        <v>457</v>
      </c>
      <c r="L548" s="12">
        <v>148668000</v>
      </c>
    </row>
    <row r="549" spans="9:12">
      <c r="I549" s="9">
        <v>2013</v>
      </c>
      <c r="J549" s="10">
        <v>420120045</v>
      </c>
      <c r="K549" s="11" t="s">
        <v>421</v>
      </c>
      <c r="L549" s="12">
        <v>2000000000</v>
      </c>
    </row>
    <row r="550" spans="9:12">
      <c r="I550" s="9">
        <v>2013</v>
      </c>
      <c r="J550" s="10">
        <v>420130019</v>
      </c>
      <c r="K550" s="11" t="s">
        <v>458</v>
      </c>
      <c r="L550" s="12">
        <v>150000000</v>
      </c>
    </row>
    <row r="551" spans="9:12">
      <c r="I551" s="9">
        <v>2014</v>
      </c>
      <c r="J551" s="10">
        <v>420100023</v>
      </c>
      <c r="K551" s="11" t="s">
        <v>111</v>
      </c>
      <c r="L551" s="12">
        <v>185914000</v>
      </c>
    </row>
    <row r="552" spans="9:12">
      <c r="I552" s="9">
        <v>2014</v>
      </c>
      <c r="J552" s="10">
        <v>420100056</v>
      </c>
      <c r="K552" s="11" t="s">
        <v>123</v>
      </c>
      <c r="L552" s="12">
        <v>282301000</v>
      </c>
    </row>
    <row r="553" spans="9:12">
      <c r="I553" s="9">
        <v>2014</v>
      </c>
      <c r="J553" s="10">
        <v>420100068</v>
      </c>
      <c r="K553" s="11" t="s">
        <v>132</v>
      </c>
      <c r="L553" s="12">
        <v>643896000</v>
      </c>
    </row>
    <row r="554" spans="9:12">
      <c r="I554" s="9">
        <v>2014</v>
      </c>
      <c r="J554" s="10">
        <v>420100070</v>
      </c>
      <c r="K554" s="11" t="s">
        <v>133</v>
      </c>
      <c r="L554" s="12">
        <v>273105000</v>
      </c>
    </row>
    <row r="555" spans="9:12">
      <c r="I555" s="9">
        <v>2014</v>
      </c>
      <c r="J555" s="10">
        <v>420110001</v>
      </c>
      <c r="K555" s="11" t="s">
        <v>280</v>
      </c>
      <c r="L555" s="12">
        <v>118869000</v>
      </c>
    </row>
    <row r="556" spans="9:12">
      <c r="I556" s="9">
        <v>2014</v>
      </c>
      <c r="J556" s="10">
        <v>420110011</v>
      </c>
      <c r="K556" s="11" t="s">
        <v>283</v>
      </c>
      <c r="L556" s="12">
        <v>273483000</v>
      </c>
    </row>
    <row r="557" spans="9:12">
      <c r="I557" s="9">
        <v>2014</v>
      </c>
      <c r="J557" s="10">
        <v>420110024</v>
      </c>
      <c r="K557" s="11" t="s">
        <v>288</v>
      </c>
      <c r="L557" s="12">
        <v>558744000</v>
      </c>
    </row>
    <row r="558" spans="9:12">
      <c r="I558" s="9">
        <v>2014</v>
      </c>
      <c r="J558" s="10">
        <v>420110026</v>
      </c>
      <c r="K558" s="11" t="s">
        <v>289</v>
      </c>
      <c r="L558" s="12">
        <v>31992000</v>
      </c>
    </row>
    <row r="559" spans="9:12">
      <c r="I559" s="9">
        <v>2014</v>
      </c>
      <c r="J559" s="10">
        <v>420110028</v>
      </c>
      <c r="K559" s="11" t="s">
        <v>290</v>
      </c>
      <c r="L559" s="12">
        <v>443328000</v>
      </c>
    </row>
    <row r="560" spans="9:12">
      <c r="I560" s="9">
        <v>2014</v>
      </c>
      <c r="J560" s="10">
        <v>420110038</v>
      </c>
      <c r="K560" s="11" t="s">
        <v>293</v>
      </c>
      <c r="L560" s="12">
        <v>200664000</v>
      </c>
    </row>
    <row r="561" spans="9:12">
      <c r="I561" s="9">
        <v>2014</v>
      </c>
      <c r="J561" s="10">
        <v>420110043</v>
      </c>
      <c r="K561" s="11" t="s">
        <v>295</v>
      </c>
      <c r="L561" s="12">
        <v>59738000</v>
      </c>
    </row>
    <row r="562" spans="9:12">
      <c r="I562" s="9">
        <v>2014</v>
      </c>
      <c r="J562" s="10">
        <v>420110052</v>
      </c>
      <c r="K562" s="11" t="s">
        <v>298</v>
      </c>
      <c r="L562" s="12">
        <v>443736000</v>
      </c>
    </row>
    <row r="563" spans="9:12">
      <c r="I563" s="9">
        <v>2014</v>
      </c>
      <c r="J563" s="10">
        <v>420120001</v>
      </c>
      <c r="K563" s="11" t="s">
        <v>366</v>
      </c>
      <c r="L563" s="12">
        <v>254500000</v>
      </c>
    </row>
    <row r="564" spans="9:12">
      <c r="I564" s="9">
        <v>2014</v>
      </c>
      <c r="J564" s="10">
        <v>420120003</v>
      </c>
      <c r="K564" s="11" t="s">
        <v>368</v>
      </c>
      <c r="L564" s="12">
        <v>335022000</v>
      </c>
    </row>
    <row r="565" spans="9:12">
      <c r="I565" s="9">
        <v>2014</v>
      </c>
      <c r="J565" s="10">
        <v>420120008</v>
      </c>
      <c r="K565" s="11" t="s">
        <v>370</v>
      </c>
      <c r="L565" s="12">
        <v>603337000</v>
      </c>
    </row>
    <row r="566" spans="9:12">
      <c r="I566" s="9">
        <v>2014</v>
      </c>
      <c r="J566" s="10">
        <v>420120009</v>
      </c>
      <c r="K566" s="11" t="s">
        <v>371</v>
      </c>
      <c r="L566" s="12">
        <v>101934000</v>
      </c>
    </row>
    <row r="567" spans="9:12">
      <c r="I567" s="9">
        <v>2014</v>
      </c>
      <c r="J567" s="10">
        <v>420120014</v>
      </c>
      <c r="K567" s="11" t="s">
        <v>376</v>
      </c>
      <c r="L567" s="12">
        <v>9253431000</v>
      </c>
    </row>
    <row r="568" spans="9:12">
      <c r="I568" s="9">
        <v>2014</v>
      </c>
      <c r="J568" s="10">
        <v>420120025</v>
      </c>
      <c r="K568" s="11" t="s">
        <v>380</v>
      </c>
      <c r="L568" s="12">
        <v>137139000</v>
      </c>
    </row>
    <row r="569" spans="9:12">
      <c r="I569" s="9">
        <v>2014</v>
      </c>
      <c r="J569" s="10">
        <v>420120026</v>
      </c>
      <c r="K569" s="11" t="s">
        <v>381</v>
      </c>
      <c r="L569" s="12">
        <v>103477000</v>
      </c>
    </row>
    <row r="570" spans="9:12">
      <c r="I570" s="9">
        <v>2014</v>
      </c>
      <c r="J570" s="10">
        <v>420120030</v>
      </c>
      <c r="K570" s="11" t="s">
        <v>384</v>
      </c>
      <c r="L570" s="12">
        <v>36353000</v>
      </c>
    </row>
    <row r="571" spans="9:12">
      <c r="I571" s="9">
        <v>2014</v>
      </c>
      <c r="J571" s="10">
        <v>420120033</v>
      </c>
      <c r="K571" s="11" t="s">
        <v>385</v>
      </c>
      <c r="L571" s="12">
        <v>738305000</v>
      </c>
    </row>
    <row r="572" spans="9:12">
      <c r="I572" s="9">
        <v>2014</v>
      </c>
      <c r="J572" s="10">
        <v>420120040</v>
      </c>
      <c r="K572" s="11" t="s">
        <v>391</v>
      </c>
      <c r="L572" s="12">
        <v>500000000</v>
      </c>
    </row>
    <row r="573" spans="9:12">
      <c r="I573" s="9">
        <v>2014</v>
      </c>
      <c r="J573" s="10">
        <v>420120047</v>
      </c>
      <c r="K573" s="11" t="s">
        <v>392</v>
      </c>
      <c r="L573" s="12">
        <v>880000000</v>
      </c>
    </row>
    <row r="574" spans="9:12">
      <c r="I574" s="9">
        <v>2014</v>
      </c>
      <c r="J574" s="10">
        <v>420120048</v>
      </c>
      <c r="K574" s="11" t="s">
        <v>393</v>
      </c>
      <c r="L574" s="12">
        <v>1539462000</v>
      </c>
    </row>
    <row r="575" spans="9:12">
      <c r="I575" s="9">
        <v>2014</v>
      </c>
      <c r="J575" s="10">
        <v>420130007</v>
      </c>
      <c r="K575" s="11" t="s">
        <v>425</v>
      </c>
      <c r="L575" s="12">
        <v>168961000</v>
      </c>
    </row>
    <row r="576" spans="9:12">
      <c r="I576" s="9">
        <v>2014</v>
      </c>
      <c r="J576" s="10">
        <v>420130012</v>
      </c>
      <c r="K576" s="11" t="s">
        <v>427</v>
      </c>
      <c r="L576" s="12">
        <v>300000000</v>
      </c>
    </row>
    <row r="577" spans="9:12">
      <c r="I577" s="9">
        <v>2014</v>
      </c>
      <c r="J577" s="10">
        <v>420130025</v>
      </c>
      <c r="K577" s="11" t="s">
        <v>432</v>
      </c>
      <c r="L577" s="12">
        <v>505145000</v>
      </c>
    </row>
    <row r="578" spans="9:12">
      <c r="I578" s="9">
        <v>2014</v>
      </c>
      <c r="J578" s="10">
        <v>420140002</v>
      </c>
      <c r="K578" s="11" t="s">
        <v>459</v>
      </c>
      <c r="L578" s="12">
        <v>196459000</v>
      </c>
    </row>
    <row r="579" spans="9:12">
      <c r="I579" s="9">
        <v>2014</v>
      </c>
      <c r="J579" s="10">
        <v>420140004</v>
      </c>
      <c r="K579" s="11" t="s">
        <v>460</v>
      </c>
      <c r="L579" s="12">
        <v>236406000</v>
      </c>
    </row>
    <row r="580" spans="9:12">
      <c r="I580" s="9">
        <v>2014</v>
      </c>
      <c r="J580" s="10">
        <v>420140012</v>
      </c>
      <c r="K580" s="11" t="s">
        <v>461</v>
      </c>
      <c r="L580" s="12">
        <v>178600000</v>
      </c>
    </row>
    <row r="581" spans="9:12">
      <c r="I581" s="9">
        <v>2014</v>
      </c>
      <c r="J581" s="10">
        <v>420140015</v>
      </c>
      <c r="K581" s="11" t="s">
        <v>462</v>
      </c>
      <c r="L581" s="12">
        <v>548180000</v>
      </c>
    </row>
    <row r="582" spans="9:12">
      <c r="I582" s="9">
        <v>2014</v>
      </c>
      <c r="J582" s="10">
        <v>420140016</v>
      </c>
      <c r="K582" s="11" t="s">
        <v>463</v>
      </c>
      <c r="L582" s="12">
        <v>2000000000</v>
      </c>
    </row>
    <row r="583" spans="9:12">
      <c r="I583" s="9">
        <v>2014</v>
      </c>
      <c r="J583" s="10">
        <v>420140019</v>
      </c>
      <c r="K583" s="11" t="s">
        <v>464</v>
      </c>
      <c r="L583" s="12">
        <v>1300000000</v>
      </c>
    </row>
    <row r="584" spans="9:12">
      <c r="I584" s="9">
        <v>2014</v>
      </c>
      <c r="J584" s="10">
        <v>420140023</v>
      </c>
      <c r="K584" s="11" t="s">
        <v>465</v>
      </c>
      <c r="L584" s="12">
        <v>2200000000</v>
      </c>
    </row>
    <row r="585" spans="9:12">
      <c r="I585" s="9">
        <v>2014</v>
      </c>
      <c r="J585" s="10">
        <v>420140024</v>
      </c>
      <c r="K585" s="11" t="s">
        <v>466</v>
      </c>
      <c r="L585" s="12">
        <v>300000000</v>
      </c>
    </row>
    <row r="586" spans="9:12">
      <c r="I586" s="9">
        <v>2014</v>
      </c>
      <c r="J586" s="10">
        <v>420140025</v>
      </c>
      <c r="K586" s="11" t="s">
        <v>467</v>
      </c>
      <c r="L586" s="12">
        <v>1199241000</v>
      </c>
    </row>
    <row r="587" spans="9:12">
      <c r="I587" s="9">
        <v>2014</v>
      </c>
      <c r="J587" s="10">
        <v>420140035</v>
      </c>
      <c r="K587" s="11" t="s">
        <v>468</v>
      </c>
      <c r="L587" s="12">
        <v>577956900</v>
      </c>
    </row>
    <row r="588" spans="9:12">
      <c r="I588" s="9">
        <v>2014</v>
      </c>
      <c r="J588" s="10">
        <v>420140036</v>
      </c>
      <c r="K588" s="11" t="s">
        <v>469</v>
      </c>
      <c r="L588" s="12">
        <v>271973837</v>
      </c>
    </row>
    <row r="589" spans="9:12">
      <c r="I589" s="9">
        <v>2014</v>
      </c>
      <c r="J589" s="10">
        <v>420140037</v>
      </c>
      <c r="K589" s="11" t="s">
        <v>470</v>
      </c>
      <c r="L589" s="12">
        <v>880820000</v>
      </c>
    </row>
    <row r="590" spans="9:12">
      <c r="I590" s="9">
        <v>2014</v>
      </c>
      <c r="J590" s="10">
        <v>420140038</v>
      </c>
      <c r="K590" s="11" t="s">
        <v>471</v>
      </c>
      <c r="L590" s="12">
        <v>300000000</v>
      </c>
    </row>
    <row r="591" spans="9:12">
      <c r="I591" s="9">
        <v>2014</v>
      </c>
      <c r="J591" s="10">
        <v>7052815</v>
      </c>
      <c r="K591" s="11" t="s">
        <v>142</v>
      </c>
      <c r="L591" s="12">
        <v>1000000000</v>
      </c>
    </row>
    <row r="592" spans="9:12">
      <c r="I592" s="9">
        <v>2014</v>
      </c>
      <c r="J592" s="10">
        <v>7089287</v>
      </c>
      <c r="K592" s="11" t="s">
        <v>155</v>
      </c>
      <c r="L592" s="12">
        <v>580320000</v>
      </c>
    </row>
    <row r="593" spans="9:12">
      <c r="I593" s="9">
        <v>2014</v>
      </c>
      <c r="J593" s="10">
        <v>7091448</v>
      </c>
      <c r="K593" s="11" t="s">
        <v>156</v>
      </c>
      <c r="L593" s="12">
        <v>489345000</v>
      </c>
    </row>
    <row r="594" spans="9:12">
      <c r="I594" s="9">
        <v>2014</v>
      </c>
      <c r="J594" s="10">
        <v>7141460</v>
      </c>
      <c r="K594" s="11" t="s">
        <v>180</v>
      </c>
      <c r="L594" s="12">
        <v>450000000</v>
      </c>
    </row>
    <row r="595" spans="9:12">
      <c r="I595" s="9">
        <v>2014</v>
      </c>
      <c r="J595" s="10">
        <v>7164690</v>
      </c>
      <c r="K595" s="11" t="s">
        <v>188</v>
      </c>
      <c r="L595" s="12">
        <v>7306000</v>
      </c>
    </row>
    <row r="596" spans="9:12">
      <c r="I596" s="9">
        <v>2014</v>
      </c>
      <c r="J596" s="10">
        <v>7270403</v>
      </c>
      <c r="K596" s="11" t="s">
        <v>309</v>
      </c>
      <c r="L596" s="12">
        <v>249091000</v>
      </c>
    </row>
    <row r="597" spans="9:12">
      <c r="I597" s="9">
        <v>2014</v>
      </c>
      <c r="J597" s="10">
        <v>7313598</v>
      </c>
      <c r="K597" s="11" t="s">
        <v>398</v>
      </c>
      <c r="L597" s="12">
        <v>940489000</v>
      </c>
    </row>
    <row r="598" spans="9:12">
      <c r="I598" s="9">
        <v>2014</v>
      </c>
      <c r="J598" s="10">
        <v>7316754</v>
      </c>
      <c r="K598" s="11" t="s">
        <v>312</v>
      </c>
      <c r="L598" s="12">
        <v>300000000</v>
      </c>
    </row>
    <row r="599" spans="9:12">
      <c r="I599" s="9">
        <v>2014</v>
      </c>
      <c r="J599" s="10">
        <v>7366126</v>
      </c>
      <c r="K599" s="11" t="s">
        <v>405</v>
      </c>
      <c r="L599" s="12">
        <v>1984915000</v>
      </c>
    </row>
    <row r="600" spans="9:12">
      <c r="I600" s="9">
        <v>2014</v>
      </c>
      <c r="J600" s="10">
        <v>7388318</v>
      </c>
      <c r="K600" s="11" t="s">
        <v>434</v>
      </c>
      <c r="L600" s="12">
        <v>800000000</v>
      </c>
    </row>
    <row r="601" spans="9:12">
      <c r="I601" s="9">
        <v>2014</v>
      </c>
      <c r="J601" s="10">
        <v>7484348</v>
      </c>
      <c r="K601" s="11" t="s">
        <v>472</v>
      </c>
      <c r="L601" s="12">
        <v>2000000000</v>
      </c>
    </row>
    <row r="602" spans="9:12">
      <c r="I602" s="9">
        <v>2014</v>
      </c>
      <c r="J602" s="10">
        <v>7041044</v>
      </c>
      <c r="K602" s="11" t="s">
        <v>199</v>
      </c>
      <c r="L602" s="12">
        <v>5000000</v>
      </c>
    </row>
    <row r="603" spans="9:12">
      <c r="I603" s="9">
        <v>2014</v>
      </c>
      <c r="J603" s="10">
        <v>7054087</v>
      </c>
      <c r="K603" s="11" t="s">
        <v>473</v>
      </c>
      <c r="L603" s="12">
        <v>7657268</v>
      </c>
    </row>
    <row r="604" spans="9:12">
      <c r="I604" s="9">
        <v>2014</v>
      </c>
      <c r="J604" s="10">
        <v>7053915</v>
      </c>
      <c r="K604" s="11" t="s">
        <v>474</v>
      </c>
      <c r="L604" s="12">
        <v>41622800</v>
      </c>
    </row>
    <row r="605" spans="9:12">
      <c r="I605" s="9">
        <v>2014</v>
      </c>
      <c r="J605" s="10">
        <v>7054067</v>
      </c>
      <c r="K605" s="11" t="s">
        <v>475</v>
      </c>
      <c r="L605" s="12">
        <v>33634211</v>
      </c>
    </row>
    <row r="606" spans="9:12">
      <c r="I606" s="9">
        <v>2014</v>
      </c>
      <c r="J606" s="10">
        <v>420120004</v>
      </c>
      <c r="K606" s="11" t="s">
        <v>399</v>
      </c>
      <c r="L606" s="12">
        <v>215448000</v>
      </c>
    </row>
    <row r="607" spans="9:12">
      <c r="I607" s="9">
        <v>2014</v>
      </c>
      <c r="J607" s="10">
        <v>420130014</v>
      </c>
      <c r="K607" s="11" t="s">
        <v>436</v>
      </c>
      <c r="L607" s="12">
        <v>147315000</v>
      </c>
    </row>
    <row r="608" spans="9:12">
      <c r="I608" s="9">
        <v>2014</v>
      </c>
      <c r="J608" s="10">
        <v>420140008</v>
      </c>
      <c r="K608" s="11" t="s">
        <v>476</v>
      </c>
      <c r="L608" s="12">
        <v>390870000</v>
      </c>
    </row>
    <row r="609" spans="9:12">
      <c r="I609" s="9">
        <v>2014</v>
      </c>
      <c r="J609" s="10">
        <v>420140003</v>
      </c>
      <c r="K609" s="11" t="s">
        <v>477</v>
      </c>
      <c r="L609" s="12">
        <v>1000000000</v>
      </c>
    </row>
    <row r="610" spans="9:12">
      <c r="I610" s="9">
        <v>2014</v>
      </c>
      <c r="J610" s="10">
        <v>420080054</v>
      </c>
      <c r="K610" s="11" t="s">
        <v>478</v>
      </c>
      <c r="L610" s="12">
        <v>108447480</v>
      </c>
    </row>
    <row r="611" spans="9:12">
      <c r="I611" s="9">
        <v>2014</v>
      </c>
      <c r="J611" s="10">
        <v>420080055</v>
      </c>
      <c r="K611" s="11" t="s">
        <v>479</v>
      </c>
      <c r="L611" s="12">
        <v>70567837</v>
      </c>
    </row>
    <row r="612" spans="9:12">
      <c r="I612" s="9">
        <v>2014</v>
      </c>
      <c r="J612" s="10">
        <v>420080057</v>
      </c>
      <c r="K612" s="11" t="s">
        <v>480</v>
      </c>
      <c r="L612" s="12">
        <v>78237645</v>
      </c>
    </row>
    <row r="613" spans="9:12">
      <c r="I613" s="9">
        <v>2014</v>
      </c>
      <c r="J613" s="10">
        <v>420100002</v>
      </c>
      <c r="K613" s="11" t="s">
        <v>481</v>
      </c>
      <c r="L613" s="12">
        <v>33800000</v>
      </c>
    </row>
    <row r="614" spans="9:12">
      <c r="I614" s="9">
        <v>2014</v>
      </c>
      <c r="J614" s="10">
        <v>420100021</v>
      </c>
      <c r="K614" s="11" t="s">
        <v>213</v>
      </c>
      <c r="L614" s="12">
        <v>120110000</v>
      </c>
    </row>
    <row r="615" spans="9:12">
      <c r="I615" s="9">
        <v>2014</v>
      </c>
      <c r="J615" s="10">
        <v>420100047</v>
      </c>
      <c r="K615" s="11" t="s">
        <v>218</v>
      </c>
      <c r="L615" s="12">
        <v>20490000</v>
      </c>
    </row>
    <row r="616" spans="9:12">
      <c r="I616" s="9">
        <v>2014</v>
      </c>
      <c r="J616" s="10">
        <v>420100052</v>
      </c>
      <c r="K616" s="11" t="s">
        <v>219</v>
      </c>
      <c r="L616" s="12">
        <v>305893000</v>
      </c>
    </row>
    <row r="617" spans="9:12">
      <c r="I617" s="9">
        <v>2014</v>
      </c>
      <c r="J617" s="10">
        <v>420100066</v>
      </c>
      <c r="K617" s="11" t="s">
        <v>222</v>
      </c>
      <c r="L617" s="12">
        <v>74411722</v>
      </c>
    </row>
    <row r="618" spans="9:12">
      <c r="I618" s="9">
        <v>2014</v>
      </c>
      <c r="J618" s="10">
        <v>420100072</v>
      </c>
      <c r="K618" s="11" t="s">
        <v>224</v>
      </c>
      <c r="L618" s="12">
        <v>118884559</v>
      </c>
    </row>
    <row r="619" spans="9:12">
      <c r="I619" s="9">
        <v>2014</v>
      </c>
      <c r="J619" s="10">
        <v>420110023</v>
      </c>
      <c r="K619" s="11" t="s">
        <v>324</v>
      </c>
      <c r="L619" s="12">
        <v>217101000</v>
      </c>
    </row>
    <row r="620" spans="9:12">
      <c r="I620" s="9">
        <v>2014</v>
      </c>
      <c r="J620" s="10">
        <v>420110031</v>
      </c>
      <c r="K620" s="11" t="s">
        <v>328</v>
      </c>
      <c r="L620" s="12">
        <v>210944000</v>
      </c>
    </row>
    <row r="621" spans="9:12">
      <c r="I621" s="9">
        <v>2014</v>
      </c>
      <c r="J621" s="10">
        <v>420110035</v>
      </c>
      <c r="K621" s="11" t="s">
        <v>330</v>
      </c>
      <c r="L621" s="12">
        <v>104453000</v>
      </c>
    </row>
    <row r="622" spans="9:12">
      <c r="I622" s="9">
        <v>2014</v>
      </c>
      <c r="J622" s="10">
        <v>420110037</v>
      </c>
      <c r="K622" s="11" t="s">
        <v>332</v>
      </c>
      <c r="L622" s="12">
        <v>105185000</v>
      </c>
    </row>
    <row r="623" spans="9:12">
      <c r="I623" s="9">
        <v>2014</v>
      </c>
      <c r="J623" s="10">
        <v>420120021</v>
      </c>
      <c r="K623" s="11" t="s">
        <v>405</v>
      </c>
      <c r="L623" s="12">
        <v>148454872</v>
      </c>
    </row>
    <row r="624" spans="9:12">
      <c r="I624" s="9">
        <v>2014</v>
      </c>
      <c r="J624" s="10">
        <v>420120029</v>
      </c>
      <c r="K624" s="11" t="s">
        <v>406</v>
      </c>
      <c r="L624" s="12">
        <v>1152301000</v>
      </c>
    </row>
    <row r="625" spans="9:12">
      <c r="I625" s="9">
        <v>2014</v>
      </c>
      <c r="J625" s="10">
        <v>420120053</v>
      </c>
      <c r="K625" s="11" t="s">
        <v>437</v>
      </c>
      <c r="L625" s="12">
        <v>48270000</v>
      </c>
    </row>
    <row r="626" spans="9:12">
      <c r="I626" s="9">
        <v>2014</v>
      </c>
      <c r="J626" s="10">
        <v>420130010</v>
      </c>
      <c r="K626" s="11" t="s">
        <v>440</v>
      </c>
      <c r="L626" s="12">
        <v>141687000</v>
      </c>
    </row>
    <row r="627" spans="9:12">
      <c r="I627" s="9">
        <v>2014</v>
      </c>
      <c r="J627" s="10">
        <v>420130021</v>
      </c>
      <c r="K627" s="11" t="s">
        <v>441</v>
      </c>
      <c r="L627" s="12">
        <v>1000000000</v>
      </c>
    </row>
    <row r="628" spans="9:12">
      <c r="I628" s="9">
        <v>2014</v>
      </c>
      <c r="J628" s="10">
        <v>420130023</v>
      </c>
      <c r="K628" s="11" t="s">
        <v>442</v>
      </c>
      <c r="L628" s="12">
        <v>89452000</v>
      </c>
    </row>
    <row r="629" spans="9:12">
      <c r="I629" s="9">
        <v>2014</v>
      </c>
      <c r="J629" s="10">
        <v>420130027</v>
      </c>
      <c r="K629" s="11" t="s">
        <v>443</v>
      </c>
      <c r="L629" s="12">
        <v>9468000</v>
      </c>
    </row>
    <row r="630" spans="9:12">
      <c r="I630" s="9">
        <v>2014</v>
      </c>
      <c r="J630" s="10">
        <v>420140006</v>
      </c>
      <c r="K630" s="11" t="s">
        <v>482</v>
      </c>
      <c r="L630" s="12">
        <v>376324000</v>
      </c>
    </row>
    <row r="631" spans="9:12">
      <c r="I631" s="9">
        <v>2014</v>
      </c>
      <c r="J631" s="10">
        <v>420140007</v>
      </c>
      <c r="K631" s="11" t="s">
        <v>483</v>
      </c>
      <c r="L631" s="12">
        <v>130070143</v>
      </c>
    </row>
    <row r="632" spans="9:12">
      <c r="I632" s="9">
        <v>2014</v>
      </c>
      <c r="J632" s="10">
        <v>420140011</v>
      </c>
      <c r="K632" s="11" t="s">
        <v>484</v>
      </c>
      <c r="L632" s="12">
        <v>201201000</v>
      </c>
    </row>
    <row r="633" spans="9:12">
      <c r="I633" s="9">
        <v>2014</v>
      </c>
      <c r="J633" s="10">
        <v>420140013</v>
      </c>
      <c r="K633" s="11" t="s">
        <v>485</v>
      </c>
      <c r="L633" s="12">
        <v>662987000</v>
      </c>
    </row>
    <row r="634" spans="9:12">
      <c r="I634" s="9">
        <v>2014</v>
      </c>
      <c r="J634" s="10">
        <v>420140018</v>
      </c>
      <c r="K634" s="11" t="s">
        <v>486</v>
      </c>
      <c r="L634" s="12">
        <v>288203400</v>
      </c>
    </row>
    <row r="635" spans="9:12">
      <c r="I635" s="9">
        <v>2014</v>
      </c>
      <c r="J635" s="10">
        <v>420140026</v>
      </c>
      <c r="K635" s="11" t="s">
        <v>487</v>
      </c>
      <c r="L635" s="12">
        <v>1463000000</v>
      </c>
    </row>
    <row r="636" spans="9:12">
      <c r="I636" s="9">
        <v>2014</v>
      </c>
      <c r="J636" s="10">
        <v>7037841</v>
      </c>
      <c r="K636" s="11" t="s">
        <v>232</v>
      </c>
      <c r="L636" s="12">
        <v>380000000</v>
      </c>
    </row>
    <row r="637" spans="9:12">
      <c r="I637" s="9">
        <v>2014</v>
      </c>
      <c r="J637" s="10">
        <v>7041029</v>
      </c>
      <c r="K637" s="11" t="s">
        <v>335</v>
      </c>
      <c r="L637" s="12">
        <v>211485000</v>
      </c>
    </row>
    <row r="638" spans="9:12">
      <c r="I638" s="9">
        <v>2014</v>
      </c>
      <c r="J638" s="10">
        <v>7041034</v>
      </c>
      <c r="K638" s="11" t="s">
        <v>235</v>
      </c>
      <c r="L638" s="12">
        <v>22715000</v>
      </c>
    </row>
    <row r="639" spans="9:12">
      <c r="I639" s="9">
        <v>2014</v>
      </c>
      <c r="J639" s="10">
        <v>7047222</v>
      </c>
      <c r="K639" s="11" t="s">
        <v>336</v>
      </c>
      <c r="L639" s="12">
        <v>7656171</v>
      </c>
    </row>
    <row r="640" spans="9:12">
      <c r="I640" s="9">
        <v>2014</v>
      </c>
      <c r="J640" s="10">
        <v>7102536</v>
      </c>
      <c r="K640" s="11" t="s">
        <v>244</v>
      </c>
      <c r="L640" s="12">
        <v>208207000</v>
      </c>
    </row>
    <row r="641" spans="9:12">
      <c r="I641" s="9">
        <v>2014</v>
      </c>
      <c r="J641" s="10">
        <v>420110046</v>
      </c>
      <c r="K641" s="11" t="s">
        <v>347</v>
      </c>
      <c r="L641" s="12">
        <v>67909000</v>
      </c>
    </row>
    <row r="642" spans="9:12">
      <c r="I642" s="9">
        <v>2014</v>
      </c>
      <c r="J642" s="10">
        <v>420120007</v>
      </c>
      <c r="K642" s="11" t="s">
        <v>411</v>
      </c>
      <c r="L642" s="12">
        <v>234423000</v>
      </c>
    </row>
    <row r="643" spans="9:12">
      <c r="I643" s="9">
        <v>2014</v>
      </c>
      <c r="J643" s="10">
        <v>420120032</v>
      </c>
      <c r="K643" s="11" t="s">
        <v>412</v>
      </c>
      <c r="L643" s="12">
        <v>9310000</v>
      </c>
    </row>
    <row r="644" spans="9:12">
      <c r="I644" s="9">
        <v>2014</v>
      </c>
      <c r="J644" s="10">
        <v>420120034</v>
      </c>
      <c r="K644" s="11" t="s">
        <v>413</v>
      </c>
      <c r="L644" s="12">
        <v>100000000</v>
      </c>
    </row>
    <row r="645" spans="9:12">
      <c r="I645" s="9">
        <v>2014</v>
      </c>
      <c r="J645" s="10">
        <v>420120046</v>
      </c>
      <c r="K645" s="11" t="s">
        <v>414</v>
      </c>
      <c r="L645" s="12">
        <v>133803000</v>
      </c>
    </row>
    <row r="646" spans="9:12">
      <c r="I646" s="9">
        <v>2014</v>
      </c>
      <c r="J646" s="10">
        <v>420130005</v>
      </c>
      <c r="K646" s="11" t="s">
        <v>447</v>
      </c>
      <c r="L646" s="12">
        <v>155673000</v>
      </c>
    </row>
    <row r="647" spans="9:12">
      <c r="I647" s="9">
        <v>2014</v>
      </c>
      <c r="J647" s="10">
        <v>420140005</v>
      </c>
      <c r="K647" s="11" t="s">
        <v>488</v>
      </c>
      <c r="L647" s="12">
        <v>3721662000</v>
      </c>
    </row>
    <row r="648" spans="9:12">
      <c r="I648" s="9">
        <v>2014</v>
      </c>
      <c r="J648" s="10">
        <v>420140010</v>
      </c>
      <c r="K648" s="11" t="s">
        <v>489</v>
      </c>
      <c r="L648" s="12">
        <v>62681000</v>
      </c>
    </row>
    <row r="649" spans="9:12">
      <c r="I649" s="9">
        <v>2014</v>
      </c>
      <c r="J649" s="10">
        <v>420140017</v>
      </c>
      <c r="K649" s="11" t="s">
        <v>490</v>
      </c>
      <c r="L649" s="12">
        <v>220321000</v>
      </c>
    </row>
    <row r="650" spans="9:12">
      <c r="I650" s="9">
        <v>2014</v>
      </c>
      <c r="J650" s="10">
        <v>420140028</v>
      </c>
      <c r="K650" s="11" t="s">
        <v>491</v>
      </c>
      <c r="L650" s="12">
        <v>1000000000</v>
      </c>
    </row>
    <row r="651" spans="9:12">
      <c r="I651" s="9">
        <v>2014</v>
      </c>
      <c r="J651" s="10">
        <v>420140032</v>
      </c>
      <c r="K651" s="11" t="s">
        <v>492</v>
      </c>
      <c r="L651" s="12">
        <v>690000000</v>
      </c>
    </row>
    <row r="652" spans="9:12">
      <c r="I652" s="9">
        <v>2014</v>
      </c>
      <c r="J652" s="10">
        <v>420140034</v>
      </c>
      <c r="K652" s="11" t="s">
        <v>493</v>
      </c>
      <c r="L652" s="12">
        <v>930000000</v>
      </c>
    </row>
    <row r="653" spans="9:12">
      <c r="I653" s="9">
        <v>2014</v>
      </c>
      <c r="J653" s="10">
        <v>420100022</v>
      </c>
      <c r="K653" s="11" t="s">
        <v>262</v>
      </c>
      <c r="L653" s="12">
        <v>300000000</v>
      </c>
    </row>
    <row r="654" spans="9:12">
      <c r="I654" s="9">
        <v>2014</v>
      </c>
      <c r="J654" s="10">
        <v>420110016</v>
      </c>
      <c r="K654" s="11" t="s">
        <v>351</v>
      </c>
      <c r="L654" s="12">
        <v>360919000</v>
      </c>
    </row>
    <row r="655" spans="9:12">
      <c r="I655" s="9">
        <v>2014</v>
      </c>
      <c r="J655" s="10">
        <v>420120041</v>
      </c>
      <c r="K655" s="11" t="s">
        <v>417</v>
      </c>
      <c r="L655" s="12">
        <v>567610000</v>
      </c>
    </row>
    <row r="656" spans="9:12">
      <c r="I656" s="9">
        <v>2014</v>
      </c>
      <c r="J656" s="10">
        <v>420120051</v>
      </c>
      <c r="K656" s="11" t="s">
        <v>419</v>
      </c>
      <c r="L656" s="12">
        <v>19218500</v>
      </c>
    </row>
    <row r="657" spans="9:12">
      <c r="I657" s="9">
        <v>2014</v>
      </c>
      <c r="J657" s="10">
        <v>420130009</v>
      </c>
      <c r="K657" s="11" t="s">
        <v>450</v>
      </c>
      <c r="L657" s="12">
        <v>50000000</v>
      </c>
    </row>
    <row r="658" spans="9:12">
      <c r="I658" s="9">
        <v>2014</v>
      </c>
      <c r="J658" s="10">
        <v>420140001</v>
      </c>
      <c r="K658" s="11" t="s">
        <v>494</v>
      </c>
      <c r="L658" s="12">
        <v>309011000</v>
      </c>
    </row>
    <row r="659" spans="9:12">
      <c r="I659" s="9">
        <v>2014</v>
      </c>
      <c r="J659" s="10">
        <v>420140020</v>
      </c>
      <c r="K659" s="11" t="s">
        <v>495</v>
      </c>
      <c r="L659" s="12">
        <v>1192246000</v>
      </c>
    </row>
    <row r="660" spans="9:12">
      <c r="I660" s="9">
        <v>2014</v>
      </c>
      <c r="J660" s="10">
        <v>420140031</v>
      </c>
      <c r="K660" s="11" t="s">
        <v>496</v>
      </c>
      <c r="L660" s="12">
        <v>25000000</v>
      </c>
    </row>
    <row r="661" spans="9:12">
      <c r="I661" s="9">
        <v>2014</v>
      </c>
      <c r="J661" s="10">
        <v>420100027</v>
      </c>
      <c r="K661" s="11" t="s">
        <v>270</v>
      </c>
      <c r="L661" s="12">
        <v>283087000</v>
      </c>
    </row>
    <row r="662" spans="9:12">
      <c r="I662" s="9">
        <v>2014</v>
      </c>
      <c r="J662" s="10">
        <v>420130015</v>
      </c>
      <c r="K662" s="11" t="s">
        <v>452</v>
      </c>
      <c r="L662" s="12">
        <v>1600000000</v>
      </c>
    </row>
    <row r="663" spans="9:12">
      <c r="I663" s="9">
        <v>2014</v>
      </c>
      <c r="J663" s="10">
        <v>420140027</v>
      </c>
      <c r="K663" s="11" t="s">
        <v>497</v>
      </c>
      <c r="L663" s="12">
        <v>6797795000</v>
      </c>
    </row>
    <row r="664" spans="9:12">
      <c r="I664" s="9">
        <v>2014</v>
      </c>
      <c r="J664" s="10">
        <v>420140030</v>
      </c>
      <c r="K664" s="11" t="s">
        <v>498</v>
      </c>
      <c r="L664" s="12">
        <v>151587000</v>
      </c>
    </row>
    <row r="665" spans="9:12">
      <c r="I665" s="9">
        <v>2014</v>
      </c>
      <c r="J665" s="10">
        <v>420140039</v>
      </c>
      <c r="K665" s="11" t="s">
        <v>499</v>
      </c>
      <c r="L665" s="12">
        <v>303000000</v>
      </c>
    </row>
    <row r="666" spans="9:12">
      <c r="I666" s="9">
        <v>2014</v>
      </c>
      <c r="J666" s="10">
        <v>420140040</v>
      </c>
      <c r="K666" s="11" t="s">
        <v>500</v>
      </c>
      <c r="L666" s="12">
        <v>97000000</v>
      </c>
    </row>
    <row r="667" spans="9:12">
      <c r="I667" s="9">
        <v>2014</v>
      </c>
      <c r="J667" s="10">
        <v>420140009</v>
      </c>
      <c r="K667" s="11" t="s">
        <v>501</v>
      </c>
      <c r="L667" s="12">
        <v>151100000</v>
      </c>
    </row>
    <row r="668" spans="9:12">
      <c r="I668" s="9">
        <v>2014</v>
      </c>
      <c r="J668" s="10">
        <v>420140033</v>
      </c>
      <c r="K668" s="11" t="s">
        <v>502</v>
      </c>
      <c r="L668" s="12">
        <v>500000000</v>
      </c>
    </row>
    <row r="669" spans="9:12">
      <c r="I669" s="9">
        <v>2014</v>
      </c>
      <c r="J669" s="10">
        <v>420120045</v>
      </c>
      <c r="K669" s="11" t="s">
        <v>421</v>
      </c>
      <c r="L669" s="12">
        <v>1000000000</v>
      </c>
    </row>
    <row r="670" spans="9:12">
      <c r="I670" s="9">
        <v>2014</v>
      </c>
      <c r="J670" s="10">
        <v>420140014</v>
      </c>
      <c r="K670" s="11" t="s">
        <v>503</v>
      </c>
      <c r="L670" s="12">
        <v>150000000</v>
      </c>
    </row>
    <row r="671" spans="9:12">
      <c r="I671" s="9">
        <v>2014</v>
      </c>
      <c r="J671" s="10">
        <v>420140021</v>
      </c>
      <c r="K671" s="11" t="s">
        <v>504</v>
      </c>
      <c r="L671" s="12">
        <v>1000000000</v>
      </c>
    </row>
    <row r="672" spans="9:12">
      <c r="I672" s="9">
        <v>2014</v>
      </c>
      <c r="J672" s="10">
        <v>420140029</v>
      </c>
      <c r="K672" s="11" t="s">
        <v>505</v>
      </c>
      <c r="L672" s="12">
        <v>400000000</v>
      </c>
    </row>
    <row r="673" spans="9:12">
      <c r="I673" s="9">
        <v>2015</v>
      </c>
      <c r="J673" s="10">
        <v>420150016</v>
      </c>
      <c r="K673" s="11" t="s">
        <v>506</v>
      </c>
      <c r="L673" s="12">
        <v>1874639000</v>
      </c>
    </row>
    <row r="674" spans="9:12">
      <c r="I674" s="9">
        <v>2015</v>
      </c>
      <c r="J674" s="10">
        <v>420120032</v>
      </c>
      <c r="K674" s="11" t="s">
        <v>412</v>
      </c>
      <c r="L674" s="12">
        <v>17575000</v>
      </c>
    </row>
    <row r="675" spans="9:12">
      <c r="I675" s="9">
        <v>2015</v>
      </c>
      <c r="J675" s="10">
        <v>420130005</v>
      </c>
      <c r="K675" s="11" t="s">
        <v>447</v>
      </c>
      <c r="L675" s="12">
        <v>3646000</v>
      </c>
    </row>
    <row r="676" spans="9:12">
      <c r="I676" s="9">
        <v>2015</v>
      </c>
      <c r="J676" s="10">
        <v>420130028</v>
      </c>
      <c r="K676" s="11" t="s">
        <v>451</v>
      </c>
      <c r="L676" s="12">
        <v>100000000</v>
      </c>
    </row>
    <row r="677" spans="9:12">
      <c r="I677" s="9">
        <v>2015</v>
      </c>
      <c r="J677" s="10">
        <v>420110046</v>
      </c>
      <c r="K677" s="11" t="s">
        <v>347</v>
      </c>
      <c r="L677" s="12">
        <v>4030000</v>
      </c>
    </row>
    <row r="678" spans="9:12">
      <c r="I678" s="9">
        <v>2015</v>
      </c>
      <c r="J678" s="10">
        <v>420100008</v>
      </c>
      <c r="K678" s="11" t="s">
        <v>255</v>
      </c>
      <c r="L678" s="12">
        <v>55003000</v>
      </c>
    </row>
    <row r="679" spans="9:12">
      <c r="I679" s="9">
        <v>2015</v>
      </c>
      <c r="J679" s="10">
        <v>7388318</v>
      </c>
      <c r="K679" s="11" t="s">
        <v>434</v>
      </c>
      <c r="L679" s="12">
        <v>400000000</v>
      </c>
    </row>
    <row r="680" spans="9:12">
      <c r="I680" s="9">
        <v>2015</v>
      </c>
      <c r="J680" s="10">
        <v>420130022</v>
      </c>
      <c r="K680" s="11" t="s">
        <v>449</v>
      </c>
      <c r="L680" s="12">
        <v>172880000</v>
      </c>
    </row>
    <row r="681" spans="9:12">
      <c r="I681" s="9">
        <v>2015</v>
      </c>
      <c r="J681" s="10">
        <v>420130016</v>
      </c>
      <c r="K681" s="11" t="s">
        <v>448</v>
      </c>
      <c r="L681" s="12">
        <v>471622000</v>
      </c>
    </row>
    <row r="682" spans="9:12">
      <c r="I682" s="9">
        <v>2015</v>
      </c>
      <c r="J682" s="10">
        <v>420150012</v>
      </c>
      <c r="K682" s="11" t="s">
        <v>507</v>
      </c>
      <c r="L682" s="12">
        <v>298500000</v>
      </c>
    </row>
    <row r="683" spans="9:12">
      <c r="I683" s="9">
        <v>2015</v>
      </c>
      <c r="J683" s="10">
        <v>7038896</v>
      </c>
      <c r="K683" s="11" t="s">
        <v>234</v>
      </c>
      <c r="L683" s="12">
        <v>150000000</v>
      </c>
    </row>
    <row r="684" spans="9:12">
      <c r="I684" s="9">
        <v>2015</v>
      </c>
      <c r="J684" s="10">
        <v>420130009</v>
      </c>
      <c r="K684" s="11" t="s">
        <v>450</v>
      </c>
      <c r="L684" s="12">
        <v>35141000</v>
      </c>
    </row>
    <row r="685" spans="9:12">
      <c r="I685" s="9">
        <v>2015</v>
      </c>
      <c r="J685" s="10">
        <v>420140033</v>
      </c>
      <c r="K685" s="11" t="s">
        <v>502</v>
      </c>
      <c r="L685" s="12">
        <v>273440000</v>
      </c>
    </row>
    <row r="686" spans="9:12">
      <c r="I686" s="9">
        <v>2015</v>
      </c>
      <c r="J686" s="10">
        <v>420150041</v>
      </c>
      <c r="K686" s="11" t="s">
        <v>508</v>
      </c>
      <c r="L686" s="12">
        <v>100000000</v>
      </c>
    </row>
    <row r="687" spans="9:12">
      <c r="I687" s="9">
        <v>2015</v>
      </c>
      <c r="J687" s="10">
        <v>420140031</v>
      </c>
      <c r="K687" s="11" t="s">
        <v>496</v>
      </c>
      <c r="L687" s="12">
        <v>60000000</v>
      </c>
    </row>
    <row r="688" spans="9:12">
      <c r="I688" s="9">
        <v>2015</v>
      </c>
      <c r="J688" s="10">
        <v>7177218</v>
      </c>
      <c r="K688" s="11" t="s">
        <v>192</v>
      </c>
      <c r="L688" s="12">
        <v>36383000</v>
      </c>
    </row>
    <row r="689" spans="9:12">
      <c r="I689" s="9">
        <v>2015</v>
      </c>
      <c r="J689" s="10">
        <v>420110021</v>
      </c>
      <c r="K689" s="11" t="s">
        <v>287</v>
      </c>
      <c r="L689" s="12">
        <v>167000000</v>
      </c>
    </row>
    <row r="690" spans="9:12">
      <c r="I690" s="9">
        <v>2015</v>
      </c>
      <c r="J690" s="10">
        <v>420100056</v>
      </c>
      <c r="K690" s="11" t="s">
        <v>123</v>
      </c>
      <c r="L690" s="12">
        <v>13957000</v>
      </c>
    </row>
    <row r="691" spans="9:12">
      <c r="I691" s="9">
        <v>2015</v>
      </c>
      <c r="J691" s="10">
        <v>420150029</v>
      </c>
      <c r="K691" s="11" t="s">
        <v>509</v>
      </c>
      <c r="L691" s="12">
        <v>422000000</v>
      </c>
    </row>
    <row r="692" spans="9:12">
      <c r="I692" s="9">
        <v>2015</v>
      </c>
      <c r="J692" s="10">
        <v>420160001</v>
      </c>
      <c r="K692" s="11" t="s">
        <v>510</v>
      </c>
      <c r="L692" s="12">
        <v>301712000</v>
      </c>
    </row>
    <row r="693" spans="9:12">
      <c r="I693" s="9">
        <v>2015</v>
      </c>
      <c r="J693" s="10">
        <v>420140019</v>
      </c>
      <c r="K693" s="11" t="s">
        <v>464</v>
      </c>
      <c r="L693" s="12">
        <v>490000000</v>
      </c>
    </row>
    <row r="694" spans="9:12">
      <c r="I694" s="9">
        <v>2015</v>
      </c>
      <c r="J694" s="10">
        <v>420150018</v>
      </c>
      <c r="K694" s="11" t="s">
        <v>511</v>
      </c>
      <c r="L694" s="12">
        <v>2362500000</v>
      </c>
    </row>
    <row r="695" spans="9:12">
      <c r="I695" s="9">
        <v>2015</v>
      </c>
      <c r="J695" s="10">
        <v>420150022</v>
      </c>
      <c r="K695" s="11" t="s">
        <v>512</v>
      </c>
      <c r="L695" s="12">
        <v>250000000</v>
      </c>
    </row>
    <row r="696" spans="9:12">
      <c r="I696" s="9">
        <v>2015</v>
      </c>
      <c r="J696" s="10">
        <v>420120040</v>
      </c>
      <c r="K696" s="11" t="s">
        <v>391</v>
      </c>
      <c r="L696" s="12">
        <v>309409000</v>
      </c>
    </row>
    <row r="697" spans="9:12">
      <c r="I697" s="9">
        <v>2015</v>
      </c>
      <c r="J697" s="10">
        <v>420140023</v>
      </c>
      <c r="K697" s="11" t="s">
        <v>465</v>
      </c>
      <c r="L697" s="12">
        <v>364000000</v>
      </c>
    </row>
    <row r="698" spans="9:12">
      <c r="I698" s="9">
        <v>2015</v>
      </c>
      <c r="J698" s="10">
        <v>420110034</v>
      </c>
      <c r="K698" s="11" t="s">
        <v>329</v>
      </c>
      <c r="L698" s="12">
        <v>835552000</v>
      </c>
    </row>
    <row r="699" spans="9:12">
      <c r="I699" s="9">
        <v>2015</v>
      </c>
      <c r="J699" s="10">
        <v>420110060</v>
      </c>
      <c r="K699" s="11" t="s">
        <v>303</v>
      </c>
      <c r="L699" s="12">
        <v>1409742800</v>
      </c>
    </row>
    <row r="700" spans="9:12">
      <c r="I700" s="9">
        <v>2015</v>
      </c>
      <c r="J700" s="10">
        <v>420160006</v>
      </c>
      <c r="K700" s="11" t="s">
        <v>513</v>
      </c>
      <c r="L700" s="12">
        <v>57074000</v>
      </c>
    </row>
    <row r="701" spans="9:12">
      <c r="I701" s="9">
        <v>2015</v>
      </c>
      <c r="J701" s="10">
        <v>420140026</v>
      </c>
      <c r="K701" s="11" t="s">
        <v>487</v>
      </c>
      <c r="L701" s="12">
        <v>3100000000</v>
      </c>
    </row>
    <row r="702" spans="9:12">
      <c r="I702" s="9">
        <v>2015</v>
      </c>
      <c r="J702" s="10">
        <v>420150013</v>
      </c>
      <c r="K702" s="11" t="s">
        <v>514</v>
      </c>
      <c r="L702" s="12">
        <v>890000000</v>
      </c>
    </row>
    <row r="703" spans="9:12">
      <c r="I703" s="9">
        <v>2015</v>
      </c>
      <c r="J703" s="10">
        <v>420160008</v>
      </c>
      <c r="K703" s="11" t="s">
        <v>515</v>
      </c>
      <c r="L703" s="12">
        <v>104287000</v>
      </c>
    </row>
    <row r="704" spans="9:12">
      <c r="I704" s="9">
        <v>2015</v>
      </c>
      <c r="J704" s="10">
        <v>420120041</v>
      </c>
      <c r="K704" s="11" t="s">
        <v>417</v>
      </c>
      <c r="L704" s="12">
        <v>137063500</v>
      </c>
    </row>
    <row r="705" spans="9:12">
      <c r="I705" s="9">
        <v>2015</v>
      </c>
      <c r="J705" s="10">
        <v>420110052</v>
      </c>
      <c r="K705" s="11" t="s">
        <v>298</v>
      </c>
      <c r="L705" s="12">
        <v>7834000</v>
      </c>
    </row>
    <row r="706" spans="9:12">
      <c r="I706" s="9">
        <v>2015</v>
      </c>
      <c r="J706" s="10">
        <v>420110024</v>
      </c>
      <c r="K706" s="11" t="s">
        <v>288</v>
      </c>
      <c r="L706" s="12">
        <v>159319000</v>
      </c>
    </row>
    <row r="707" spans="9:12">
      <c r="I707" s="9">
        <v>2015</v>
      </c>
      <c r="J707" s="10">
        <v>420150043</v>
      </c>
      <c r="K707" s="11" t="s">
        <v>516</v>
      </c>
      <c r="L707" s="12">
        <v>700000000</v>
      </c>
    </row>
    <row r="708" spans="9:12">
      <c r="I708" s="9">
        <v>2015</v>
      </c>
      <c r="J708" s="10">
        <v>420120003</v>
      </c>
      <c r="K708" s="11" t="s">
        <v>368</v>
      </c>
      <c r="L708" s="12">
        <v>383560160</v>
      </c>
    </row>
    <row r="709" spans="9:12">
      <c r="I709" s="9">
        <v>2015</v>
      </c>
      <c r="J709" s="10">
        <v>420120014</v>
      </c>
      <c r="K709" s="11" t="s">
        <v>376</v>
      </c>
      <c r="L709" s="12">
        <v>6805720000</v>
      </c>
    </row>
    <row r="710" spans="9:12">
      <c r="I710" s="9">
        <v>2015</v>
      </c>
      <c r="J710" s="10">
        <v>420120047</v>
      </c>
      <c r="K710" s="11" t="s">
        <v>392</v>
      </c>
      <c r="L710" s="12">
        <v>63639000</v>
      </c>
    </row>
    <row r="711" spans="9:12">
      <c r="I711" s="9">
        <v>2015</v>
      </c>
      <c r="J711" s="10">
        <v>420150004</v>
      </c>
      <c r="K711" s="11" t="s">
        <v>517</v>
      </c>
      <c r="L711" s="12">
        <v>1800000000</v>
      </c>
    </row>
    <row r="712" spans="9:12">
      <c r="I712" s="9">
        <v>2015</v>
      </c>
      <c r="J712" s="10">
        <v>420100055</v>
      </c>
      <c r="K712" s="11" t="s">
        <v>220</v>
      </c>
      <c r="L712" s="12">
        <v>31431000</v>
      </c>
    </row>
    <row r="713" spans="9:12">
      <c r="I713" s="9">
        <v>2015</v>
      </c>
      <c r="J713" s="10">
        <v>420150033</v>
      </c>
      <c r="K713" s="11" t="s">
        <v>518</v>
      </c>
      <c r="L713" s="12">
        <v>295375000</v>
      </c>
    </row>
    <row r="714" spans="9:12">
      <c r="I714" s="9">
        <v>2015</v>
      </c>
      <c r="J714" s="10">
        <v>7276011</v>
      </c>
      <c r="K714" s="11" t="s">
        <v>311</v>
      </c>
      <c r="L714" s="12">
        <v>159503000</v>
      </c>
    </row>
    <row r="715" spans="9:12">
      <c r="I715" s="9">
        <v>2015</v>
      </c>
      <c r="J715" s="10">
        <v>420120007</v>
      </c>
      <c r="K715" s="11" t="s">
        <v>411</v>
      </c>
      <c r="L715" s="12">
        <v>442415000</v>
      </c>
    </row>
    <row r="716" spans="9:12">
      <c r="I716" s="9">
        <v>2015</v>
      </c>
      <c r="J716" s="10">
        <v>420120046</v>
      </c>
      <c r="K716" s="11" t="s">
        <v>414</v>
      </c>
      <c r="L716" s="12">
        <v>451457000</v>
      </c>
    </row>
    <row r="717" spans="9:12">
      <c r="I717" s="9">
        <v>2015</v>
      </c>
      <c r="J717" s="10">
        <v>420150039</v>
      </c>
      <c r="K717" s="11" t="s">
        <v>519</v>
      </c>
      <c r="L717" s="12">
        <v>115617000</v>
      </c>
    </row>
    <row r="718" spans="9:12">
      <c r="I718" s="9">
        <v>2015</v>
      </c>
      <c r="J718" s="10">
        <v>420150035</v>
      </c>
      <c r="K718" s="11" t="s">
        <v>520</v>
      </c>
      <c r="L718" s="12">
        <v>200000000</v>
      </c>
    </row>
    <row r="719" spans="9:12">
      <c r="I719" s="9">
        <v>2015</v>
      </c>
      <c r="J719" s="10">
        <v>420100033</v>
      </c>
      <c r="K719" s="11" t="s">
        <v>266</v>
      </c>
      <c r="L719" s="12">
        <v>900000000</v>
      </c>
    </row>
    <row r="720" spans="9:12">
      <c r="I720" s="9">
        <v>2015</v>
      </c>
      <c r="J720" s="10">
        <v>7535690</v>
      </c>
      <c r="K720" s="11" t="s">
        <v>521</v>
      </c>
      <c r="L720" s="12">
        <v>467043000</v>
      </c>
    </row>
    <row r="721" spans="9:12">
      <c r="I721" s="9">
        <v>2015</v>
      </c>
      <c r="J721" s="10">
        <v>420140027</v>
      </c>
      <c r="K721" s="11" t="s">
        <v>497</v>
      </c>
      <c r="L721" s="12">
        <v>2705000000</v>
      </c>
    </row>
    <row r="722" spans="9:12">
      <c r="I722" s="9">
        <v>2015</v>
      </c>
      <c r="J722" s="10">
        <v>420120022</v>
      </c>
      <c r="K722" s="11" t="s">
        <v>400</v>
      </c>
      <c r="L722" s="12">
        <v>22000000</v>
      </c>
    </row>
    <row r="723" spans="9:12">
      <c r="I723" s="9">
        <v>2015</v>
      </c>
      <c r="J723" s="10">
        <v>420120045</v>
      </c>
      <c r="K723" s="11" t="s">
        <v>421</v>
      </c>
      <c r="L723" s="12">
        <v>1121057000</v>
      </c>
    </row>
    <row r="724" spans="9:12">
      <c r="I724" s="9">
        <v>2015</v>
      </c>
      <c r="J724" s="10">
        <v>420140003</v>
      </c>
      <c r="K724" s="11" t="s">
        <v>477</v>
      </c>
      <c r="L724" s="12">
        <v>340000000</v>
      </c>
    </row>
    <row r="725" spans="9:12">
      <c r="I725" s="9">
        <v>2015</v>
      </c>
      <c r="J725" s="10">
        <v>420160019</v>
      </c>
      <c r="K725" s="11" t="s">
        <v>522</v>
      </c>
      <c r="L725" s="12">
        <v>47763000</v>
      </c>
    </row>
    <row r="726" spans="9:12">
      <c r="I726" s="9">
        <v>2015</v>
      </c>
      <c r="J726" s="10">
        <v>420120034</v>
      </c>
      <c r="K726" s="11" t="s">
        <v>413</v>
      </c>
      <c r="L726" s="12">
        <v>263412000</v>
      </c>
    </row>
    <row r="727" spans="9:12">
      <c r="I727" s="9">
        <v>2015</v>
      </c>
      <c r="J727" s="10">
        <v>420150027</v>
      </c>
      <c r="K727" s="11" t="s">
        <v>523</v>
      </c>
      <c r="L727" s="12">
        <v>835896936</v>
      </c>
    </row>
    <row r="728" spans="9:12">
      <c r="I728" s="9">
        <v>2015</v>
      </c>
      <c r="J728" s="10">
        <v>420120002</v>
      </c>
      <c r="K728" s="11" t="s">
        <v>367</v>
      </c>
      <c r="L728" s="12">
        <v>725000</v>
      </c>
    </row>
    <row r="729" spans="9:12">
      <c r="I729" s="9">
        <v>2015</v>
      </c>
      <c r="J729" s="10">
        <v>420150038</v>
      </c>
      <c r="K729" s="11" t="s">
        <v>524</v>
      </c>
      <c r="L729" s="12">
        <v>78000000</v>
      </c>
    </row>
    <row r="730" spans="9:12">
      <c r="I730" s="9">
        <v>2015</v>
      </c>
      <c r="J730" s="10">
        <v>420110011</v>
      </c>
      <c r="K730" s="11" t="s">
        <v>283</v>
      </c>
      <c r="L730" s="12">
        <v>686283000</v>
      </c>
    </row>
    <row r="731" spans="9:12">
      <c r="I731" s="9">
        <v>2015</v>
      </c>
      <c r="J731" s="10">
        <v>7067389</v>
      </c>
      <c r="K731" s="11" t="s">
        <v>143</v>
      </c>
      <c r="L731" s="12">
        <v>21336000</v>
      </c>
    </row>
    <row r="732" spans="9:12">
      <c r="I732" s="9">
        <v>2015</v>
      </c>
      <c r="J732" s="10">
        <v>7519644</v>
      </c>
      <c r="K732" s="11" t="s">
        <v>525</v>
      </c>
      <c r="L732" s="12">
        <v>300000000</v>
      </c>
    </row>
    <row r="733" spans="9:12">
      <c r="I733" s="9">
        <v>2015</v>
      </c>
      <c r="J733" s="10">
        <v>420140029</v>
      </c>
      <c r="K733" s="11" t="s">
        <v>505</v>
      </c>
      <c r="L733" s="12">
        <v>164000000</v>
      </c>
    </row>
    <row r="734" spans="9:12">
      <c r="I734" s="9">
        <v>2015</v>
      </c>
      <c r="J734" s="10">
        <v>420140008</v>
      </c>
      <c r="K734" s="11" t="s">
        <v>476</v>
      </c>
      <c r="L734" s="12">
        <v>764876000</v>
      </c>
    </row>
    <row r="735" spans="9:12">
      <c r="I735" s="9">
        <v>2015</v>
      </c>
      <c r="J735" s="10">
        <v>420150025</v>
      </c>
      <c r="K735" s="11" t="s">
        <v>526</v>
      </c>
      <c r="L735" s="12">
        <v>1883000000</v>
      </c>
    </row>
    <row r="736" spans="9:12">
      <c r="I736" s="9">
        <v>2015</v>
      </c>
      <c r="J736" s="10">
        <v>420110001</v>
      </c>
      <c r="K736" s="11" t="s">
        <v>280</v>
      </c>
      <c r="L736" s="12">
        <v>80853000</v>
      </c>
    </row>
    <row r="737" spans="9:12">
      <c r="I737" s="9">
        <v>2015</v>
      </c>
      <c r="J737" s="10">
        <v>420150040</v>
      </c>
      <c r="K737" s="11" t="s">
        <v>527</v>
      </c>
      <c r="L737" s="12">
        <v>76835000</v>
      </c>
    </row>
    <row r="738" spans="9:12">
      <c r="I738" s="9">
        <v>2015</v>
      </c>
      <c r="J738" s="10">
        <v>420150034</v>
      </c>
      <c r="K738" s="11" t="s">
        <v>528</v>
      </c>
      <c r="L738" s="12">
        <v>99927000</v>
      </c>
    </row>
    <row r="739" spans="9:12">
      <c r="I739" s="9">
        <v>2015</v>
      </c>
      <c r="J739" s="10">
        <v>420120009</v>
      </c>
      <c r="K739" s="11" t="s">
        <v>371</v>
      </c>
      <c r="L739" s="12">
        <v>9069000</v>
      </c>
    </row>
    <row r="740" spans="9:12">
      <c r="I740" s="9">
        <v>2015</v>
      </c>
      <c r="J740" s="10">
        <v>420150037</v>
      </c>
      <c r="K740" s="11" t="s">
        <v>529</v>
      </c>
      <c r="L740" s="12">
        <v>57881000</v>
      </c>
    </row>
    <row r="741" spans="9:12">
      <c r="I741" s="9">
        <v>2015</v>
      </c>
      <c r="J741" s="10">
        <v>420120030</v>
      </c>
      <c r="K741" s="11" t="s">
        <v>384</v>
      </c>
      <c r="L741" s="12">
        <v>105723000</v>
      </c>
    </row>
    <row r="742" spans="9:12">
      <c r="I742" s="9">
        <v>2015</v>
      </c>
      <c r="J742" s="10">
        <v>420140032</v>
      </c>
      <c r="K742" s="11" t="s">
        <v>492</v>
      </c>
      <c r="L742" s="12">
        <v>1560000000</v>
      </c>
    </row>
    <row r="743" spans="9:12">
      <c r="I743" s="9">
        <v>2015</v>
      </c>
      <c r="J743" s="10">
        <v>420150002</v>
      </c>
      <c r="K743" s="11" t="s">
        <v>530</v>
      </c>
      <c r="L743" s="12">
        <v>22180000</v>
      </c>
    </row>
    <row r="744" spans="9:12">
      <c r="I744" s="9">
        <v>2015</v>
      </c>
      <c r="J744" s="10">
        <v>7494715</v>
      </c>
      <c r="K744" s="11" t="s">
        <v>531</v>
      </c>
      <c r="L744" s="12">
        <v>3230000000</v>
      </c>
    </row>
    <row r="745" spans="9:12">
      <c r="I745" s="9">
        <v>2015</v>
      </c>
      <c r="J745" s="10">
        <v>7052815</v>
      </c>
      <c r="K745" s="11" t="s">
        <v>142</v>
      </c>
      <c r="L745" s="12">
        <v>1026000000</v>
      </c>
    </row>
    <row r="746" spans="9:12">
      <c r="I746" s="9">
        <v>2015</v>
      </c>
      <c r="J746" s="10">
        <v>420140025</v>
      </c>
      <c r="K746" s="11" t="s">
        <v>467</v>
      </c>
      <c r="L746" s="12">
        <v>1550759000</v>
      </c>
    </row>
    <row r="747" spans="9:12">
      <c r="I747" s="9">
        <v>2015</v>
      </c>
      <c r="J747" s="10">
        <v>420150015</v>
      </c>
      <c r="K747" s="11" t="s">
        <v>532</v>
      </c>
      <c r="L747" s="12">
        <v>1000000000</v>
      </c>
    </row>
    <row r="748" spans="9:12">
      <c r="I748" s="9">
        <v>2015</v>
      </c>
      <c r="J748" s="10">
        <v>420140016</v>
      </c>
      <c r="K748" s="11" t="s">
        <v>463</v>
      </c>
      <c r="L748" s="12">
        <v>920863000</v>
      </c>
    </row>
    <row r="749" spans="9:12">
      <c r="I749" s="9">
        <v>2015</v>
      </c>
      <c r="J749" s="13">
        <v>420150014</v>
      </c>
      <c r="K749" s="14" t="s">
        <v>533</v>
      </c>
      <c r="L749" s="15">
        <v>300000000</v>
      </c>
    </row>
    <row r="750" spans="9:12">
      <c r="I750" s="9">
        <v>2015</v>
      </c>
      <c r="J750" s="10">
        <v>420110055</v>
      </c>
      <c r="K750" s="11" t="s">
        <v>300</v>
      </c>
      <c r="L750" s="12">
        <v>30330000</v>
      </c>
    </row>
    <row r="751" spans="9:12">
      <c r="I751" s="9">
        <v>2015</v>
      </c>
      <c r="J751" s="10">
        <v>420120025</v>
      </c>
      <c r="K751" s="11" t="s">
        <v>380</v>
      </c>
      <c r="L751" s="12">
        <v>1074368000</v>
      </c>
    </row>
    <row r="752" spans="9:12">
      <c r="I752" s="9">
        <v>2015</v>
      </c>
      <c r="J752" s="10">
        <v>420140030</v>
      </c>
      <c r="K752" s="11" t="s">
        <v>498</v>
      </c>
      <c r="L752" s="12">
        <v>1454288000</v>
      </c>
    </row>
    <row r="753" spans="9:12">
      <c r="I753" s="9">
        <v>2015</v>
      </c>
      <c r="J753" s="10">
        <v>420130021</v>
      </c>
      <c r="K753" s="11" t="s">
        <v>441</v>
      </c>
      <c r="L753" s="12">
        <v>3300000000</v>
      </c>
    </row>
    <row r="754" spans="9:12">
      <c r="I754" s="9">
        <v>2015</v>
      </c>
      <c r="J754" s="10">
        <v>420120029</v>
      </c>
      <c r="K754" s="11" t="s">
        <v>406</v>
      </c>
      <c r="L754" s="12">
        <v>66788000</v>
      </c>
    </row>
    <row r="755" spans="9:12">
      <c r="I755" s="9">
        <v>2015</v>
      </c>
      <c r="J755" s="10">
        <v>420150017</v>
      </c>
      <c r="K755" s="11" t="s">
        <v>534</v>
      </c>
      <c r="L755" s="12">
        <v>527774000</v>
      </c>
    </row>
    <row r="756" spans="9:12">
      <c r="I756" s="9">
        <v>2015</v>
      </c>
      <c r="J756" s="10">
        <v>420140005</v>
      </c>
      <c r="K756" s="11" t="s">
        <v>488</v>
      </c>
      <c r="L756" s="12">
        <v>340000000</v>
      </c>
    </row>
    <row r="757" spans="9:12">
      <c r="I757" s="9">
        <v>2015</v>
      </c>
      <c r="J757" s="10">
        <v>420140014</v>
      </c>
      <c r="K757" s="11" t="s">
        <v>503</v>
      </c>
      <c r="L757" s="12">
        <v>200000000</v>
      </c>
    </row>
    <row r="758" spans="9:12">
      <c r="I758" s="9">
        <v>2015</v>
      </c>
      <c r="J758" s="10">
        <v>7313598</v>
      </c>
      <c r="K758" s="11" t="s">
        <v>398</v>
      </c>
      <c r="L758" s="12">
        <v>108566000</v>
      </c>
    </row>
    <row r="759" spans="9:12">
      <c r="I759" s="9">
        <v>2015</v>
      </c>
      <c r="J759" s="10">
        <v>420120033</v>
      </c>
      <c r="K759" s="11" t="s">
        <v>385</v>
      </c>
      <c r="L759" s="12">
        <v>515239000</v>
      </c>
    </row>
    <row r="760" spans="9:12">
      <c r="I760" s="9">
        <v>2015</v>
      </c>
      <c r="J760" s="10">
        <v>420110028</v>
      </c>
      <c r="K760" s="11" t="s">
        <v>290</v>
      </c>
      <c r="L760" s="12">
        <v>215908000</v>
      </c>
    </row>
    <row r="761" spans="9:12">
      <c r="I761" s="9">
        <v>2015</v>
      </c>
      <c r="J761" s="10">
        <v>420130026</v>
      </c>
      <c r="K761" s="11" t="s">
        <v>433</v>
      </c>
      <c r="L761" s="12">
        <v>1124232000</v>
      </c>
    </row>
    <row r="762" spans="9:12">
      <c r="I762" s="9">
        <v>2015</v>
      </c>
      <c r="J762" s="10">
        <v>420120015</v>
      </c>
      <c r="K762" s="11" t="s">
        <v>377</v>
      </c>
      <c r="L762" s="12">
        <v>496361000</v>
      </c>
    </row>
    <row r="763" spans="9:12">
      <c r="I763" s="9">
        <v>2015</v>
      </c>
      <c r="J763" s="10">
        <v>420130025</v>
      </c>
      <c r="K763" s="11" t="s">
        <v>432</v>
      </c>
      <c r="L763" s="12">
        <v>1007397000</v>
      </c>
    </row>
    <row r="764" spans="9:12">
      <c r="I764" s="9">
        <v>2015</v>
      </c>
      <c r="J764" s="10">
        <v>420140015</v>
      </c>
      <c r="K764" s="11" t="s">
        <v>462</v>
      </c>
      <c r="L764" s="12">
        <v>57501000</v>
      </c>
    </row>
    <row r="765" spans="9:12">
      <c r="I765" s="9">
        <v>2015</v>
      </c>
      <c r="J765" s="10">
        <v>420150001</v>
      </c>
      <c r="K765" s="11" t="s">
        <v>535</v>
      </c>
      <c r="L765" s="12">
        <v>119960000</v>
      </c>
    </row>
    <row r="766" spans="9:12">
      <c r="I766" s="9">
        <v>2015</v>
      </c>
      <c r="J766" s="10">
        <v>420150028</v>
      </c>
      <c r="K766" s="11" t="s">
        <v>536</v>
      </c>
      <c r="L766" s="12">
        <v>365527000</v>
      </c>
    </row>
    <row r="767" spans="9:12">
      <c r="I767" s="9">
        <v>2015</v>
      </c>
      <c r="J767" s="10">
        <v>420150030</v>
      </c>
      <c r="K767" s="11" t="s">
        <v>537</v>
      </c>
      <c r="L767" s="12">
        <v>2324632000</v>
      </c>
    </row>
    <row r="768" spans="9:12">
      <c r="I768" s="9">
        <v>2015</v>
      </c>
      <c r="J768" s="10">
        <v>420150032</v>
      </c>
      <c r="K768" s="11" t="s">
        <v>538</v>
      </c>
      <c r="L768" s="12">
        <v>1175379000</v>
      </c>
    </row>
    <row r="769" spans="9:12">
      <c r="I769" s="9">
        <v>2015</v>
      </c>
      <c r="J769" s="10">
        <v>420150036</v>
      </c>
      <c r="K769" s="11" t="s">
        <v>539</v>
      </c>
      <c r="L769" s="12">
        <v>1300000000</v>
      </c>
    </row>
    <row r="770" spans="9:12">
      <c r="I770" s="9">
        <v>2015</v>
      </c>
      <c r="J770" s="10">
        <v>420140035</v>
      </c>
      <c r="K770" s="11" t="s">
        <v>468</v>
      </c>
      <c r="L770" s="12">
        <v>266005100</v>
      </c>
    </row>
    <row r="771" spans="9:12">
      <c r="I771" s="9">
        <v>2015</v>
      </c>
      <c r="J771" s="10">
        <v>420150021</v>
      </c>
      <c r="K771" s="11" t="s">
        <v>540</v>
      </c>
      <c r="L771" s="12">
        <v>1021911000</v>
      </c>
    </row>
    <row r="772" spans="9:12">
      <c r="I772" s="9">
        <v>2015</v>
      </c>
      <c r="J772" s="10">
        <v>420140036</v>
      </c>
      <c r="K772" s="11" t="s">
        <v>469</v>
      </c>
      <c r="L772" s="12">
        <v>51244000</v>
      </c>
    </row>
    <row r="773" spans="9:12">
      <c r="I773" s="9">
        <v>2015</v>
      </c>
      <c r="J773" s="10">
        <v>420150020</v>
      </c>
      <c r="K773" s="11" t="s">
        <v>541</v>
      </c>
      <c r="L773" s="12">
        <v>1559193000</v>
      </c>
    </row>
    <row r="774" spans="9:12">
      <c r="I774" s="9">
        <v>2015</v>
      </c>
      <c r="J774" s="10">
        <v>7492006</v>
      </c>
      <c r="K774" s="11" t="s">
        <v>542</v>
      </c>
      <c r="L774" s="12">
        <v>244704000</v>
      </c>
    </row>
    <row r="775" spans="9:12">
      <c r="I775" s="9">
        <v>2015</v>
      </c>
      <c r="J775" s="10">
        <v>420140028</v>
      </c>
      <c r="K775" s="11" t="s">
        <v>491</v>
      </c>
      <c r="L775" s="12">
        <v>2000000000</v>
      </c>
    </row>
    <row r="776" spans="9:12">
      <c r="I776" s="9">
        <v>2015</v>
      </c>
      <c r="J776" s="10">
        <v>7486987</v>
      </c>
      <c r="K776" s="11" t="s">
        <v>543</v>
      </c>
      <c r="L776" s="12">
        <v>118674000</v>
      </c>
    </row>
    <row r="777" spans="9:12">
      <c r="I777" s="9">
        <v>2015</v>
      </c>
      <c r="J777" s="10">
        <v>7471097</v>
      </c>
      <c r="K777" s="11" t="s">
        <v>544</v>
      </c>
      <c r="L777" s="12">
        <v>1932348000</v>
      </c>
    </row>
    <row r="778" spans="9:12">
      <c r="I778" s="9">
        <v>2015</v>
      </c>
      <c r="J778" s="10">
        <v>7483838</v>
      </c>
      <c r="K778" s="11" t="s">
        <v>545</v>
      </c>
      <c r="L778" s="12">
        <v>2102347000</v>
      </c>
    </row>
    <row r="779" spans="9:12">
      <c r="I779" s="9">
        <v>2015</v>
      </c>
      <c r="J779" s="10">
        <v>7471101</v>
      </c>
      <c r="K779" s="11" t="s">
        <v>546</v>
      </c>
      <c r="L779" s="12">
        <v>1139618000</v>
      </c>
    </row>
    <row r="780" spans="9:12">
      <c r="I780" s="9">
        <v>2015</v>
      </c>
      <c r="J780" s="10">
        <v>7484348</v>
      </c>
      <c r="K780" s="11" t="s">
        <v>472</v>
      </c>
      <c r="L780" s="12">
        <v>1500000000</v>
      </c>
    </row>
    <row r="781" spans="9:12">
      <c r="I781" s="9">
        <v>2015</v>
      </c>
      <c r="J781" s="10">
        <v>7494766</v>
      </c>
      <c r="K781" s="11" t="s">
        <v>547</v>
      </c>
      <c r="L781" s="12">
        <v>300000000</v>
      </c>
    </row>
    <row r="782" spans="9:12">
      <c r="I782" s="9">
        <v>2015</v>
      </c>
      <c r="J782" s="10">
        <v>420160010</v>
      </c>
      <c r="K782" s="11" t="s">
        <v>548</v>
      </c>
      <c r="L782" s="12">
        <v>312792000</v>
      </c>
    </row>
    <row r="783" spans="9:12">
      <c r="I783" s="9">
        <v>2015</v>
      </c>
      <c r="J783" s="10">
        <v>7476685</v>
      </c>
      <c r="K783" s="11" t="s">
        <v>549</v>
      </c>
      <c r="L783" s="12">
        <v>818788000</v>
      </c>
    </row>
    <row r="784" spans="9:12">
      <c r="I784" s="9">
        <v>2015</v>
      </c>
      <c r="J784" s="10">
        <v>7486662</v>
      </c>
      <c r="K784" s="11" t="s">
        <v>550</v>
      </c>
      <c r="L784" s="12">
        <v>1600000000</v>
      </c>
    </row>
    <row r="785" spans="9:12">
      <c r="I785" s="9">
        <v>2015</v>
      </c>
      <c r="J785" s="10">
        <v>7471098</v>
      </c>
      <c r="K785" s="11" t="s">
        <v>551</v>
      </c>
      <c r="L785" s="12">
        <v>1100000000</v>
      </c>
    </row>
    <row r="786" spans="9:12">
      <c r="I786" s="9">
        <v>2015</v>
      </c>
      <c r="J786" s="10">
        <v>7404876</v>
      </c>
      <c r="K786" s="11" t="s">
        <v>445</v>
      </c>
      <c r="L786" s="12">
        <v>2000000000</v>
      </c>
    </row>
    <row r="787" spans="9:12">
      <c r="I787" s="9">
        <v>2015</v>
      </c>
      <c r="J787" s="10">
        <v>420150042</v>
      </c>
      <c r="K787" s="11" t="s">
        <v>552</v>
      </c>
      <c r="L787" s="12">
        <v>152000000</v>
      </c>
    </row>
    <row r="788" spans="9:12">
      <c r="I788" s="9">
        <v>2015</v>
      </c>
      <c r="J788" s="10">
        <v>420150031</v>
      </c>
      <c r="K788" s="11" t="s">
        <v>553</v>
      </c>
      <c r="L788" s="12">
        <v>100000000</v>
      </c>
    </row>
    <row r="789" spans="9:12">
      <c r="I789" s="9">
        <v>2015</v>
      </c>
      <c r="J789" s="16">
        <v>420120021</v>
      </c>
      <c r="K789" s="17" t="s">
        <v>405</v>
      </c>
      <c r="L789" s="18">
        <v>42295000</v>
      </c>
    </row>
    <row r="790" spans="9:12">
      <c r="I790" s="9">
        <v>2015</v>
      </c>
      <c r="J790" s="10">
        <v>7366126</v>
      </c>
      <c r="K790" s="11" t="s">
        <v>405</v>
      </c>
      <c r="L790" s="12">
        <v>870227000</v>
      </c>
    </row>
    <row r="791" spans="9:12">
      <c r="I791" s="9">
        <v>2015</v>
      </c>
      <c r="J791" s="10">
        <v>420150019</v>
      </c>
      <c r="K791" s="11" t="s">
        <v>554</v>
      </c>
      <c r="L791" s="12">
        <v>737996000</v>
      </c>
    </row>
    <row r="792" spans="9:12">
      <c r="I792" s="9">
        <v>2015</v>
      </c>
      <c r="J792" s="10">
        <v>7336053</v>
      </c>
      <c r="K792" s="11" t="s">
        <v>444</v>
      </c>
      <c r="L792" s="12">
        <v>500000000</v>
      </c>
    </row>
    <row r="793" spans="9:12">
      <c r="I793" s="9">
        <v>2015</v>
      </c>
      <c r="J793" s="10">
        <v>420150023</v>
      </c>
      <c r="K793" s="11" t="s">
        <v>555</v>
      </c>
      <c r="L793" s="12">
        <v>823056000</v>
      </c>
    </row>
    <row r="794" spans="9:12">
      <c r="I794" s="9">
        <v>2015</v>
      </c>
      <c r="J794" s="10">
        <v>420150024</v>
      </c>
      <c r="K794" s="11" t="s">
        <v>556</v>
      </c>
      <c r="L794" s="12">
        <v>884100000</v>
      </c>
    </row>
    <row r="795" spans="9:12">
      <c r="I795" s="9">
        <v>2015</v>
      </c>
      <c r="J795" s="10">
        <v>420160018</v>
      </c>
      <c r="K795" s="11" t="s">
        <v>557</v>
      </c>
      <c r="L795" s="12">
        <v>930126700</v>
      </c>
    </row>
    <row r="796" spans="9:12">
      <c r="I796" s="9">
        <v>2015</v>
      </c>
      <c r="J796" s="10">
        <v>420160017</v>
      </c>
      <c r="K796" s="11" t="s">
        <v>558</v>
      </c>
      <c r="L796" s="12">
        <v>921390300</v>
      </c>
    </row>
    <row r="797" spans="9:12">
      <c r="I797" s="9">
        <v>2015</v>
      </c>
      <c r="J797" s="10">
        <v>420110008</v>
      </c>
      <c r="K797" s="11" t="s">
        <v>350</v>
      </c>
      <c r="L797" s="12">
        <v>2000000000</v>
      </c>
    </row>
    <row r="798" spans="9:12">
      <c r="I798" s="9">
        <v>2015</v>
      </c>
      <c r="J798" s="10">
        <v>420120044</v>
      </c>
      <c r="K798" s="11" t="s">
        <v>409</v>
      </c>
      <c r="L798" s="12">
        <v>302100000</v>
      </c>
    </row>
    <row r="799" spans="9:12">
      <c r="I799" s="9">
        <v>2015</v>
      </c>
      <c r="J799" s="10">
        <v>420150008</v>
      </c>
      <c r="K799" s="11" t="s">
        <v>559</v>
      </c>
      <c r="L799" s="12">
        <v>1600000000</v>
      </c>
    </row>
    <row r="800" spans="9:12">
      <c r="I800" s="9">
        <v>2015</v>
      </c>
      <c r="J800" s="10">
        <v>420150007</v>
      </c>
      <c r="K800" s="11" t="s">
        <v>560</v>
      </c>
      <c r="L800" s="12">
        <v>1000000000</v>
      </c>
    </row>
    <row r="801" spans="9:12">
      <c r="I801" s="9">
        <v>2015</v>
      </c>
      <c r="J801" s="10">
        <v>7037841</v>
      </c>
      <c r="K801" s="11" t="s">
        <v>232</v>
      </c>
      <c r="L801" s="12">
        <v>300000000</v>
      </c>
    </row>
    <row r="802" spans="9:12">
      <c r="I802" s="9">
        <v>2015</v>
      </c>
      <c r="J802" s="10">
        <v>420150011</v>
      </c>
      <c r="K802" s="11" t="s">
        <v>561</v>
      </c>
      <c r="L802" s="12">
        <v>200000000</v>
      </c>
    </row>
    <row r="803" spans="9:12">
      <c r="I803" s="9">
        <v>2015</v>
      </c>
      <c r="J803" s="10">
        <v>420150006</v>
      </c>
      <c r="K803" s="11" t="s">
        <v>562</v>
      </c>
      <c r="L803" s="12">
        <v>2000000000</v>
      </c>
    </row>
    <row r="804" spans="9:12">
      <c r="I804" s="9">
        <v>2015</v>
      </c>
      <c r="J804" s="10">
        <v>420150010</v>
      </c>
      <c r="K804" s="11" t="s">
        <v>563</v>
      </c>
      <c r="L804" s="12">
        <v>300000000</v>
      </c>
    </row>
    <row r="805" spans="9:12">
      <c r="I805" s="9">
        <v>2015</v>
      </c>
      <c r="J805" s="10">
        <v>420140020</v>
      </c>
      <c r="K805" s="11" t="s">
        <v>495</v>
      </c>
      <c r="L805" s="12">
        <v>1000000000</v>
      </c>
    </row>
    <row r="806" spans="9:12">
      <c r="I806" s="9">
        <v>2015</v>
      </c>
      <c r="J806" s="10">
        <v>420150009</v>
      </c>
      <c r="K806" s="11" t="s">
        <v>564</v>
      </c>
      <c r="L806" s="12">
        <v>1100000000</v>
      </c>
    </row>
    <row r="807" spans="9:12">
      <c r="I807" s="9">
        <v>2015</v>
      </c>
      <c r="J807" s="10">
        <v>420130006</v>
      </c>
      <c r="K807" s="11" t="s">
        <v>439</v>
      </c>
      <c r="L807" s="12">
        <v>82012000</v>
      </c>
    </row>
    <row r="808" spans="9:12">
      <c r="I808" s="9">
        <v>2015</v>
      </c>
      <c r="J808" s="10">
        <v>420150026</v>
      </c>
      <c r="K808" s="11" t="s">
        <v>565</v>
      </c>
      <c r="L808" s="12">
        <v>324730000</v>
      </c>
    </row>
    <row r="809" spans="9:12">
      <c r="I809" s="19"/>
      <c r="J809" s="13"/>
      <c r="K809" s="14"/>
      <c r="L809" s="20"/>
    </row>
    <row r="810" spans="9:12">
      <c r="I810" s="21">
        <v>2016</v>
      </c>
      <c r="J810" s="22">
        <v>420080039</v>
      </c>
      <c r="K810" s="23" t="s">
        <v>566</v>
      </c>
      <c r="L810" s="24">
        <v>14256000</v>
      </c>
    </row>
    <row r="811" spans="9:12">
      <c r="I811" s="21">
        <v>2016</v>
      </c>
      <c r="J811" s="22">
        <v>420100010</v>
      </c>
      <c r="K811" s="23" t="s">
        <v>261</v>
      </c>
      <c r="L811" s="24">
        <v>782780000</v>
      </c>
    </row>
    <row r="812" spans="9:12">
      <c r="I812" s="21">
        <v>2016</v>
      </c>
      <c r="J812" s="22">
        <v>420100014</v>
      </c>
      <c r="K812" s="23" t="s">
        <v>106</v>
      </c>
      <c r="L812" s="24">
        <v>37151800</v>
      </c>
    </row>
    <row r="813" spans="9:12">
      <c r="I813" s="21">
        <v>2016</v>
      </c>
      <c r="J813" s="22">
        <v>420100035</v>
      </c>
      <c r="K813" s="23" t="s">
        <v>116</v>
      </c>
      <c r="L813" s="24">
        <v>186118000</v>
      </c>
    </row>
    <row r="814" spans="9:12">
      <c r="I814" s="21">
        <v>2016</v>
      </c>
      <c r="J814" s="22">
        <v>420100070</v>
      </c>
      <c r="K814" s="23" t="s">
        <v>133</v>
      </c>
      <c r="L814" s="24">
        <v>102716000</v>
      </c>
    </row>
    <row r="815" spans="9:12">
      <c r="I815" s="21">
        <v>2016</v>
      </c>
      <c r="J815" s="22">
        <v>420110005</v>
      </c>
      <c r="K815" s="23" t="s">
        <v>281</v>
      </c>
      <c r="L815" s="24">
        <v>57804000</v>
      </c>
    </row>
    <row r="816" spans="9:12">
      <c r="I816" s="21">
        <v>2016</v>
      </c>
      <c r="J816" s="22">
        <v>420110041</v>
      </c>
      <c r="K816" s="23" t="s">
        <v>294</v>
      </c>
      <c r="L816" s="24">
        <v>125212000</v>
      </c>
    </row>
    <row r="817" spans="9:12">
      <c r="I817" s="21">
        <v>2016</v>
      </c>
      <c r="J817" s="22">
        <v>420110043</v>
      </c>
      <c r="K817" s="23" t="s">
        <v>295</v>
      </c>
      <c r="L817" s="24">
        <v>57817000</v>
      </c>
    </row>
    <row r="818" spans="9:12">
      <c r="I818" s="21">
        <v>2016</v>
      </c>
      <c r="J818" s="22">
        <v>420110046</v>
      </c>
      <c r="K818" s="23" t="s">
        <v>347</v>
      </c>
      <c r="L818" s="24">
        <v>2058000</v>
      </c>
    </row>
    <row r="819" spans="9:12">
      <c r="I819" s="21">
        <v>2016</v>
      </c>
      <c r="J819" s="22">
        <v>420110058</v>
      </c>
      <c r="K819" s="23" t="s">
        <v>302</v>
      </c>
      <c r="L819" s="24">
        <v>43078000</v>
      </c>
    </row>
    <row r="820" spans="9:12">
      <c r="I820" s="21">
        <v>2016</v>
      </c>
      <c r="J820" s="22">
        <v>420110060</v>
      </c>
      <c r="K820" s="23" t="s">
        <v>303</v>
      </c>
      <c r="L820" s="24">
        <v>1583273540</v>
      </c>
    </row>
    <row r="821" spans="9:12">
      <c r="I821" s="21">
        <v>2016</v>
      </c>
      <c r="J821" s="22">
        <v>420120001</v>
      </c>
      <c r="K821" s="23" t="s">
        <v>366</v>
      </c>
      <c r="L821" s="24">
        <v>89583000</v>
      </c>
    </row>
    <row r="822" spans="9:12">
      <c r="I822" s="21">
        <v>2016</v>
      </c>
      <c r="J822" s="22">
        <v>420120002</v>
      </c>
      <c r="K822" s="23" t="s">
        <v>367</v>
      </c>
      <c r="L822" s="24">
        <v>261449000</v>
      </c>
    </row>
    <row r="823" spans="9:12">
      <c r="I823" s="21">
        <v>2016</v>
      </c>
      <c r="J823" s="22">
        <v>420120014</v>
      </c>
      <c r="K823" s="23" t="s">
        <v>376</v>
      </c>
      <c r="L823" s="24">
        <v>663614000</v>
      </c>
    </row>
    <row r="824" spans="9:12">
      <c r="I824" s="21">
        <v>2016</v>
      </c>
      <c r="J824" s="22">
        <v>420120030</v>
      </c>
      <c r="K824" s="23" t="s">
        <v>384</v>
      </c>
      <c r="L824" s="24">
        <v>157972000</v>
      </c>
    </row>
    <row r="825" spans="9:12">
      <c r="I825" s="21">
        <v>2016</v>
      </c>
      <c r="J825" s="22">
        <v>420120032</v>
      </c>
      <c r="K825" s="23" t="s">
        <v>412</v>
      </c>
      <c r="L825" s="24">
        <v>642000</v>
      </c>
    </row>
    <row r="826" spans="9:12">
      <c r="I826" s="21">
        <v>2016</v>
      </c>
      <c r="J826" s="22">
        <v>420120034</v>
      </c>
      <c r="K826" s="23" t="s">
        <v>413</v>
      </c>
      <c r="L826" s="24">
        <v>348800000</v>
      </c>
    </row>
    <row r="827" spans="9:12">
      <c r="I827" s="21">
        <v>2016</v>
      </c>
      <c r="J827" s="22">
        <v>420120040</v>
      </c>
      <c r="K827" s="23" t="s">
        <v>391</v>
      </c>
      <c r="L827" s="24">
        <v>330000000</v>
      </c>
    </row>
    <row r="828" spans="9:12">
      <c r="I828" s="21">
        <v>2016</v>
      </c>
      <c r="J828" s="22">
        <v>420120051</v>
      </c>
      <c r="K828" s="23" t="s">
        <v>419</v>
      </c>
      <c r="L828" s="24">
        <v>25261000</v>
      </c>
    </row>
    <row r="829" spans="9:12">
      <c r="I829" s="21">
        <v>2016</v>
      </c>
      <c r="J829" s="22">
        <v>420130007</v>
      </c>
      <c r="K829" s="23" t="s">
        <v>425</v>
      </c>
      <c r="L829" s="24">
        <v>410338000</v>
      </c>
    </row>
    <row r="830" spans="9:12">
      <c r="I830" s="21">
        <v>2016</v>
      </c>
      <c r="J830" s="22">
        <v>420140016</v>
      </c>
      <c r="K830" s="23" t="s">
        <v>463</v>
      </c>
      <c r="L830" s="24">
        <v>121870000</v>
      </c>
    </row>
    <row r="831" spans="9:12">
      <c r="I831" s="21">
        <v>2016</v>
      </c>
      <c r="J831" s="22">
        <v>420140019</v>
      </c>
      <c r="K831" s="23" t="s">
        <v>464</v>
      </c>
      <c r="L831" s="24">
        <v>166280000</v>
      </c>
    </row>
    <row r="832" spans="9:12">
      <c r="I832" s="21">
        <v>2016</v>
      </c>
      <c r="J832" s="22">
        <v>420140023</v>
      </c>
      <c r="K832" s="23" t="s">
        <v>465</v>
      </c>
      <c r="L832" s="24">
        <v>762775000</v>
      </c>
    </row>
    <row r="833" spans="9:12">
      <c r="I833" s="21">
        <v>2016</v>
      </c>
      <c r="J833" s="22">
        <v>420140025</v>
      </c>
      <c r="K833" s="23" t="s">
        <v>467</v>
      </c>
      <c r="L833" s="24">
        <v>537928000</v>
      </c>
    </row>
    <row r="834" spans="9:12">
      <c r="I834" s="21">
        <v>2016</v>
      </c>
      <c r="J834" s="22">
        <v>420140027</v>
      </c>
      <c r="K834" s="23" t="s">
        <v>497</v>
      </c>
      <c r="L834" s="24">
        <v>20022000</v>
      </c>
    </row>
    <row r="835" spans="9:12">
      <c r="I835" s="21">
        <v>2016</v>
      </c>
      <c r="J835" s="22">
        <v>420140028</v>
      </c>
      <c r="K835" s="23" t="s">
        <v>491</v>
      </c>
      <c r="L835" s="24">
        <v>1000000000</v>
      </c>
    </row>
    <row r="836" spans="9:12">
      <c r="I836" s="21">
        <v>2016</v>
      </c>
      <c r="J836" s="22">
        <v>420140029</v>
      </c>
      <c r="K836" s="23" t="s">
        <v>505</v>
      </c>
      <c r="L836" s="24">
        <v>3176146000</v>
      </c>
    </row>
    <row r="837" spans="9:12">
      <c r="I837" s="21">
        <v>2016</v>
      </c>
      <c r="J837" s="22">
        <v>420140030</v>
      </c>
      <c r="K837" s="23" t="s">
        <v>498</v>
      </c>
      <c r="L837" s="24">
        <v>1738700000</v>
      </c>
    </row>
    <row r="838" spans="9:12">
      <c r="I838" s="21">
        <v>2016</v>
      </c>
      <c r="J838" s="22">
        <v>420140031</v>
      </c>
      <c r="K838" s="23" t="s">
        <v>496</v>
      </c>
      <c r="L838" s="24">
        <v>36676000</v>
      </c>
    </row>
    <row r="839" spans="9:12">
      <c r="I839" s="21">
        <v>2016</v>
      </c>
      <c r="J839" s="22">
        <v>420140033</v>
      </c>
      <c r="K839" s="23" t="s">
        <v>502</v>
      </c>
      <c r="L839" s="24">
        <v>37100000</v>
      </c>
    </row>
    <row r="840" spans="9:12">
      <c r="I840" s="21">
        <v>2016</v>
      </c>
      <c r="J840" s="22">
        <v>420140034</v>
      </c>
      <c r="K840" s="23" t="s">
        <v>493</v>
      </c>
      <c r="L840" s="24">
        <v>883517000</v>
      </c>
    </row>
    <row r="841" spans="9:12">
      <c r="I841" s="21">
        <v>2016</v>
      </c>
      <c r="J841" s="22">
        <v>420150006</v>
      </c>
      <c r="K841" s="23" t="s">
        <v>562</v>
      </c>
      <c r="L841" s="24">
        <v>1600000000</v>
      </c>
    </row>
    <row r="842" spans="9:12">
      <c r="I842" s="21">
        <v>2016</v>
      </c>
      <c r="J842" s="22">
        <v>420150007</v>
      </c>
      <c r="K842" s="23" t="s">
        <v>560</v>
      </c>
      <c r="L842" s="24">
        <v>1000000000</v>
      </c>
    </row>
    <row r="843" spans="9:12">
      <c r="I843" s="21">
        <v>2016</v>
      </c>
      <c r="J843" s="22">
        <v>420150009</v>
      </c>
      <c r="K843" s="23" t="s">
        <v>564</v>
      </c>
      <c r="L843" s="24">
        <v>500000000</v>
      </c>
    </row>
    <row r="844" spans="9:12">
      <c r="I844" s="21">
        <v>2016</v>
      </c>
      <c r="J844" s="22">
        <v>420150012</v>
      </c>
      <c r="K844" s="23" t="s">
        <v>507</v>
      </c>
      <c r="L844" s="24">
        <v>133843000</v>
      </c>
    </row>
    <row r="845" spans="9:12">
      <c r="I845" s="21">
        <v>2016</v>
      </c>
      <c r="J845" s="22">
        <v>420150015</v>
      </c>
      <c r="K845" s="23" t="s">
        <v>532</v>
      </c>
      <c r="L845" s="24">
        <v>500000000</v>
      </c>
    </row>
    <row r="846" spans="9:12">
      <c r="I846" s="21">
        <v>2016</v>
      </c>
      <c r="J846" s="22">
        <v>420150019</v>
      </c>
      <c r="K846" s="23" t="s">
        <v>554</v>
      </c>
      <c r="L846" s="24">
        <v>60991000</v>
      </c>
    </row>
    <row r="847" spans="9:12">
      <c r="I847" s="21">
        <v>2016</v>
      </c>
      <c r="J847" s="22">
        <v>420150025</v>
      </c>
      <c r="K847" s="23" t="s">
        <v>526</v>
      </c>
      <c r="L847" s="24">
        <v>1000000000</v>
      </c>
    </row>
    <row r="848" spans="9:12">
      <c r="I848" s="21">
        <v>2016</v>
      </c>
      <c r="J848" s="22">
        <v>420150027</v>
      </c>
      <c r="K848" s="23" t="s">
        <v>523</v>
      </c>
      <c r="L848" s="24">
        <v>103767000</v>
      </c>
    </row>
    <row r="849" spans="9:12">
      <c r="I849" s="21">
        <v>2016</v>
      </c>
      <c r="J849" s="22">
        <v>420150031</v>
      </c>
      <c r="K849" s="23" t="s">
        <v>553</v>
      </c>
      <c r="L849" s="24">
        <v>2402158000</v>
      </c>
    </row>
    <row r="850" spans="9:12">
      <c r="I850" s="21">
        <v>2016</v>
      </c>
      <c r="J850" s="22">
        <v>420150032</v>
      </c>
      <c r="K850" s="23" t="s">
        <v>538</v>
      </c>
      <c r="L850" s="24">
        <v>61465000</v>
      </c>
    </row>
    <row r="851" spans="9:12">
      <c r="I851" s="21">
        <v>2016</v>
      </c>
      <c r="J851" s="22">
        <v>420150033</v>
      </c>
      <c r="K851" s="23" t="s">
        <v>518</v>
      </c>
      <c r="L851" s="24">
        <v>1235000000</v>
      </c>
    </row>
    <row r="852" spans="9:12">
      <c r="I852" s="21">
        <v>2016</v>
      </c>
      <c r="J852" s="22">
        <v>420150035</v>
      </c>
      <c r="K852" s="23" t="s">
        <v>520</v>
      </c>
      <c r="L852" s="24">
        <v>80000000</v>
      </c>
    </row>
    <row r="853" spans="9:12">
      <c r="I853" s="21">
        <v>2016</v>
      </c>
      <c r="J853" s="22">
        <v>420150036</v>
      </c>
      <c r="K853" s="23" t="s">
        <v>539</v>
      </c>
      <c r="L853" s="24">
        <v>1104241000</v>
      </c>
    </row>
    <row r="854" spans="9:12">
      <c r="I854" s="21">
        <v>2016</v>
      </c>
      <c r="J854" s="22">
        <v>420150039</v>
      </c>
      <c r="K854" s="23" t="s">
        <v>519</v>
      </c>
      <c r="L854" s="24">
        <v>246000000</v>
      </c>
    </row>
    <row r="855" spans="9:12">
      <c r="I855" s="21">
        <v>2016</v>
      </c>
      <c r="J855" s="22">
        <v>420150040</v>
      </c>
      <c r="K855" s="23" t="s">
        <v>527</v>
      </c>
      <c r="L855" s="24">
        <v>866000000</v>
      </c>
    </row>
    <row r="856" spans="9:12">
      <c r="I856" s="21">
        <v>2016</v>
      </c>
      <c r="J856" s="22">
        <v>420160003</v>
      </c>
      <c r="K856" s="23" t="s">
        <v>567</v>
      </c>
      <c r="L856" s="24">
        <v>4882353000</v>
      </c>
    </row>
    <row r="857" spans="9:12">
      <c r="I857" s="21">
        <v>2016</v>
      </c>
      <c r="J857" s="22">
        <v>420160004</v>
      </c>
      <c r="K857" s="23" t="s">
        <v>568</v>
      </c>
      <c r="L857" s="24">
        <v>3643830000</v>
      </c>
    </row>
    <row r="858" spans="9:12">
      <c r="I858" s="21">
        <v>2016</v>
      </c>
      <c r="J858" s="22">
        <v>420160005</v>
      </c>
      <c r="K858" s="23" t="s">
        <v>569</v>
      </c>
      <c r="L858" s="24">
        <v>140000000</v>
      </c>
    </row>
    <row r="859" spans="9:12">
      <c r="I859" s="21">
        <v>2016</v>
      </c>
      <c r="J859" s="22">
        <v>420160007</v>
      </c>
      <c r="K859" s="23" t="s">
        <v>570</v>
      </c>
      <c r="L859" s="24">
        <v>676163000</v>
      </c>
    </row>
    <row r="860" spans="9:12">
      <c r="I860" s="21">
        <v>2016</v>
      </c>
      <c r="J860" s="22">
        <v>420160009</v>
      </c>
      <c r="K860" s="23" t="s">
        <v>571</v>
      </c>
      <c r="L860" s="24">
        <v>826276000</v>
      </c>
    </row>
    <row r="861" spans="9:12">
      <c r="I861" s="21">
        <v>2016</v>
      </c>
      <c r="J861" s="22">
        <v>420160010</v>
      </c>
      <c r="K861" s="23" t="s">
        <v>548</v>
      </c>
      <c r="L861" s="24">
        <v>60464000</v>
      </c>
    </row>
    <row r="862" spans="9:12">
      <c r="I862" s="21">
        <v>2016</v>
      </c>
      <c r="J862" s="22">
        <v>420160011</v>
      </c>
      <c r="K862" s="23" t="s">
        <v>572</v>
      </c>
      <c r="L862" s="24">
        <v>1070421000</v>
      </c>
    </row>
    <row r="863" spans="9:12">
      <c r="I863" s="21">
        <v>2016</v>
      </c>
      <c r="J863" s="22">
        <v>420160012</v>
      </c>
      <c r="K863" s="23" t="s">
        <v>573</v>
      </c>
      <c r="L863" s="24">
        <v>649943000</v>
      </c>
    </row>
    <row r="864" spans="9:12">
      <c r="I864" s="21">
        <v>2016</v>
      </c>
      <c r="J864" s="22">
        <v>420160013</v>
      </c>
      <c r="K864" s="23" t="s">
        <v>574</v>
      </c>
      <c r="L864" s="24">
        <v>507687000</v>
      </c>
    </row>
    <row r="865" spans="9:12">
      <c r="I865" s="21">
        <v>2016</v>
      </c>
      <c r="J865" s="22">
        <v>420160014</v>
      </c>
      <c r="K865" s="23" t="s">
        <v>575</v>
      </c>
      <c r="L865" s="24">
        <v>5207588000</v>
      </c>
    </row>
    <row r="866" spans="9:12">
      <c r="I866" s="21">
        <v>2016</v>
      </c>
      <c r="J866" s="22">
        <v>420160015</v>
      </c>
      <c r="K866" s="23" t="s">
        <v>576</v>
      </c>
      <c r="L866" s="24">
        <v>4102000000</v>
      </c>
    </row>
    <row r="867" spans="9:12">
      <c r="I867" s="21">
        <v>2016</v>
      </c>
      <c r="J867" s="22">
        <v>420160016</v>
      </c>
      <c r="K867" s="23" t="s">
        <v>577</v>
      </c>
      <c r="L867" s="24">
        <v>2300000000</v>
      </c>
    </row>
    <row r="868" spans="9:12">
      <c r="I868" s="21">
        <v>2016</v>
      </c>
      <c r="J868" s="22">
        <v>420160020</v>
      </c>
      <c r="K868" s="23" t="s">
        <v>578</v>
      </c>
      <c r="L868" s="24">
        <v>971344000</v>
      </c>
    </row>
    <row r="869" spans="9:12">
      <c r="I869" s="21">
        <v>2016</v>
      </c>
      <c r="J869" s="22">
        <v>420160021</v>
      </c>
      <c r="K869" s="23" t="s">
        <v>579</v>
      </c>
      <c r="L869" s="24">
        <v>2000000000</v>
      </c>
    </row>
    <row r="870" spans="9:12">
      <c r="I870" s="21">
        <v>2016</v>
      </c>
      <c r="J870" s="22">
        <v>420160022</v>
      </c>
      <c r="K870" s="23" t="s">
        <v>580</v>
      </c>
      <c r="L870" s="24">
        <v>132000000</v>
      </c>
    </row>
    <row r="871" spans="9:12">
      <c r="I871" s="21">
        <v>2016</v>
      </c>
      <c r="J871" s="22">
        <v>420160023</v>
      </c>
      <c r="K871" s="23" t="s">
        <v>581</v>
      </c>
      <c r="L871" s="24">
        <v>1326763000</v>
      </c>
    </row>
    <row r="872" spans="9:12">
      <c r="I872" s="21">
        <v>2016</v>
      </c>
      <c r="J872" s="22">
        <v>420160024</v>
      </c>
      <c r="K872" s="23" t="s">
        <v>582</v>
      </c>
      <c r="L872" s="24">
        <v>587773000</v>
      </c>
    </row>
    <row r="873" spans="9:12">
      <c r="I873" s="21">
        <v>2016</v>
      </c>
      <c r="J873" s="22">
        <v>420160025</v>
      </c>
      <c r="K873" s="23" t="s">
        <v>583</v>
      </c>
      <c r="L873" s="24">
        <v>50000000</v>
      </c>
    </row>
    <row r="874" spans="9:12">
      <c r="I874" s="21">
        <v>2016</v>
      </c>
      <c r="J874" s="22">
        <v>420160026</v>
      </c>
      <c r="K874" s="23" t="s">
        <v>584</v>
      </c>
      <c r="L874" s="24">
        <v>803000000</v>
      </c>
    </row>
    <row r="875" spans="9:12">
      <c r="I875" s="21">
        <v>2016</v>
      </c>
      <c r="J875" s="22">
        <v>420160027</v>
      </c>
      <c r="K875" s="23" t="s">
        <v>585</v>
      </c>
      <c r="L875" s="24">
        <v>1088470000</v>
      </c>
    </row>
    <row r="876" spans="9:12">
      <c r="I876" s="21">
        <v>2016</v>
      </c>
      <c r="J876" s="22">
        <v>420160028</v>
      </c>
      <c r="K876" s="23" t="s">
        <v>586</v>
      </c>
      <c r="L876" s="24">
        <v>400000000</v>
      </c>
    </row>
    <row r="877" spans="9:12">
      <c r="I877" s="21">
        <v>2016</v>
      </c>
      <c r="J877" s="22">
        <v>420160029</v>
      </c>
      <c r="K877" s="23" t="s">
        <v>587</v>
      </c>
      <c r="L877" s="24">
        <v>500000000</v>
      </c>
    </row>
    <row r="878" spans="9:12">
      <c r="I878" s="21">
        <v>2016</v>
      </c>
      <c r="J878" s="22">
        <v>420160030</v>
      </c>
      <c r="K878" s="23" t="s">
        <v>588</v>
      </c>
      <c r="L878" s="24">
        <v>3700477000</v>
      </c>
    </row>
    <row r="879" spans="9:12">
      <c r="I879" s="21">
        <v>2016</v>
      </c>
      <c r="J879" s="22">
        <v>420160031</v>
      </c>
      <c r="K879" s="23" t="s">
        <v>589</v>
      </c>
      <c r="L879" s="24">
        <v>377521000</v>
      </c>
    </row>
    <row r="880" spans="9:12">
      <c r="I880" s="21">
        <v>2016</v>
      </c>
      <c r="J880" s="22">
        <v>420160032</v>
      </c>
      <c r="K880" s="23" t="s">
        <v>590</v>
      </c>
      <c r="L880" s="24">
        <v>200000000</v>
      </c>
    </row>
    <row r="881" spans="9:12">
      <c r="I881" s="21">
        <v>2016</v>
      </c>
      <c r="J881" s="22">
        <v>420160033</v>
      </c>
      <c r="K881" s="23" t="s">
        <v>591</v>
      </c>
      <c r="L881" s="24">
        <v>159840000</v>
      </c>
    </row>
    <row r="882" spans="9:12">
      <c r="I882" s="21">
        <v>2016</v>
      </c>
      <c r="J882" s="22">
        <v>420160034</v>
      </c>
      <c r="K882" s="23" t="s">
        <v>592</v>
      </c>
      <c r="L882" s="24">
        <v>200000000</v>
      </c>
    </row>
    <row r="883" spans="9:12">
      <c r="I883" s="21">
        <v>2016</v>
      </c>
      <c r="J883" s="22">
        <v>420160035</v>
      </c>
      <c r="K883" s="23" t="s">
        <v>593</v>
      </c>
      <c r="L883" s="24">
        <v>100000000</v>
      </c>
    </row>
    <row r="884" spans="9:12">
      <c r="I884" s="21">
        <v>2016</v>
      </c>
      <c r="J884" s="22">
        <v>420160036</v>
      </c>
      <c r="K884" s="23" t="s">
        <v>594</v>
      </c>
      <c r="L884" s="24">
        <v>100000000</v>
      </c>
    </row>
    <row r="885" spans="9:12">
      <c r="I885" s="21">
        <v>2016</v>
      </c>
      <c r="J885" s="22">
        <v>420160037</v>
      </c>
      <c r="K885" s="23" t="s">
        <v>595</v>
      </c>
      <c r="L885" s="24">
        <v>750000000</v>
      </c>
    </row>
    <row r="886" spans="9:12">
      <c r="I886" s="21">
        <v>2016</v>
      </c>
      <c r="J886" s="22">
        <v>420160038</v>
      </c>
      <c r="K886" s="23" t="s">
        <v>596</v>
      </c>
      <c r="L886" s="24">
        <v>254608628</v>
      </c>
    </row>
    <row r="887" spans="9:12">
      <c r="I887" s="21">
        <v>2016</v>
      </c>
      <c r="J887" s="22">
        <v>420160039</v>
      </c>
      <c r="K887" s="23" t="s">
        <v>597</v>
      </c>
      <c r="L887" s="24">
        <v>750000000</v>
      </c>
    </row>
    <row r="888" spans="9:12">
      <c r="I888" s="21">
        <v>2016</v>
      </c>
      <c r="J888" s="22">
        <v>420160040</v>
      </c>
      <c r="K888" s="23" t="s">
        <v>598</v>
      </c>
      <c r="L888" s="24">
        <v>350000000</v>
      </c>
    </row>
    <row r="889" spans="9:12">
      <c r="I889" s="21">
        <v>2016</v>
      </c>
      <c r="J889" s="22">
        <v>420160041</v>
      </c>
      <c r="K889" s="23" t="s">
        <v>599</v>
      </c>
      <c r="L889" s="24">
        <v>356656100</v>
      </c>
    </row>
    <row r="890" spans="9:12">
      <c r="I890" s="21">
        <v>2016</v>
      </c>
      <c r="J890" s="22">
        <v>420160042</v>
      </c>
      <c r="K890" s="23" t="s">
        <v>600</v>
      </c>
      <c r="L890" s="24">
        <v>250000000</v>
      </c>
    </row>
    <row r="891" spans="9:12">
      <c r="I891" s="21">
        <v>2016</v>
      </c>
      <c r="J891" s="22">
        <v>420160043</v>
      </c>
      <c r="K891" s="23" t="s">
        <v>601</v>
      </c>
      <c r="L891" s="24">
        <v>850000000</v>
      </c>
    </row>
    <row r="892" spans="9:12">
      <c r="I892" s="21">
        <v>2016</v>
      </c>
      <c r="J892" s="22">
        <v>420160044</v>
      </c>
      <c r="K892" s="23" t="s">
        <v>602</v>
      </c>
      <c r="L892" s="24">
        <v>250000000</v>
      </c>
    </row>
    <row r="893" spans="9:12">
      <c r="I893" s="21">
        <v>2016</v>
      </c>
      <c r="J893" s="22">
        <v>420160045</v>
      </c>
      <c r="K893" s="23" t="s">
        <v>603</v>
      </c>
      <c r="L893" s="24">
        <v>750000000</v>
      </c>
    </row>
    <row r="894" spans="9:12">
      <c r="I894" s="21">
        <v>2016</v>
      </c>
      <c r="J894" s="22">
        <v>420160046</v>
      </c>
      <c r="K894" s="23" t="s">
        <v>604</v>
      </c>
      <c r="L894" s="24">
        <v>2000000000</v>
      </c>
    </row>
    <row r="895" spans="9:12">
      <c r="I895" s="21">
        <v>2016</v>
      </c>
      <c r="J895" s="22">
        <v>420160047</v>
      </c>
      <c r="K895" s="23" t="s">
        <v>605</v>
      </c>
      <c r="L895" s="24">
        <v>1000000000</v>
      </c>
    </row>
    <row r="896" spans="9:12">
      <c r="I896" s="21">
        <v>2016</v>
      </c>
      <c r="J896" s="22">
        <v>420160048</v>
      </c>
      <c r="K896" s="23" t="s">
        <v>606</v>
      </c>
      <c r="L896" s="24">
        <v>550000000</v>
      </c>
    </row>
    <row r="897" spans="9:12">
      <c r="I897" s="21">
        <v>2016</v>
      </c>
      <c r="J897" s="22">
        <v>420160050</v>
      </c>
      <c r="K897" s="23" t="s">
        <v>607</v>
      </c>
      <c r="L897" s="24">
        <v>285390000</v>
      </c>
    </row>
    <row r="898" spans="9:12">
      <c r="I898" s="21">
        <v>2016</v>
      </c>
      <c r="J898" s="22">
        <v>420160051</v>
      </c>
      <c r="K898" s="23" t="s">
        <v>608</v>
      </c>
      <c r="L898" s="24">
        <v>415356000</v>
      </c>
    </row>
    <row r="899" spans="9:12">
      <c r="I899" s="21">
        <v>2016</v>
      </c>
      <c r="J899" s="22">
        <v>420160052</v>
      </c>
      <c r="K899" s="23" t="s">
        <v>609</v>
      </c>
      <c r="L899" s="24">
        <v>100000000</v>
      </c>
    </row>
    <row r="900" spans="9:12">
      <c r="I900" s="21">
        <v>2016</v>
      </c>
      <c r="J900" s="22">
        <v>420160054</v>
      </c>
      <c r="K900" s="23" t="s">
        <v>610</v>
      </c>
      <c r="L900" s="24">
        <v>400000000</v>
      </c>
    </row>
    <row r="901" spans="9:12">
      <c r="I901" s="21">
        <v>2016</v>
      </c>
      <c r="J901" s="22">
        <v>420160055</v>
      </c>
      <c r="K901" s="23" t="s">
        <v>611</v>
      </c>
      <c r="L901" s="24">
        <v>445000000</v>
      </c>
    </row>
    <row r="902" spans="9:12">
      <c r="I902" s="21">
        <v>2016</v>
      </c>
      <c r="J902" s="22">
        <v>420160056</v>
      </c>
      <c r="K902" s="23" t="s">
        <v>612</v>
      </c>
      <c r="L902" s="24">
        <v>100000000</v>
      </c>
    </row>
    <row r="903" spans="9:12">
      <c r="I903" s="21">
        <v>2016</v>
      </c>
      <c r="J903" s="22">
        <v>420160057</v>
      </c>
      <c r="K903" s="23" t="s">
        <v>613</v>
      </c>
      <c r="L903" s="24">
        <v>400000000</v>
      </c>
    </row>
    <row r="904" spans="9:12">
      <c r="I904" s="21">
        <v>2016</v>
      </c>
      <c r="J904" s="22">
        <v>420160058</v>
      </c>
      <c r="K904" s="23" t="s">
        <v>614</v>
      </c>
      <c r="L904" s="24">
        <v>300000000</v>
      </c>
    </row>
    <row r="905" spans="9:12">
      <c r="I905" s="21">
        <v>2016</v>
      </c>
      <c r="J905" s="22">
        <v>420160059</v>
      </c>
      <c r="K905" s="23" t="s">
        <v>615</v>
      </c>
      <c r="L905" s="24">
        <v>842362000</v>
      </c>
    </row>
    <row r="906" spans="9:12">
      <c r="I906" s="21">
        <v>2016</v>
      </c>
      <c r="J906" s="22">
        <v>420160060</v>
      </c>
      <c r="K906" s="23" t="s">
        <v>616</v>
      </c>
      <c r="L906" s="24">
        <v>206724000</v>
      </c>
    </row>
    <row r="907" spans="9:12">
      <c r="I907" s="21">
        <v>2016</v>
      </c>
      <c r="J907" s="22">
        <v>420160061</v>
      </c>
      <c r="K907" s="23" t="s">
        <v>617</v>
      </c>
      <c r="L907" s="24">
        <v>479809000</v>
      </c>
    </row>
    <row r="908" spans="9:12">
      <c r="I908" s="21">
        <v>2016</v>
      </c>
      <c r="J908" s="22">
        <v>420160062</v>
      </c>
      <c r="K908" s="23" t="s">
        <v>618</v>
      </c>
      <c r="L908" s="24">
        <v>539854000</v>
      </c>
    </row>
    <row r="909" spans="9:12">
      <c r="I909" s="21">
        <v>2016</v>
      </c>
      <c r="J909" s="22">
        <v>420160063</v>
      </c>
      <c r="K909" s="23" t="s">
        <v>619</v>
      </c>
      <c r="L909" s="24">
        <v>250000000</v>
      </c>
    </row>
    <row r="910" spans="9:12">
      <c r="I910" s="21">
        <v>2016</v>
      </c>
      <c r="J910" s="22">
        <v>420160064</v>
      </c>
      <c r="K910" s="23" t="s">
        <v>620</v>
      </c>
      <c r="L910" s="24">
        <v>1737715000</v>
      </c>
    </row>
    <row r="911" spans="9:12">
      <c r="I911" s="21">
        <v>2016</v>
      </c>
      <c r="J911" s="22">
        <v>420160065</v>
      </c>
      <c r="K911" s="23" t="s">
        <v>621</v>
      </c>
      <c r="L911" s="24">
        <v>970388000</v>
      </c>
    </row>
    <row r="912" spans="9:12">
      <c r="I912" s="21">
        <v>2016</v>
      </c>
      <c r="J912" s="22">
        <v>420160066</v>
      </c>
      <c r="K912" s="23" t="s">
        <v>622</v>
      </c>
      <c r="L912" s="24">
        <v>200000000</v>
      </c>
    </row>
    <row r="913" spans="9:12">
      <c r="I913" s="21">
        <v>2016</v>
      </c>
      <c r="J913" s="22">
        <v>420160067</v>
      </c>
      <c r="K913" s="23" t="s">
        <v>623</v>
      </c>
      <c r="L913" s="24">
        <v>800000000</v>
      </c>
    </row>
    <row r="914" spans="9:12">
      <c r="I914" s="21">
        <v>2016</v>
      </c>
      <c r="J914" s="22">
        <v>420160068</v>
      </c>
      <c r="K914" s="23" t="s">
        <v>624</v>
      </c>
      <c r="L914" s="24">
        <v>236529000</v>
      </c>
    </row>
    <row r="915" spans="9:12">
      <c r="I915" s="21">
        <v>2016</v>
      </c>
      <c r="J915" s="22">
        <v>420160069</v>
      </c>
      <c r="K915" s="23" t="s">
        <v>625</v>
      </c>
      <c r="L915" s="24">
        <v>2600000000</v>
      </c>
    </row>
    <row r="916" spans="9:12">
      <c r="I916" s="21">
        <v>2016</v>
      </c>
      <c r="J916" s="22">
        <v>420170001</v>
      </c>
      <c r="K916" s="23" t="s">
        <v>626</v>
      </c>
      <c r="L916" s="24">
        <v>54400000</v>
      </c>
    </row>
    <row r="917" spans="9:12">
      <c r="I917" s="21">
        <v>2016</v>
      </c>
      <c r="J917" s="22">
        <v>420170002</v>
      </c>
      <c r="K917" s="23" t="s">
        <v>627</v>
      </c>
      <c r="L917" s="24">
        <v>50000000</v>
      </c>
    </row>
    <row r="918" spans="9:12">
      <c r="I918" s="21">
        <v>2016</v>
      </c>
      <c r="J918" s="22">
        <v>420170003</v>
      </c>
      <c r="K918" s="23" t="s">
        <v>628</v>
      </c>
      <c r="L918" s="24">
        <v>100000000</v>
      </c>
    </row>
    <row r="919" spans="9:12">
      <c r="I919" s="21">
        <v>2016</v>
      </c>
      <c r="J919" s="22">
        <v>7052815</v>
      </c>
      <c r="K919" s="23" t="s">
        <v>142</v>
      </c>
      <c r="L919" s="24">
        <v>936297000</v>
      </c>
    </row>
    <row r="920" spans="9:12">
      <c r="I920" s="21">
        <v>2016</v>
      </c>
      <c r="J920" s="22">
        <v>7147721</v>
      </c>
      <c r="K920" s="23" t="s">
        <v>182</v>
      </c>
      <c r="L920" s="24">
        <v>27944000</v>
      </c>
    </row>
    <row r="921" spans="9:12">
      <c r="I921" s="21">
        <v>2016</v>
      </c>
      <c r="J921" s="22">
        <v>7172986</v>
      </c>
      <c r="K921" s="23" t="s">
        <v>191</v>
      </c>
      <c r="L921" s="24">
        <v>38292000</v>
      </c>
    </row>
    <row r="922" spans="9:12">
      <c r="I922" s="21">
        <v>2016</v>
      </c>
      <c r="J922" s="22">
        <v>7270403</v>
      </c>
      <c r="K922" s="23" t="s">
        <v>309</v>
      </c>
      <c r="L922" s="24">
        <v>84642000</v>
      </c>
    </row>
    <row r="923" spans="9:12">
      <c r="I923" s="21">
        <v>2016</v>
      </c>
      <c r="J923" s="22">
        <v>7313598</v>
      </c>
      <c r="K923" s="23" t="s">
        <v>398</v>
      </c>
      <c r="L923" s="24">
        <v>621560000</v>
      </c>
    </row>
    <row r="924" spans="9:12">
      <c r="I924" s="21">
        <v>2016</v>
      </c>
      <c r="J924" s="22">
        <v>7388318</v>
      </c>
      <c r="K924" s="23" t="s">
        <v>434</v>
      </c>
      <c r="L924" s="24">
        <v>632870000</v>
      </c>
    </row>
    <row r="925" spans="9:12">
      <c r="I925" s="21">
        <v>2016</v>
      </c>
      <c r="J925" s="22">
        <v>7471098</v>
      </c>
      <c r="K925" s="23" t="s">
        <v>551</v>
      </c>
      <c r="L925" s="24">
        <v>966267000</v>
      </c>
    </row>
    <row r="926" spans="9:12">
      <c r="I926" s="21">
        <v>2016</v>
      </c>
      <c r="J926" s="22">
        <v>7472653</v>
      </c>
      <c r="K926" s="23" t="s">
        <v>629</v>
      </c>
      <c r="L926" s="24">
        <v>1332000</v>
      </c>
    </row>
    <row r="927" spans="9:12">
      <c r="I927" s="21">
        <v>2016</v>
      </c>
      <c r="J927" s="22">
        <v>7483838</v>
      </c>
      <c r="K927" s="23" t="s">
        <v>545</v>
      </c>
      <c r="L927" s="24">
        <v>50000000</v>
      </c>
    </row>
    <row r="928" spans="9:12">
      <c r="I928" s="21">
        <v>2016</v>
      </c>
      <c r="J928" s="22">
        <v>7484348</v>
      </c>
      <c r="K928" s="23" t="s">
        <v>472</v>
      </c>
      <c r="L928" s="24">
        <v>791599000</v>
      </c>
    </row>
    <row r="929" spans="9:12">
      <c r="I929" s="21">
        <v>2016</v>
      </c>
      <c r="J929" s="22">
        <v>7486662</v>
      </c>
      <c r="K929" s="23" t="s">
        <v>550</v>
      </c>
      <c r="L929" s="24">
        <v>50000000</v>
      </c>
    </row>
    <row r="930" spans="9:12">
      <c r="I930" s="21">
        <v>2016</v>
      </c>
      <c r="J930" s="22">
        <v>7486987</v>
      </c>
      <c r="K930" s="23" t="s">
        <v>543</v>
      </c>
      <c r="L930" s="24">
        <v>413259000</v>
      </c>
    </row>
    <row r="931" spans="9:12">
      <c r="I931" s="21">
        <v>2016</v>
      </c>
      <c r="J931" s="22">
        <v>7494715</v>
      </c>
      <c r="K931" s="23" t="s">
        <v>531</v>
      </c>
      <c r="L931" s="24">
        <v>1520154000</v>
      </c>
    </row>
    <row r="932" spans="9:12">
      <c r="I932" s="21">
        <v>2016</v>
      </c>
      <c r="J932" s="22">
        <v>7519644</v>
      </c>
      <c r="K932" s="23" t="s">
        <v>525</v>
      </c>
      <c r="L932" s="24">
        <v>3900000000</v>
      </c>
    </row>
    <row r="933" spans="9:12">
      <c r="I933" s="21">
        <v>2016</v>
      </c>
      <c r="J933" s="22">
        <v>7550756</v>
      </c>
      <c r="K933" s="23" t="s">
        <v>630</v>
      </c>
      <c r="L933" s="24">
        <v>4095068900</v>
      </c>
    </row>
    <row r="934" spans="9:12">
      <c r="I934" s="21">
        <v>2016</v>
      </c>
      <c r="J934" s="22">
        <v>7558514</v>
      </c>
      <c r="K934" s="23" t="s">
        <v>631</v>
      </c>
      <c r="L934" s="24">
        <v>6063500000</v>
      </c>
    </row>
    <row r="935" spans="9:12">
      <c r="I935" s="21">
        <v>2016</v>
      </c>
      <c r="J935" s="22">
        <v>420110002</v>
      </c>
      <c r="K935" s="23" t="s">
        <v>349</v>
      </c>
      <c r="L935" s="24">
        <v>1000000000</v>
      </c>
    </row>
    <row r="936" spans="9:12">
      <c r="I936" s="21">
        <v>2016</v>
      </c>
      <c r="J936" s="22">
        <v>420110008</v>
      </c>
      <c r="K936" s="23" t="s">
        <v>350</v>
      </c>
      <c r="L936" s="24">
        <v>104000000</v>
      </c>
    </row>
    <row r="937" spans="9:12">
      <c r="I937" s="21">
        <v>2016</v>
      </c>
      <c r="J937" s="22">
        <v>420110017</v>
      </c>
      <c r="K937" s="23" t="s">
        <v>320</v>
      </c>
      <c r="L937" s="24">
        <v>235359000</v>
      </c>
    </row>
    <row r="938" spans="9:12">
      <c r="I938" s="21">
        <v>2016</v>
      </c>
      <c r="J938" s="22">
        <v>420120007</v>
      </c>
      <c r="K938" s="23" t="s">
        <v>411</v>
      </c>
      <c r="L938" s="24">
        <v>133277000</v>
      </c>
    </row>
    <row r="939" spans="9:12">
      <c r="I939" s="21">
        <v>2016</v>
      </c>
      <c r="J939" s="22">
        <v>420120020</v>
      </c>
      <c r="K939" s="23" t="s">
        <v>415</v>
      </c>
      <c r="L939" s="24">
        <v>61300000</v>
      </c>
    </row>
    <row r="940" spans="9:12">
      <c r="I940" s="21">
        <v>2016</v>
      </c>
      <c r="J940" s="22">
        <v>420120042</v>
      </c>
      <c r="K940" s="23" t="s">
        <v>407</v>
      </c>
      <c r="L940" s="24">
        <v>54750000</v>
      </c>
    </row>
    <row r="941" spans="9:12">
      <c r="I941" s="21">
        <v>2016</v>
      </c>
      <c r="J941" s="22">
        <v>420130010</v>
      </c>
      <c r="K941" s="23" t="s">
        <v>440</v>
      </c>
      <c r="L941" s="24">
        <v>418825000</v>
      </c>
    </row>
    <row r="942" spans="9:12">
      <c r="I942" s="21">
        <v>2016</v>
      </c>
      <c r="J942" s="22">
        <v>420140003</v>
      </c>
      <c r="K942" s="23" t="s">
        <v>477</v>
      </c>
      <c r="L942" s="24">
        <v>60000000</v>
      </c>
    </row>
    <row r="943" spans="9:12">
      <c r="I943" s="21">
        <v>2016</v>
      </c>
      <c r="J943" s="22">
        <v>420140011</v>
      </c>
      <c r="K943" s="23" t="s">
        <v>484</v>
      </c>
      <c r="L943" s="24">
        <v>14719000</v>
      </c>
    </row>
    <row r="944" spans="9:12">
      <c r="I944" s="21">
        <v>2016</v>
      </c>
      <c r="J944" s="22">
        <v>420140017</v>
      </c>
      <c r="K944" s="23" t="s">
        <v>490</v>
      </c>
      <c r="L944" s="24">
        <v>103000000</v>
      </c>
    </row>
    <row r="945" spans="9:12">
      <c r="I945" s="21">
        <v>2016</v>
      </c>
      <c r="J945" s="22">
        <v>420140018</v>
      </c>
      <c r="K945" s="23" t="s">
        <v>486</v>
      </c>
      <c r="L945" s="24">
        <v>47229600</v>
      </c>
    </row>
    <row r="946" spans="9:12">
      <c r="I946" s="21">
        <v>2016</v>
      </c>
      <c r="J946" s="22">
        <v>420140021</v>
      </c>
      <c r="K946" s="23" t="s">
        <v>504</v>
      </c>
      <c r="L946" s="24">
        <v>645000000</v>
      </c>
    </row>
    <row r="947" spans="9:12">
      <c r="I947" s="21">
        <v>2016</v>
      </c>
      <c r="J947" s="22">
        <v>420140026</v>
      </c>
      <c r="K947" s="23" t="s">
        <v>487</v>
      </c>
      <c r="L947" s="24">
        <v>3022484000</v>
      </c>
    </row>
    <row r="948" spans="9:12">
      <c r="I948" s="21">
        <v>2016</v>
      </c>
      <c r="J948" s="22">
        <v>420150004</v>
      </c>
      <c r="K948" s="23" t="s">
        <v>517</v>
      </c>
      <c r="L948" s="24">
        <v>2301726000</v>
      </c>
    </row>
    <row r="949" spans="9:12">
      <c r="I949" s="21">
        <v>2016</v>
      </c>
      <c r="J949" s="22">
        <v>420160049</v>
      </c>
      <c r="K949" s="23" t="s">
        <v>632</v>
      </c>
      <c r="L949" s="24">
        <v>214240000</v>
      </c>
    </row>
    <row r="950" spans="9:12">
      <c r="I950" s="21">
        <v>2016</v>
      </c>
      <c r="J950" s="22">
        <v>420160053</v>
      </c>
      <c r="K950" s="23" t="s">
        <v>633</v>
      </c>
      <c r="L950" s="24">
        <v>500000000</v>
      </c>
    </row>
    <row r="951" spans="9:12">
      <c r="I951" s="21">
        <v>2016</v>
      </c>
      <c r="J951" s="22">
        <v>7038896</v>
      </c>
      <c r="K951" s="23" t="s">
        <v>234</v>
      </c>
      <c r="L951" s="24">
        <v>698050000</v>
      </c>
    </row>
    <row r="952" spans="9:12">
      <c r="I952" s="21">
        <v>2016</v>
      </c>
      <c r="J952" s="22">
        <v>7061604</v>
      </c>
      <c r="K952" s="23" t="s">
        <v>337</v>
      </c>
      <c r="L952" s="24">
        <v>0</v>
      </c>
    </row>
    <row r="953" spans="9:12">
      <c r="I953" s="21">
        <v>2016</v>
      </c>
      <c r="J953" s="22">
        <v>7061611</v>
      </c>
      <c r="K953" s="23" t="s">
        <v>338</v>
      </c>
      <c r="L953" s="24">
        <v>0</v>
      </c>
    </row>
    <row r="954" spans="9:12">
      <c r="I954" s="21">
        <v>2016</v>
      </c>
      <c r="J954" s="22">
        <v>7404876</v>
      </c>
      <c r="K954" s="23" t="s">
        <v>445</v>
      </c>
      <c r="L954" s="24">
        <v>1065006500</v>
      </c>
    </row>
    <row r="955" spans="9:12">
      <c r="I955" s="21">
        <v>2016</v>
      </c>
      <c r="J955" s="22">
        <v>7460853</v>
      </c>
      <c r="K955" s="23" t="s">
        <v>634</v>
      </c>
      <c r="L955" s="24">
        <v>2108466000</v>
      </c>
    </row>
    <row r="956" spans="9:12">
      <c r="I956" s="21">
        <v>2016</v>
      </c>
      <c r="J956" s="22">
        <v>7061618</v>
      </c>
      <c r="K956" s="23" t="s">
        <v>360</v>
      </c>
      <c r="L956" s="24">
        <v>0</v>
      </c>
    </row>
    <row r="957" spans="9:12">
      <c r="I957" s="25"/>
      <c r="J957" s="26"/>
      <c r="K957" s="27"/>
      <c r="L957" s="28"/>
    </row>
    <row r="958" spans="9:12">
      <c r="I958" s="29">
        <v>2016</v>
      </c>
      <c r="J958" s="30">
        <v>7462401</v>
      </c>
      <c r="K958" s="11" t="s">
        <v>635</v>
      </c>
      <c r="L958" s="31">
        <v>293000</v>
      </c>
    </row>
    <row r="959" spans="9:12">
      <c r="I959" s="29">
        <v>2016</v>
      </c>
      <c r="J959" s="30">
        <v>7189886</v>
      </c>
      <c r="K959" s="11" t="s">
        <v>636</v>
      </c>
      <c r="L959" s="31">
        <v>326000</v>
      </c>
    </row>
    <row r="960" spans="9:12">
      <c r="I960" s="29">
        <v>2016</v>
      </c>
      <c r="J960" s="30">
        <v>7329497</v>
      </c>
      <c r="K960" s="11" t="s">
        <v>637</v>
      </c>
      <c r="L960" s="31">
        <v>326000</v>
      </c>
    </row>
    <row r="961" spans="9:12">
      <c r="I961" s="29">
        <v>2016</v>
      </c>
      <c r="J961" s="30">
        <v>7526038</v>
      </c>
      <c r="K961" s="11" t="s">
        <v>638</v>
      </c>
      <c r="L961" s="31">
        <v>2112000</v>
      </c>
    </row>
    <row r="962" spans="9:12">
      <c r="I962" s="29">
        <v>2016</v>
      </c>
      <c r="J962" s="30">
        <v>7454473</v>
      </c>
      <c r="K962" s="11" t="s">
        <v>639</v>
      </c>
      <c r="L962" s="31">
        <v>2832000</v>
      </c>
    </row>
    <row r="963" spans="9:12">
      <c r="I963" s="29">
        <v>2016</v>
      </c>
      <c r="J963" s="30">
        <v>7510592</v>
      </c>
      <c r="K963" s="11" t="s">
        <v>640</v>
      </c>
      <c r="L963" s="31">
        <v>4839000</v>
      </c>
    </row>
    <row r="964" spans="9:12">
      <c r="I964" s="29">
        <v>2016</v>
      </c>
      <c r="J964" s="30">
        <v>7491564</v>
      </c>
      <c r="K964" s="11" t="s">
        <v>641</v>
      </c>
      <c r="L964" s="31">
        <v>7030000</v>
      </c>
    </row>
    <row r="965" spans="9:12">
      <c r="I965" s="29">
        <v>2016</v>
      </c>
      <c r="J965" s="30">
        <v>7342425</v>
      </c>
      <c r="K965" s="11" t="s">
        <v>642</v>
      </c>
      <c r="L965" s="31">
        <v>9862000</v>
      </c>
    </row>
    <row r="966" spans="9:12">
      <c r="I966" s="29">
        <v>2016</v>
      </c>
      <c r="J966" s="30">
        <v>7472000</v>
      </c>
      <c r="K966" s="11" t="s">
        <v>643</v>
      </c>
      <c r="L966" s="31">
        <v>10684000</v>
      </c>
    </row>
    <row r="967" spans="9:12">
      <c r="I967" s="29">
        <v>2016</v>
      </c>
      <c r="J967" s="30">
        <v>7395217</v>
      </c>
      <c r="K967" s="11" t="s">
        <v>644</v>
      </c>
      <c r="L967" s="31">
        <v>10970000</v>
      </c>
    </row>
    <row r="968" spans="9:12">
      <c r="I968" s="29">
        <v>2016</v>
      </c>
      <c r="J968" s="30">
        <v>7596905</v>
      </c>
      <c r="K968" s="11" t="s">
        <v>645</v>
      </c>
      <c r="L968" s="31">
        <v>11466000</v>
      </c>
    </row>
    <row r="969" spans="9:12">
      <c r="I969" s="29">
        <v>2016</v>
      </c>
      <c r="J969" s="30">
        <v>7389609</v>
      </c>
      <c r="K969" s="11" t="s">
        <v>646</v>
      </c>
      <c r="L969" s="31">
        <v>15048000</v>
      </c>
    </row>
    <row r="970" spans="9:12">
      <c r="I970" s="29">
        <v>2016</v>
      </c>
      <c r="J970" s="30">
        <v>7339929</v>
      </c>
      <c r="K970" s="11" t="s">
        <v>647</v>
      </c>
      <c r="L970" s="31">
        <v>15950000</v>
      </c>
    </row>
    <row r="971" spans="9:12">
      <c r="I971" s="29">
        <v>2016</v>
      </c>
      <c r="J971" s="30">
        <v>7010436</v>
      </c>
      <c r="K971" s="11" t="s">
        <v>648</v>
      </c>
      <c r="L971" s="31">
        <v>20063000</v>
      </c>
    </row>
    <row r="972" spans="9:12">
      <c r="I972" s="29">
        <v>2016</v>
      </c>
      <c r="J972" s="30">
        <v>7314058</v>
      </c>
      <c r="K972" s="11" t="s">
        <v>649</v>
      </c>
      <c r="L972" s="31">
        <v>20887000</v>
      </c>
    </row>
    <row r="973" spans="9:12">
      <c r="I973" s="29">
        <v>2016</v>
      </c>
      <c r="J973" s="30">
        <v>7330835</v>
      </c>
      <c r="K973" s="11" t="s">
        <v>650</v>
      </c>
      <c r="L973" s="31">
        <v>20989000</v>
      </c>
    </row>
    <row r="974" spans="9:12">
      <c r="I974" s="29">
        <v>2016</v>
      </c>
      <c r="J974" s="30">
        <v>7010519</v>
      </c>
      <c r="K974" s="11" t="s">
        <v>651</v>
      </c>
      <c r="L974" s="31">
        <v>22504000</v>
      </c>
    </row>
    <row r="975" spans="9:12">
      <c r="I975" s="29">
        <v>2016</v>
      </c>
      <c r="J975" s="30">
        <v>7416275</v>
      </c>
      <c r="K975" s="11" t="s">
        <v>652</v>
      </c>
      <c r="L975" s="31">
        <v>23169000</v>
      </c>
    </row>
    <row r="976" spans="9:12">
      <c r="I976" s="29">
        <v>2016</v>
      </c>
      <c r="J976" s="30">
        <v>7472003</v>
      </c>
      <c r="K976" s="11" t="s">
        <v>653</v>
      </c>
      <c r="L976" s="31">
        <v>29171000</v>
      </c>
    </row>
    <row r="977" spans="9:12">
      <c r="I977" s="29">
        <v>2016</v>
      </c>
      <c r="J977" s="30">
        <v>7010101</v>
      </c>
      <c r="K977" s="11" t="s">
        <v>654</v>
      </c>
      <c r="L977" s="31">
        <v>38000000</v>
      </c>
    </row>
    <row r="978" spans="9:12">
      <c r="I978" s="29">
        <v>2016</v>
      </c>
      <c r="J978" s="30">
        <v>7584962</v>
      </c>
      <c r="K978" s="11" t="s">
        <v>655</v>
      </c>
      <c r="L978" s="31">
        <v>38512000</v>
      </c>
    </row>
    <row r="979" spans="9:12">
      <c r="I979" s="29">
        <v>2016</v>
      </c>
      <c r="J979" s="30">
        <v>7499675</v>
      </c>
      <c r="K979" s="11" t="s">
        <v>656</v>
      </c>
      <c r="L979" s="31">
        <v>40818000</v>
      </c>
    </row>
    <row r="980" spans="9:12">
      <c r="I980" s="29">
        <v>2016</v>
      </c>
      <c r="J980" s="30">
        <v>7432907</v>
      </c>
      <c r="K980" s="11" t="s">
        <v>657</v>
      </c>
      <c r="L980" s="31">
        <v>43694000</v>
      </c>
    </row>
    <row r="981" spans="9:12">
      <c r="I981" s="29">
        <v>2016</v>
      </c>
      <c r="J981" s="30">
        <v>7475159</v>
      </c>
      <c r="K981" s="11" t="s">
        <v>658</v>
      </c>
      <c r="L981" s="31">
        <v>45912000</v>
      </c>
    </row>
    <row r="982" spans="9:12">
      <c r="I982" s="29">
        <v>2016</v>
      </c>
      <c r="J982" s="30">
        <v>7251952</v>
      </c>
      <c r="K982" s="11" t="s">
        <v>659</v>
      </c>
      <c r="L982" s="31">
        <v>46797000</v>
      </c>
    </row>
    <row r="983" spans="9:12">
      <c r="I983" s="29">
        <v>2016</v>
      </c>
      <c r="J983" s="30">
        <v>7307269</v>
      </c>
      <c r="K983" s="11" t="s">
        <v>660</v>
      </c>
      <c r="L983" s="31">
        <v>57947000</v>
      </c>
    </row>
    <row r="984" spans="9:12">
      <c r="I984" s="29">
        <v>2016</v>
      </c>
      <c r="J984" s="30">
        <v>7562246</v>
      </c>
      <c r="K984" s="11" t="s">
        <v>661</v>
      </c>
      <c r="L984" s="31">
        <v>60078000</v>
      </c>
    </row>
    <row r="985" spans="9:12">
      <c r="I985" s="29">
        <v>2016</v>
      </c>
      <c r="J985" s="30">
        <v>7434150</v>
      </c>
      <c r="K985" s="11" t="s">
        <v>662</v>
      </c>
      <c r="L985" s="31">
        <v>62434000</v>
      </c>
    </row>
    <row r="986" spans="9:12">
      <c r="I986" s="29">
        <v>2016</v>
      </c>
      <c r="J986" s="30">
        <v>7263975</v>
      </c>
      <c r="K986" s="11" t="s">
        <v>663</v>
      </c>
      <c r="L986" s="31">
        <v>71115000</v>
      </c>
    </row>
    <row r="987" spans="9:12">
      <c r="I987" s="29">
        <v>2016</v>
      </c>
      <c r="J987" s="30">
        <v>7356855</v>
      </c>
      <c r="K987" s="11" t="s">
        <v>664</v>
      </c>
      <c r="L987" s="31">
        <v>77000000</v>
      </c>
    </row>
    <row r="988" spans="9:12">
      <c r="I988" s="29">
        <v>2016</v>
      </c>
      <c r="J988" s="30">
        <v>7524107</v>
      </c>
      <c r="K988" s="11" t="s">
        <v>665</v>
      </c>
      <c r="L988" s="31">
        <v>85384000</v>
      </c>
    </row>
    <row r="989" spans="9:12">
      <c r="I989" s="29">
        <v>2016</v>
      </c>
      <c r="J989" s="30">
        <v>7500517</v>
      </c>
      <c r="K989" s="11" t="s">
        <v>666</v>
      </c>
      <c r="L989" s="31">
        <v>96015000</v>
      </c>
    </row>
    <row r="990" spans="9:12">
      <c r="I990" s="29">
        <v>2016</v>
      </c>
      <c r="J990" s="30">
        <v>7543157</v>
      </c>
      <c r="K990" s="11" t="s">
        <v>667</v>
      </c>
      <c r="L990" s="31">
        <v>97790000</v>
      </c>
    </row>
    <row r="991" spans="9:12">
      <c r="I991" s="29">
        <v>2016</v>
      </c>
      <c r="J991" s="30">
        <v>7340154</v>
      </c>
      <c r="K991" s="11" t="s">
        <v>668</v>
      </c>
      <c r="L991" s="31">
        <v>113425000</v>
      </c>
    </row>
    <row r="992" spans="9:12">
      <c r="I992" s="29">
        <v>2016</v>
      </c>
      <c r="J992" s="30">
        <v>7213955</v>
      </c>
      <c r="K992" s="11" t="s">
        <v>669</v>
      </c>
      <c r="L992" s="31">
        <v>115112000</v>
      </c>
    </row>
    <row r="993" spans="9:12">
      <c r="I993" s="29">
        <v>2016</v>
      </c>
      <c r="J993" s="30">
        <v>7482686</v>
      </c>
      <c r="K993" s="11" t="s">
        <v>670</v>
      </c>
      <c r="L993" s="31">
        <v>116418000</v>
      </c>
    </row>
    <row r="994" spans="9:12">
      <c r="I994" s="29">
        <v>2016</v>
      </c>
      <c r="J994" s="30">
        <v>7336838</v>
      </c>
      <c r="K994" s="11" t="s">
        <v>671</v>
      </c>
      <c r="L994" s="31">
        <v>134613000</v>
      </c>
    </row>
    <row r="995" spans="9:12">
      <c r="I995" s="29">
        <v>2016</v>
      </c>
      <c r="J995" s="30">
        <v>7537767</v>
      </c>
      <c r="K995" s="11" t="s">
        <v>672</v>
      </c>
      <c r="L995" s="31">
        <v>135955000</v>
      </c>
    </row>
    <row r="996" spans="9:12">
      <c r="I996" s="29">
        <v>2016</v>
      </c>
      <c r="J996" s="30">
        <v>7478629</v>
      </c>
      <c r="K996" s="11" t="s">
        <v>673</v>
      </c>
      <c r="L996" s="31">
        <v>155033000</v>
      </c>
    </row>
    <row r="997" spans="9:12">
      <c r="I997" s="29">
        <v>2016</v>
      </c>
      <c r="J997" s="30">
        <v>7539365</v>
      </c>
      <c r="K997" s="11" t="s">
        <v>674</v>
      </c>
      <c r="L997" s="31">
        <v>157649000</v>
      </c>
    </row>
    <row r="998" spans="9:12">
      <c r="I998" s="29">
        <v>2016</v>
      </c>
      <c r="J998" s="30">
        <v>7434904</v>
      </c>
      <c r="K998" s="11" t="s">
        <v>675</v>
      </c>
      <c r="L998" s="31">
        <v>157745000</v>
      </c>
    </row>
    <row r="999" spans="9:12">
      <c r="I999" s="29">
        <v>2016</v>
      </c>
      <c r="J999" s="30">
        <v>7475481</v>
      </c>
      <c r="K999" s="11" t="s">
        <v>676</v>
      </c>
      <c r="L999" s="31">
        <v>166312000</v>
      </c>
    </row>
    <row r="1000" spans="9:12">
      <c r="I1000" s="29">
        <v>2016</v>
      </c>
      <c r="J1000" s="30">
        <v>7537766</v>
      </c>
      <c r="K1000" s="11" t="s">
        <v>677</v>
      </c>
      <c r="L1000" s="31">
        <v>171242000</v>
      </c>
    </row>
    <row r="1001" spans="9:12">
      <c r="I1001" s="29">
        <v>2016</v>
      </c>
      <c r="J1001" s="30">
        <v>7576298</v>
      </c>
      <c r="K1001" s="11" t="s">
        <v>678</v>
      </c>
      <c r="L1001" s="31">
        <v>200000000</v>
      </c>
    </row>
    <row r="1002" spans="9:12">
      <c r="I1002" s="29">
        <v>2016</v>
      </c>
      <c r="J1002" s="30">
        <v>7296323</v>
      </c>
      <c r="K1002" s="11" t="s">
        <v>679</v>
      </c>
      <c r="L1002" s="31">
        <v>221312000</v>
      </c>
    </row>
    <row r="1003" spans="9:12">
      <c r="I1003" s="29">
        <v>2016</v>
      </c>
      <c r="J1003" s="30">
        <v>7480820</v>
      </c>
      <c r="K1003" s="11" t="s">
        <v>680</v>
      </c>
      <c r="L1003" s="31">
        <v>238896000</v>
      </c>
    </row>
    <row r="1004" spans="9:12">
      <c r="I1004" s="29">
        <v>2016</v>
      </c>
      <c r="J1004" s="30">
        <v>7550872</v>
      </c>
      <c r="K1004" s="11" t="s">
        <v>681</v>
      </c>
      <c r="L1004" s="31">
        <v>269467000</v>
      </c>
    </row>
    <row r="1005" spans="9:12">
      <c r="I1005" s="29">
        <v>2016</v>
      </c>
      <c r="J1005" s="30">
        <v>7389611</v>
      </c>
      <c r="K1005" s="11" t="s">
        <v>682</v>
      </c>
      <c r="L1005" s="31">
        <v>270736000</v>
      </c>
    </row>
    <row r="1006" spans="9:12">
      <c r="I1006" s="29">
        <v>2016</v>
      </c>
      <c r="J1006" s="30">
        <v>7462379</v>
      </c>
      <c r="K1006" s="11" t="s">
        <v>683</v>
      </c>
      <c r="L1006" s="31">
        <v>276695000</v>
      </c>
    </row>
    <row r="1007" spans="9:12">
      <c r="I1007" s="29">
        <v>2016</v>
      </c>
      <c r="J1007" s="30">
        <v>7413450</v>
      </c>
      <c r="K1007" s="11" t="s">
        <v>684</v>
      </c>
      <c r="L1007" s="31">
        <v>291960000</v>
      </c>
    </row>
    <row r="1008" spans="9:12">
      <c r="I1008" s="29">
        <v>2016</v>
      </c>
      <c r="J1008" s="30">
        <v>7475158</v>
      </c>
      <c r="K1008" s="11" t="s">
        <v>685</v>
      </c>
      <c r="L1008" s="31">
        <v>297400000</v>
      </c>
    </row>
    <row r="1009" spans="9:12">
      <c r="I1009" s="29">
        <v>2016</v>
      </c>
      <c r="J1009" s="30">
        <v>7588064</v>
      </c>
      <c r="K1009" s="11" t="s">
        <v>686</v>
      </c>
      <c r="L1009" s="31">
        <v>332415000</v>
      </c>
    </row>
    <row r="1010" spans="9:12">
      <c r="I1010" s="29">
        <v>2016</v>
      </c>
      <c r="J1010" s="30">
        <v>7482668</v>
      </c>
      <c r="K1010" s="11" t="s">
        <v>687</v>
      </c>
      <c r="L1010" s="31">
        <v>339500000</v>
      </c>
    </row>
    <row r="1011" spans="9:12">
      <c r="I1011" s="29">
        <v>2016</v>
      </c>
      <c r="J1011" s="30">
        <v>7523387</v>
      </c>
      <c r="K1011" s="11" t="s">
        <v>688</v>
      </c>
      <c r="L1011" s="31">
        <v>361008000</v>
      </c>
    </row>
    <row r="1012" spans="9:12">
      <c r="I1012" s="29">
        <v>2016</v>
      </c>
      <c r="J1012" s="30">
        <v>7482680</v>
      </c>
      <c r="K1012" s="11" t="s">
        <v>689</v>
      </c>
      <c r="L1012" s="31">
        <v>379079000</v>
      </c>
    </row>
    <row r="1013" spans="9:12">
      <c r="I1013" s="29">
        <v>2016</v>
      </c>
      <c r="J1013" s="30">
        <v>7523392</v>
      </c>
      <c r="K1013" s="11" t="s">
        <v>690</v>
      </c>
      <c r="L1013" s="31">
        <v>390101000</v>
      </c>
    </row>
    <row r="1014" spans="9:12">
      <c r="I1014" s="29">
        <v>2016</v>
      </c>
      <c r="J1014" s="30">
        <v>7514372</v>
      </c>
      <c r="K1014" s="11" t="s">
        <v>691</v>
      </c>
      <c r="L1014" s="31">
        <v>423655000</v>
      </c>
    </row>
    <row r="1015" spans="9:12">
      <c r="I1015" s="29">
        <v>2016</v>
      </c>
      <c r="J1015" s="30">
        <v>7370687</v>
      </c>
      <c r="K1015" s="11" t="s">
        <v>692</v>
      </c>
      <c r="L1015" s="31">
        <v>432427000</v>
      </c>
    </row>
    <row r="1016" spans="9:12">
      <c r="I1016" s="29">
        <v>2016</v>
      </c>
      <c r="J1016" s="30">
        <v>7500621</v>
      </c>
      <c r="K1016" s="11" t="s">
        <v>693</v>
      </c>
      <c r="L1016" s="31">
        <v>468000000</v>
      </c>
    </row>
    <row r="1017" spans="9:12">
      <c r="I1017" s="29">
        <v>2016</v>
      </c>
      <c r="J1017" s="30">
        <v>7517392</v>
      </c>
      <c r="K1017" s="11" t="s">
        <v>694</v>
      </c>
      <c r="L1017" s="31">
        <v>470880000</v>
      </c>
    </row>
    <row r="1018" spans="9:12">
      <c r="I1018" s="29">
        <v>2016</v>
      </c>
      <c r="J1018" s="30">
        <v>7574937</v>
      </c>
      <c r="K1018" s="11" t="s">
        <v>695</v>
      </c>
      <c r="L1018" s="31">
        <v>484122000</v>
      </c>
    </row>
    <row r="1019" spans="9:12">
      <c r="I1019" s="29">
        <v>2016</v>
      </c>
      <c r="J1019" s="30">
        <v>7557343</v>
      </c>
      <c r="K1019" s="11" t="s">
        <v>696</v>
      </c>
      <c r="L1019" s="31">
        <v>526954000</v>
      </c>
    </row>
    <row r="1020" spans="9:12">
      <c r="I1020" s="29">
        <v>2016</v>
      </c>
      <c r="J1020" s="30">
        <v>7594450</v>
      </c>
      <c r="K1020" s="11" t="s">
        <v>697</v>
      </c>
      <c r="L1020" s="31">
        <v>535338000</v>
      </c>
    </row>
    <row r="1021" spans="9:12">
      <c r="I1021" s="29">
        <v>2016</v>
      </c>
      <c r="J1021" s="30">
        <v>7511233</v>
      </c>
      <c r="K1021" s="11" t="s">
        <v>698</v>
      </c>
      <c r="L1021" s="31">
        <v>563000000</v>
      </c>
    </row>
    <row r="1022" spans="9:12">
      <c r="I1022" s="29">
        <v>2016</v>
      </c>
      <c r="J1022" s="30">
        <v>7535639</v>
      </c>
      <c r="K1022" s="11" t="s">
        <v>699</v>
      </c>
      <c r="L1022" s="31">
        <v>619181000</v>
      </c>
    </row>
    <row r="1023" spans="9:12">
      <c r="I1023" s="29">
        <v>2016</v>
      </c>
      <c r="J1023" s="30">
        <v>7495479</v>
      </c>
      <c r="K1023" s="11" t="s">
        <v>700</v>
      </c>
      <c r="L1023" s="31">
        <v>639403000</v>
      </c>
    </row>
    <row r="1024" spans="9:12">
      <c r="I1024" s="29">
        <v>2016</v>
      </c>
      <c r="J1024" s="30">
        <v>7551354</v>
      </c>
      <c r="K1024" s="11" t="s">
        <v>701</v>
      </c>
      <c r="L1024" s="31">
        <v>694032000</v>
      </c>
    </row>
    <row r="1025" spans="9:12">
      <c r="I1025" s="29">
        <v>2016</v>
      </c>
      <c r="J1025" s="30">
        <v>7550758</v>
      </c>
      <c r="K1025" s="11" t="s">
        <v>702</v>
      </c>
      <c r="L1025" s="31">
        <v>697423000</v>
      </c>
    </row>
    <row r="1026" spans="9:12">
      <c r="I1026" s="29">
        <v>2016</v>
      </c>
      <c r="J1026" s="30">
        <v>7349788</v>
      </c>
      <c r="K1026" s="11" t="s">
        <v>703</v>
      </c>
      <c r="L1026" s="31">
        <v>710555000</v>
      </c>
    </row>
    <row r="1027" spans="9:12">
      <c r="I1027" s="29">
        <v>2016</v>
      </c>
      <c r="J1027" s="30">
        <v>7349446</v>
      </c>
      <c r="K1027" s="11" t="s">
        <v>704</v>
      </c>
      <c r="L1027" s="31">
        <v>771273000</v>
      </c>
    </row>
    <row r="1028" spans="9:12">
      <c r="I1028" s="29">
        <v>2016</v>
      </c>
      <c r="J1028" s="30">
        <v>7349492</v>
      </c>
      <c r="K1028" s="11" t="s">
        <v>705</v>
      </c>
      <c r="L1028" s="31">
        <v>782081000</v>
      </c>
    </row>
    <row r="1029" spans="9:12">
      <c r="I1029" s="29">
        <v>2016</v>
      </c>
      <c r="J1029" s="30">
        <v>7550760</v>
      </c>
      <c r="K1029" s="11" t="s">
        <v>706</v>
      </c>
      <c r="L1029" s="31">
        <v>793433000</v>
      </c>
    </row>
    <row r="1030" spans="9:12">
      <c r="I1030" s="29">
        <v>2016</v>
      </c>
      <c r="J1030" s="30">
        <v>7550757</v>
      </c>
      <c r="K1030" s="11" t="s">
        <v>707</v>
      </c>
      <c r="L1030" s="31">
        <v>800000000</v>
      </c>
    </row>
    <row r="1031" spans="9:12">
      <c r="I1031" s="29">
        <v>2016</v>
      </c>
      <c r="J1031" s="30">
        <v>7319648</v>
      </c>
      <c r="K1031" s="11" t="s">
        <v>708</v>
      </c>
      <c r="L1031" s="31">
        <v>827950000</v>
      </c>
    </row>
    <row r="1032" spans="9:12">
      <c r="I1032" s="29">
        <v>2016</v>
      </c>
      <c r="J1032" s="30">
        <v>7563657</v>
      </c>
      <c r="K1032" s="11" t="s">
        <v>709</v>
      </c>
      <c r="L1032" s="31">
        <v>853349000</v>
      </c>
    </row>
    <row r="1033" spans="9:12">
      <c r="I1033" s="29">
        <v>2016</v>
      </c>
      <c r="J1033" s="30">
        <v>7010045</v>
      </c>
      <c r="K1033" s="11" t="s">
        <v>710</v>
      </c>
      <c r="L1033" s="31">
        <v>916205000</v>
      </c>
    </row>
    <row r="1034" spans="9:12">
      <c r="I1034" s="29">
        <v>2016</v>
      </c>
      <c r="J1034" s="30">
        <v>7330846</v>
      </c>
      <c r="K1034" s="11" t="s">
        <v>711</v>
      </c>
      <c r="L1034" s="31">
        <v>931853000</v>
      </c>
    </row>
    <row r="1035" spans="9:12">
      <c r="I1035" s="29">
        <v>2016</v>
      </c>
      <c r="J1035" s="30">
        <v>7471083</v>
      </c>
      <c r="K1035" s="11" t="s">
        <v>712</v>
      </c>
      <c r="L1035" s="31">
        <v>1000000000</v>
      </c>
    </row>
    <row r="1036" spans="9:12">
      <c r="I1036" s="29">
        <v>2016</v>
      </c>
      <c r="J1036" s="30">
        <v>7471989</v>
      </c>
      <c r="K1036" s="11" t="s">
        <v>713</v>
      </c>
      <c r="L1036" s="31">
        <v>1000000000</v>
      </c>
    </row>
    <row r="1037" spans="9:12">
      <c r="I1037" s="29">
        <v>2016</v>
      </c>
      <c r="J1037" s="30">
        <v>7573489</v>
      </c>
      <c r="K1037" s="11" t="s">
        <v>714</v>
      </c>
      <c r="L1037" s="31">
        <v>1000000000</v>
      </c>
    </row>
    <row r="1038" spans="9:12">
      <c r="I1038" s="29">
        <v>2016</v>
      </c>
      <c r="J1038" s="30">
        <v>7602368</v>
      </c>
      <c r="K1038" s="11" t="s">
        <v>715</v>
      </c>
      <c r="L1038" s="31">
        <v>1000000000</v>
      </c>
    </row>
    <row r="1039" spans="9:12">
      <c r="I1039" s="29">
        <v>2016</v>
      </c>
      <c r="J1039" s="30">
        <v>7586694</v>
      </c>
      <c r="K1039" s="11" t="s">
        <v>716</v>
      </c>
      <c r="L1039" s="31">
        <v>1004582000</v>
      </c>
    </row>
    <row r="1040" spans="9:12">
      <c r="I1040" s="29">
        <v>2016</v>
      </c>
      <c r="J1040" s="30">
        <v>7586698</v>
      </c>
      <c r="K1040" s="11" t="s">
        <v>717</v>
      </c>
      <c r="L1040" s="31">
        <v>1040495000</v>
      </c>
    </row>
    <row r="1041" spans="9:12">
      <c r="I1041" s="29">
        <v>2016</v>
      </c>
      <c r="J1041" s="30">
        <v>7542229</v>
      </c>
      <c r="K1041" s="11" t="s">
        <v>718</v>
      </c>
      <c r="L1041" s="31">
        <v>1040834000</v>
      </c>
    </row>
    <row r="1042" spans="9:12">
      <c r="I1042" s="29">
        <v>2016</v>
      </c>
      <c r="J1042" s="30">
        <v>7051994</v>
      </c>
      <c r="K1042" s="11" t="s">
        <v>719</v>
      </c>
      <c r="L1042" s="31">
        <v>1056208000</v>
      </c>
    </row>
    <row r="1043" spans="9:12">
      <c r="I1043" s="29">
        <v>2016</v>
      </c>
      <c r="J1043" s="30">
        <v>7513516</v>
      </c>
      <c r="K1043" s="11" t="s">
        <v>720</v>
      </c>
      <c r="L1043" s="31">
        <v>1081528000</v>
      </c>
    </row>
    <row r="1044" spans="9:12">
      <c r="I1044" s="29">
        <v>2016</v>
      </c>
      <c r="J1044" s="30">
        <v>7550759</v>
      </c>
      <c r="K1044" s="11" t="s">
        <v>721</v>
      </c>
      <c r="L1044" s="31">
        <v>1120000000</v>
      </c>
    </row>
    <row r="1045" spans="9:12">
      <c r="I1045" s="29">
        <v>2016</v>
      </c>
      <c r="J1045" s="30">
        <v>7572102</v>
      </c>
      <c r="K1045" s="11" t="s">
        <v>722</v>
      </c>
      <c r="L1045" s="31">
        <v>1300000000</v>
      </c>
    </row>
    <row r="1046" spans="9:12">
      <c r="I1046" s="29">
        <v>2016</v>
      </c>
      <c r="J1046" s="30">
        <v>7592519</v>
      </c>
      <c r="K1046" s="11" t="s">
        <v>723</v>
      </c>
      <c r="L1046" s="31">
        <v>1500000000</v>
      </c>
    </row>
    <row r="1047" spans="9:12">
      <c r="I1047" s="29">
        <v>2016</v>
      </c>
      <c r="J1047" s="30">
        <v>7581858</v>
      </c>
      <c r="K1047" s="11" t="s">
        <v>724</v>
      </c>
      <c r="L1047" s="31">
        <v>1516062000</v>
      </c>
    </row>
    <row r="1048" spans="9:12">
      <c r="I1048" s="29">
        <v>2016</v>
      </c>
      <c r="J1048" s="30">
        <v>7470976</v>
      </c>
      <c r="K1048" s="11" t="s">
        <v>725</v>
      </c>
      <c r="L1048" s="31">
        <v>2000000000</v>
      </c>
    </row>
    <row r="1049" spans="9:12">
      <c r="I1049" s="29">
        <v>2016</v>
      </c>
      <c r="J1049" s="30">
        <v>7510627</v>
      </c>
      <c r="K1049" s="11" t="s">
        <v>726</v>
      </c>
      <c r="L1049" s="31">
        <v>2235067000</v>
      </c>
    </row>
    <row r="1050" spans="9:12">
      <c r="I1050" s="29">
        <v>2016</v>
      </c>
      <c r="J1050" s="30">
        <v>7010578</v>
      </c>
      <c r="K1050" s="11" t="s">
        <v>727</v>
      </c>
      <c r="L1050" s="31">
        <v>2304183000</v>
      </c>
    </row>
    <row r="1051" spans="9:12">
      <c r="I1051" s="29">
        <v>2016</v>
      </c>
      <c r="J1051" s="30">
        <v>7510633</v>
      </c>
      <c r="K1051" s="11" t="s">
        <v>728</v>
      </c>
      <c r="L1051" s="31">
        <v>2404413000</v>
      </c>
    </row>
    <row r="1052" spans="9:12">
      <c r="I1052" s="29">
        <v>2016</v>
      </c>
      <c r="J1052" s="30">
        <v>7436780</v>
      </c>
      <c r="K1052" s="11" t="s">
        <v>729</v>
      </c>
      <c r="L1052" s="31">
        <v>2479483695</v>
      </c>
    </row>
    <row r="1053" spans="9:12">
      <c r="I1053" s="29">
        <v>2016</v>
      </c>
      <c r="J1053" s="30">
        <v>7525624</v>
      </c>
      <c r="K1053" s="11" t="s">
        <v>730</v>
      </c>
      <c r="L1053" s="31">
        <v>2838098000</v>
      </c>
    </row>
    <row r="1054" spans="9:12">
      <c r="I1054" s="29">
        <v>2016</v>
      </c>
      <c r="J1054" s="30">
        <v>7577301</v>
      </c>
      <c r="K1054" s="11" t="s">
        <v>731</v>
      </c>
      <c r="L1054" s="31">
        <v>2876290000</v>
      </c>
    </row>
    <row r="1055" spans="9:12">
      <c r="I1055" s="29">
        <v>2016</v>
      </c>
      <c r="J1055" s="30">
        <v>7540178</v>
      </c>
      <c r="K1055" s="11" t="s">
        <v>732</v>
      </c>
      <c r="L1055" s="31">
        <v>2933344000</v>
      </c>
    </row>
    <row r="1056" spans="9:12">
      <c r="I1056" s="29">
        <v>2016</v>
      </c>
      <c r="J1056" s="30">
        <v>7590897</v>
      </c>
      <c r="K1056" s="11" t="s">
        <v>733</v>
      </c>
      <c r="L1056" s="31">
        <v>3450000000</v>
      </c>
    </row>
    <row r="1057" spans="9:12">
      <c r="I1057" s="29">
        <v>2016</v>
      </c>
      <c r="J1057" s="30">
        <v>7529638</v>
      </c>
      <c r="K1057" s="11" t="s">
        <v>734</v>
      </c>
      <c r="L1057" s="31">
        <v>3553000000</v>
      </c>
    </row>
    <row r="1058" spans="9:12">
      <c r="I1058" s="29">
        <v>2016</v>
      </c>
      <c r="J1058" s="30">
        <v>7510624</v>
      </c>
      <c r="K1058" s="11" t="s">
        <v>735</v>
      </c>
      <c r="L1058" s="31">
        <v>3966580000</v>
      </c>
    </row>
    <row r="1059" spans="9:12">
      <c r="I1059" s="29">
        <v>2016</v>
      </c>
      <c r="J1059" s="30">
        <v>7535633</v>
      </c>
      <c r="K1059" s="11" t="s">
        <v>736</v>
      </c>
      <c r="L1059" s="31">
        <v>4208214574</v>
      </c>
    </row>
    <row r="1060" spans="9:12">
      <c r="I1060" s="29">
        <v>2016</v>
      </c>
      <c r="J1060" s="30">
        <v>7544690</v>
      </c>
      <c r="K1060" s="11" t="s">
        <v>737</v>
      </c>
      <c r="L1060" s="31">
        <v>5000000000</v>
      </c>
    </row>
    <row r="1061" spans="9:12">
      <c r="I1061" s="29">
        <v>2016</v>
      </c>
      <c r="J1061" s="30">
        <v>7511227</v>
      </c>
      <c r="K1061" s="11" t="s">
        <v>738</v>
      </c>
      <c r="L1061" s="31">
        <v>5252648000</v>
      </c>
    </row>
    <row r="1062" spans="9:12">
      <c r="I1062" s="29">
        <v>2016</v>
      </c>
      <c r="J1062" s="30">
        <v>7536544</v>
      </c>
      <c r="K1062" s="11" t="s">
        <v>739</v>
      </c>
      <c r="L1062" s="31">
        <v>6544014000</v>
      </c>
    </row>
    <row r="1063" spans="9:12">
      <c r="I1063" s="29">
        <v>2016</v>
      </c>
      <c r="J1063" s="30">
        <v>7289670</v>
      </c>
      <c r="K1063" s="11" t="s">
        <v>740</v>
      </c>
      <c r="L1063" s="31">
        <v>10228260600</v>
      </c>
    </row>
    <row r="1064" spans="9:12">
      <c r="I1064" s="19"/>
      <c r="J1064" s="13"/>
      <c r="K1064" s="14"/>
      <c r="L1064" s="20"/>
    </row>
    <row r="1065" spans="9:12">
      <c r="I1065" s="29">
        <v>2017</v>
      </c>
      <c r="J1065" s="30">
        <v>7010496</v>
      </c>
      <c r="K1065" s="11" t="s">
        <v>741</v>
      </c>
      <c r="L1065" s="31">
        <v>13399000</v>
      </c>
    </row>
    <row r="1066" spans="9:12">
      <c r="I1066" s="29">
        <v>2017</v>
      </c>
      <c r="J1066" s="30">
        <v>7488176</v>
      </c>
      <c r="K1066" s="11" t="s">
        <v>742</v>
      </c>
      <c r="L1066" s="31">
        <v>955692000</v>
      </c>
    </row>
    <row r="1067" spans="9:12">
      <c r="I1067" s="29">
        <v>2017</v>
      </c>
      <c r="J1067" s="30">
        <v>7576298</v>
      </c>
      <c r="K1067" s="11" t="s">
        <v>743</v>
      </c>
      <c r="L1067" s="31">
        <v>934528300</v>
      </c>
    </row>
    <row r="1068" spans="9:12">
      <c r="I1068" s="29">
        <v>2017</v>
      </c>
      <c r="J1068" s="30">
        <v>7599309</v>
      </c>
      <c r="K1068" s="11" t="s">
        <v>744</v>
      </c>
      <c r="L1068" s="31">
        <v>4968255020</v>
      </c>
    </row>
    <row r="1069" spans="9:12">
      <c r="I1069" s="29">
        <v>2017</v>
      </c>
      <c r="J1069" s="30">
        <v>7600751</v>
      </c>
      <c r="K1069" s="11" t="s">
        <v>745</v>
      </c>
      <c r="L1069" s="31">
        <v>900000000</v>
      </c>
    </row>
    <row r="1070" spans="9:12">
      <c r="I1070" s="29">
        <v>2017</v>
      </c>
      <c r="J1070" s="30">
        <v>7623966</v>
      </c>
      <c r="K1070" s="11" t="s">
        <v>746</v>
      </c>
      <c r="L1070" s="31">
        <v>790796000</v>
      </c>
    </row>
    <row r="1071" spans="9:12">
      <c r="I1071" s="29">
        <v>2017</v>
      </c>
      <c r="J1071" s="30">
        <v>7638980</v>
      </c>
      <c r="K1071" s="11" t="s">
        <v>747</v>
      </c>
      <c r="L1071" s="31">
        <v>763552600</v>
      </c>
    </row>
    <row r="1072" spans="9:12">
      <c r="I1072" s="29">
        <v>2017</v>
      </c>
      <c r="J1072" s="30">
        <v>7659067</v>
      </c>
      <c r="K1072" s="11" t="s">
        <v>748</v>
      </c>
      <c r="L1072" s="31">
        <v>160000000</v>
      </c>
    </row>
    <row r="1073" spans="9:12">
      <c r="I1073" s="29">
        <v>2017</v>
      </c>
      <c r="J1073" s="30">
        <v>7482680</v>
      </c>
      <c r="K1073" s="11" t="s">
        <v>749</v>
      </c>
      <c r="L1073" s="31">
        <v>1000000000</v>
      </c>
    </row>
    <row r="1074" spans="9:12">
      <c r="I1074" s="29">
        <v>2017</v>
      </c>
      <c r="J1074" s="30">
        <v>7510592</v>
      </c>
      <c r="K1074" s="11" t="s">
        <v>750</v>
      </c>
      <c r="L1074" s="31">
        <v>334853000</v>
      </c>
    </row>
    <row r="1075" spans="9:12">
      <c r="I1075" s="29">
        <v>2017</v>
      </c>
      <c r="J1075" s="30">
        <v>7511227</v>
      </c>
      <c r="K1075" s="11" t="s">
        <v>751</v>
      </c>
      <c r="L1075" s="31">
        <v>14650523000</v>
      </c>
    </row>
    <row r="1076" spans="9:12">
      <c r="I1076" s="29">
        <v>2017</v>
      </c>
      <c r="J1076" s="30">
        <v>7529638</v>
      </c>
      <c r="K1076" s="11" t="s">
        <v>752</v>
      </c>
      <c r="L1076" s="31">
        <v>2045957000</v>
      </c>
    </row>
    <row r="1077" spans="9:12">
      <c r="I1077" s="29">
        <v>2017</v>
      </c>
      <c r="J1077" s="30">
        <v>7612560</v>
      </c>
      <c r="K1077" s="11" t="s">
        <v>753</v>
      </c>
      <c r="L1077" s="31">
        <v>1817629000</v>
      </c>
    </row>
    <row r="1078" spans="9:12">
      <c r="I1078" s="29">
        <v>2017</v>
      </c>
      <c r="J1078" s="30">
        <v>7621083</v>
      </c>
      <c r="K1078" s="11" t="s">
        <v>754</v>
      </c>
      <c r="L1078" s="31">
        <v>2997041000</v>
      </c>
    </row>
    <row r="1079" spans="9:12">
      <c r="I1079" s="29">
        <v>2017</v>
      </c>
      <c r="J1079" s="30">
        <v>7627141</v>
      </c>
      <c r="K1079" s="11" t="s">
        <v>755</v>
      </c>
      <c r="L1079" s="31">
        <v>2930582000</v>
      </c>
    </row>
    <row r="1080" spans="9:12">
      <c r="I1080" s="29">
        <v>2017</v>
      </c>
      <c r="J1080" s="30">
        <v>7631881</v>
      </c>
      <c r="K1080" s="11" t="s">
        <v>756</v>
      </c>
      <c r="L1080" s="31">
        <v>2208995000</v>
      </c>
    </row>
    <row r="1081" spans="9:12">
      <c r="I1081" s="29">
        <v>2017</v>
      </c>
      <c r="J1081" s="30">
        <v>7654339</v>
      </c>
      <c r="K1081" s="11" t="s">
        <v>757</v>
      </c>
      <c r="L1081" s="31">
        <v>16036000</v>
      </c>
    </row>
    <row r="1082" spans="9:12">
      <c r="I1082" s="29">
        <v>2017</v>
      </c>
      <c r="J1082" s="30">
        <v>7654340</v>
      </c>
      <c r="K1082" s="11" t="s">
        <v>758</v>
      </c>
      <c r="L1082" s="31">
        <v>9128000</v>
      </c>
    </row>
    <row r="1083" spans="9:12">
      <c r="I1083" s="29">
        <v>2017</v>
      </c>
      <c r="J1083" s="30">
        <v>7661267</v>
      </c>
      <c r="K1083" s="11" t="s">
        <v>759</v>
      </c>
      <c r="L1083" s="31">
        <v>413249000</v>
      </c>
    </row>
    <row r="1084" spans="9:12">
      <c r="I1084" s="29">
        <v>2017</v>
      </c>
      <c r="J1084" s="30">
        <v>7010045</v>
      </c>
      <c r="K1084" s="11" t="s">
        <v>760</v>
      </c>
      <c r="L1084" s="31"/>
    </row>
    <row r="1085" spans="9:12">
      <c r="I1085" s="29">
        <v>2017</v>
      </c>
      <c r="J1085" s="30">
        <v>7010519</v>
      </c>
      <c r="K1085" s="11" t="s">
        <v>761</v>
      </c>
      <c r="L1085" s="31">
        <v>1779989000</v>
      </c>
    </row>
    <row r="1086" spans="9:12">
      <c r="I1086" s="29">
        <v>2017</v>
      </c>
      <c r="J1086" s="30">
        <v>7010578</v>
      </c>
      <c r="K1086" s="11" t="s">
        <v>762</v>
      </c>
      <c r="L1086" s="31">
        <v>242246000</v>
      </c>
    </row>
    <row r="1087" spans="9:12">
      <c r="I1087" s="29">
        <v>2017</v>
      </c>
      <c r="J1087" s="30">
        <v>7033275</v>
      </c>
      <c r="K1087" s="11" t="s">
        <v>763</v>
      </c>
      <c r="L1087" s="31">
        <v>564427000</v>
      </c>
    </row>
    <row r="1088" spans="9:12">
      <c r="I1088" s="29">
        <v>2017</v>
      </c>
      <c r="J1088" s="30">
        <v>7147724</v>
      </c>
      <c r="K1088" s="11" t="s">
        <v>764</v>
      </c>
      <c r="L1088" s="31">
        <v>324604000</v>
      </c>
    </row>
    <row r="1089" spans="9:12">
      <c r="I1089" s="29">
        <v>2017</v>
      </c>
      <c r="J1089" s="30">
        <v>7191679</v>
      </c>
      <c r="K1089" s="11" t="s">
        <v>765</v>
      </c>
      <c r="L1089" s="31">
        <v>4508078000</v>
      </c>
    </row>
    <row r="1090" spans="9:12">
      <c r="I1090" s="29">
        <v>2017</v>
      </c>
      <c r="J1090" s="30">
        <v>7228378</v>
      </c>
      <c r="K1090" s="11" t="s">
        <v>766</v>
      </c>
      <c r="L1090" s="31">
        <v>58400000</v>
      </c>
    </row>
    <row r="1091" spans="9:12">
      <c r="I1091" s="29">
        <v>2017</v>
      </c>
      <c r="J1091" s="30">
        <v>7274826</v>
      </c>
      <c r="K1091" s="11" t="s">
        <v>767</v>
      </c>
      <c r="L1091" s="31">
        <v>49000000</v>
      </c>
    </row>
    <row r="1092" spans="9:12">
      <c r="I1092" s="29">
        <v>2017</v>
      </c>
      <c r="J1092" s="30">
        <v>7274839</v>
      </c>
      <c r="K1092" s="11" t="s">
        <v>768</v>
      </c>
      <c r="L1092" s="31">
        <v>129000000</v>
      </c>
    </row>
    <row r="1093" spans="9:12">
      <c r="I1093" s="29">
        <v>2017</v>
      </c>
      <c r="J1093" s="30">
        <v>7289670</v>
      </c>
      <c r="K1093" s="11" t="s">
        <v>769</v>
      </c>
      <c r="L1093" s="31">
        <v>22849780000</v>
      </c>
    </row>
    <row r="1094" spans="9:12">
      <c r="I1094" s="29">
        <v>2017</v>
      </c>
      <c r="J1094" s="30">
        <v>7295355</v>
      </c>
      <c r="K1094" s="11" t="s">
        <v>770</v>
      </c>
      <c r="L1094" s="31">
        <v>31457000</v>
      </c>
    </row>
    <row r="1095" spans="9:12">
      <c r="I1095" s="29">
        <v>2017</v>
      </c>
      <c r="J1095" s="30">
        <v>7296494</v>
      </c>
      <c r="K1095" s="11" t="s">
        <v>771</v>
      </c>
      <c r="L1095" s="31">
        <v>127987000</v>
      </c>
    </row>
    <row r="1096" spans="9:12">
      <c r="I1096" s="29">
        <v>2017</v>
      </c>
      <c r="J1096" s="30">
        <v>7296495</v>
      </c>
      <c r="K1096" s="11" t="s">
        <v>772</v>
      </c>
      <c r="L1096" s="31">
        <v>935680000</v>
      </c>
    </row>
    <row r="1097" spans="9:12">
      <c r="I1097" s="29">
        <v>2017</v>
      </c>
      <c r="J1097" s="30">
        <v>7307269</v>
      </c>
      <c r="K1097" s="11" t="s">
        <v>773</v>
      </c>
      <c r="L1097" s="31">
        <v>446288000</v>
      </c>
    </row>
    <row r="1098" spans="9:12">
      <c r="I1098" s="29">
        <v>2017</v>
      </c>
      <c r="J1098" s="30">
        <v>7311162</v>
      </c>
      <c r="K1098" s="11" t="s">
        <v>774</v>
      </c>
      <c r="L1098" s="31">
        <v>92000000</v>
      </c>
    </row>
    <row r="1099" spans="9:12">
      <c r="I1099" s="29">
        <v>2017</v>
      </c>
      <c r="J1099" s="30">
        <v>7330846</v>
      </c>
      <c r="K1099" s="11" t="s">
        <v>775</v>
      </c>
      <c r="L1099" s="31">
        <v>729401000</v>
      </c>
    </row>
    <row r="1100" spans="9:12">
      <c r="I1100" s="29">
        <v>2017</v>
      </c>
      <c r="J1100" s="30">
        <v>7340154</v>
      </c>
      <c r="K1100" s="11" t="s">
        <v>776</v>
      </c>
      <c r="L1100" s="31">
        <v>923529000</v>
      </c>
    </row>
    <row r="1101" spans="9:12">
      <c r="I1101" s="29">
        <v>2017</v>
      </c>
      <c r="J1101" s="30">
        <v>7342425</v>
      </c>
      <c r="K1101" s="11" t="s">
        <v>777</v>
      </c>
      <c r="L1101" s="31">
        <v>76407000</v>
      </c>
    </row>
    <row r="1102" spans="9:12">
      <c r="I1102" s="29">
        <v>2017</v>
      </c>
      <c r="J1102" s="30">
        <v>7356855</v>
      </c>
      <c r="K1102" s="11" t="s">
        <v>778</v>
      </c>
      <c r="L1102" s="31">
        <v>1979529000</v>
      </c>
    </row>
    <row r="1103" spans="9:12">
      <c r="I1103" s="29">
        <v>2017</v>
      </c>
      <c r="J1103" s="30">
        <v>7389611</v>
      </c>
      <c r="K1103" s="11" t="s">
        <v>779</v>
      </c>
      <c r="L1103" s="31">
        <v>63900000</v>
      </c>
    </row>
    <row r="1104" spans="9:12">
      <c r="I1104" s="29">
        <v>2017</v>
      </c>
      <c r="J1104" s="30">
        <v>7434150</v>
      </c>
      <c r="K1104" s="11" t="s">
        <v>780</v>
      </c>
      <c r="L1104" s="31">
        <v>231707000</v>
      </c>
    </row>
    <row r="1105" spans="9:12">
      <c r="I1105" s="29">
        <v>2017</v>
      </c>
      <c r="J1105" s="30">
        <v>7434904</v>
      </c>
      <c r="K1105" s="11" t="s">
        <v>781</v>
      </c>
      <c r="L1105" s="31">
        <v>265828000</v>
      </c>
    </row>
    <row r="1106" spans="9:12">
      <c r="I1106" s="29">
        <v>2017</v>
      </c>
      <c r="J1106" s="30">
        <v>7436780</v>
      </c>
      <c r="K1106" s="11" t="s">
        <v>782</v>
      </c>
      <c r="L1106" s="31">
        <v>87000000</v>
      </c>
    </row>
    <row r="1107" spans="9:12">
      <c r="I1107" s="29">
        <v>2017</v>
      </c>
      <c r="J1107" s="30">
        <v>7448590</v>
      </c>
      <c r="K1107" s="11" t="s">
        <v>783</v>
      </c>
      <c r="L1107" s="31">
        <v>576227000</v>
      </c>
    </row>
    <row r="1108" spans="9:12">
      <c r="I1108" s="29">
        <v>2017</v>
      </c>
      <c r="J1108" s="30">
        <v>7448594</v>
      </c>
      <c r="K1108" s="11" t="s">
        <v>784</v>
      </c>
      <c r="L1108" s="31">
        <v>113100000</v>
      </c>
    </row>
    <row r="1109" spans="9:12">
      <c r="I1109" s="29">
        <v>2017</v>
      </c>
      <c r="J1109" s="30">
        <v>7472003</v>
      </c>
      <c r="K1109" s="11" t="s">
        <v>785</v>
      </c>
      <c r="L1109" s="31">
        <v>2035703000</v>
      </c>
    </row>
    <row r="1110" spans="9:12">
      <c r="I1110" s="29">
        <v>2017</v>
      </c>
      <c r="J1110" s="30">
        <v>7475159</v>
      </c>
      <c r="K1110" s="11" t="s">
        <v>786</v>
      </c>
      <c r="L1110" s="31">
        <v>483250000</v>
      </c>
    </row>
    <row r="1111" spans="9:12">
      <c r="I1111" s="29">
        <v>2017</v>
      </c>
      <c r="J1111" s="30">
        <v>7510624</v>
      </c>
      <c r="K1111" s="11" t="s">
        <v>787</v>
      </c>
      <c r="L1111" s="31">
        <v>1620960000</v>
      </c>
    </row>
    <row r="1112" spans="9:12">
      <c r="I1112" s="29">
        <v>2017</v>
      </c>
      <c r="J1112" s="30">
        <v>7510627</v>
      </c>
      <c r="K1112" s="11" t="s">
        <v>788</v>
      </c>
      <c r="L1112" s="31">
        <v>4000000000</v>
      </c>
    </row>
    <row r="1113" spans="9:12">
      <c r="I1113" s="29">
        <v>2017</v>
      </c>
      <c r="J1113" s="30">
        <v>7510630</v>
      </c>
      <c r="K1113" s="11" t="s">
        <v>789</v>
      </c>
      <c r="L1113" s="31">
        <v>900000000</v>
      </c>
    </row>
    <row r="1114" spans="9:12">
      <c r="I1114" s="29">
        <v>2017</v>
      </c>
      <c r="J1114" s="30">
        <v>7510633</v>
      </c>
      <c r="K1114" s="11" t="s">
        <v>790</v>
      </c>
      <c r="L1114" s="31">
        <v>1625944000</v>
      </c>
    </row>
    <row r="1115" spans="9:12">
      <c r="I1115" s="29">
        <v>2017</v>
      </c>
      <c r="J1115" s="30">
        <v>7513516</v>
      </c>
      <c r="K1115" s="11" t="s">
        <v>791</v>
      </c>
      <c r="L1115" s="31">
        <v>4874871000</v>
      </c>
    </row>
    <row r="1116" spans="9:12">
      <c r="I1116" s="29">
        <v>2017</v>
      </c>
      <c r="J1116" s="30">
        <v>7526038</v>
      </c>
      <c r="K1116" s="11" t="s">
        <v>792</v>
      </c>
      <c r="L1116" s="31">
        <v>500000000</v>
      </c>
    </row>
    <row r="1117" spans="9:12">
      <c r="I1117" s="29">
        <v>2017</v>
      </c>
      <c r="J1117" s="30">
        <v>7536544</v>
      </c>
      <c r="K1117" s="11" t="s">
        <v>793</v>
      </c>
      <c r="L1117" s="31">
        <v>5400000000</v>
      </c>
    </row>
    <row r="1118" spans="9:12">
      <c r="I1118" s="29">
        <v>2017</v>
      </c>
      <c r="J1118" s="30">
        <v>7539365</v>
      </c>
      <c r="K1118" s="11" t="s">
        <v>794</v>
      </c>
      <c r="L1118" s="31">
        <v>1500000000</v>
      </c>
    </row>
    <row r="1119" spans="9:12">
      <c r="I1119" s="29">
        <v>2017</v>
      </c>
      <c r="J1119" s="30">
        <v>7539403</v>
      </c>
      <c r="K1119" s="11" t="s">
        <v>795</v>
      </c>
      <c r="L1119" s="31">
        <v>3498341000</v>
      </c>
    </row>
    <row r="1120" spans="9:12">
      <c r="I1120" s="29">
        <v>2017</v>
      </c>
      <c r="J1120" s="30">
        <v>7540178</v>
      </c>
      <c r="K1120" s="11" t="s">
        <v>796</v>
      </c>
      <c r="L1120" s="31">
        <v>8515084000</v>
      </c>
    </row>
    <row r="1121" spans="9:12">
      <c r="I1121" s="29">
        <v>2017</v>
      </c>
      <c r="J1121" s="30">
        <v>7542229</v>
      </c>
      <c r="K1121" s="11" t="s">
        <v>797</v>
      </c>
      <c r="L1121" s="31">
        <v>37166000</v>
      </c>
    </row>
    <row r="1122" spans="9:12">
      <c r="I1122" s="29">
        <v>2017</v>
      </c>
      <c r="J1122" s="30">
        <v>7574937</v>
      </c>
      <c r="K1122" s="11" t="s">
        <v>798</v>
      </c>
      <c r="L1122" s="31">
        <v>116915000</v>
      </c>
    </row>
    <row r="1123" spans="9:12">
      <c r="I1123" s="29">
        <v>2017</v>
      </c>
      <c r="J1123" s="30">
        <v>7577301</v>
      </c>
      <c r="K1123" s="11" t="s">
        <v>799</v>
      </c>
      <c r="L1123" s="31">
        <v>351186000</v>
      </c>
    </row>
    <row r="1124" spans="9:12">
      <c r="I1124" s="29">
        <v>2017</v>
      </c>
      <c r="J1124" s="30">
        <v>7581858</v>
      </c>
      <c r="K1124" s="11" t="s">
        <v>800</v>
      </c>
      <c r="L1124" s="31">
        <v>2126338000</v>
      </c>
    </row>
    <row r="1125" spans="9:12">
      <c r="I1125" s="29">
        <v>2017</v>
      </c>
      <c r="J1125" s="30">
        <v>7584962</v>
      </c>
      <c r="K1125" s="11" t="s">
        <v>801</v>
      </c>
      <c r="L1125" s="31">
        <v>4774608000</v>
      </c>
    </row>
    <row r="1126" spans="9:12">
      <c r="I1126" s="29">
        <v>2017</v>
      </c>
      <c r="J1126" s="30">
        <v>7586694</v>
      </c>
      <c r="K1126" s="11" t="s">
        <v>802</v>
      </c>
      <c r="L1126" s="31">
        <v>80325000</v>
      </c>
    </row>
    <row r="1127" spans="9:12">
      <c r="I1127" s="29">
        <v>2017</v>
      </c>
      <c r="J1127" s="30">
        <v>7586698</v>
      </c>
      <c r="K1127" s="11" t="s">
        <v>803</v>
      </c>
      <c r="L1127" s="31">
        <v>104895000</v>
      </c>
    </row>
    <row r="1128" spans="9:12">
      <c r="I1128" s="29">
        <v>2017</v>
      </c>
      <c r="J1128" s="30">
        <v>7588064</v>
      </c>
      <c r="K1128" s="11" t="s">
        <v>804</v>
      </c>
      <c r="L1128" s="31">
        <v>5278185000</v>
      </c>
    </row>
    <row r="1129" spans="9:12">
      <c r="I1129" s="29">
        <v>2017</v>
      </c>
      <c r="J1129" s="30">
        <v>7594450</v>
      </c>
      <c r="K1129" s="11" t="s">
        <v>805</v>
      </c>
      <c r="L1129" s="31">
        <v>503424000</v>
      </c>
    </row>
    <row r="1130" spans="9:12">
      <c r="I1130" s="29">
        <v>2017</v>
      </c>
      <c r="J1130" s="30">
        <v>7596902</v>
      </c>
      <c r="K1130" s="11" t="s">
        <v>806</v>
      </c>
      <c r="L1130" s="31">
        <v>747362000</v>
      </c>
    </row>
    <row r="1131" spans="9:12">
      <c r="I1131" s="29">
        <v>2017</v>
      </c>
      <c r="J1131" s="30">
        <v>7596905</v>
      </c>
      <c r="K1131" s="11" t="s">
        <v>807</v>
      </c>
      <c r="L1131" s="31">
        <v>641831000</v>
      </c>
    </row>
    <row r="1132" spans="9:12">
      <c r="I1132" s="29">
        <v>2017</v>
      </c>
      <c r="J1132" s="30">
        <v>7602368</v>
      </c>
      <c r="K1132" s="11" t="s">
        <v>808</v>
      </c>
      <c r="L1132" s="31">
        <v>1760145700</v>
      </c>
    </row>
    <row r="1133" spans="9:12">
      <c r="I1133" s="29">
        <v>2017</v>
      </c>
      <c r="J1133" s="30">
        <v>7606769</v>
      </c>
      <c r="K1133" s="11" t="s">
        <v>809</v>
      </c>
      <c r="L1133" s="31">
        <v>688618000</v>
      </c>
    </row>
    <row r="1134" spans="9:12">
      <c r="I1134" s="29">
        <v>2017</v>
      </c>
      <c r="J1134" s="30">
        <v>7607718</v>
      </c>
      <c r="K1134" s="11" t="s">
        <v>810</v>
      </c>
      <c r="L1134" s="31">
        <v>431389000</v>
      </c>
    </row>
    <row r="1135" spans="9:12">
      <c r="I1135" s="29">
        <v>2017</v>
      </c>
      <c r="J1135" s="30">
        <v>7614656</v>
      </c>
      <c r="K1135" s="11" t="s">
        <v>811</v>
      </c>
      <c r="L1135" s="31">
        <v>350000000</v>
      </c>
    </row>
    <row r="1136" spans="9:12">
      <c r="I1136" s="29">
        <v>2017</v>
      </c>
      <c r="J1136" s="30">
        <v>7616017</v>
      </c>
      <c r="K1136" s="11" t="s">
        <v>812</v>
      </c>
      <c r="L1136" s="31">
        <v>1000000000</v>
      </c>
    </row>
    <row r="1137" spans="9:12">
      <c r="I1137" s="29">
        <v>2017</v>
      </c>
      <c r="J1137" s="30">
        <v>7620340</v>
      </c>
      <c r="K1137" s="11" t="s">
        <v>813</v>
      </c>
      <c r="L1137" s="31">
        <v>1488360000</v>
      </c>
    </row>
    <row r="1138" spans="9:12">
      <c r="I1138" s="29">
        <v>2017</v>
      </c>
      <c r="J1138" s="30">
        <v>7621291</v>
      </c>
      <c r="K1138" s="11" t="s">
        <v>814</v>
      </c>
      <c r="L1138" s="31">
        <v>425844000</v>
      </c>
    </row>
    <row r="1139" spans="9:12">
      <c r="I1139" s="29">
        <v>2017</v>
      </c>
      <c r="J1139" s="30">
        <v>7621292</v>
      </c>
      <c r="K1139" s="11" t="s">
        <v>815</v>
      </c>
      <c r="L1139" s="31">
        <v>330545000</v>
      </c>
    </row>
    <row r="1140" spans="9:12">
      <c r="I1140" s="29">
        <v>2017</v>
      </c>
      <c r="J1140" s="30">
        <v>7621673</v>
      </c>
      <c r="K1140" s="11" t="s">
        <v>816</v>
      </c>
      <c r="L1140" s="31">
        <v>2225904000</v>
      </c>
    </row>
    <row r="1141" spans="9:12">
      <c r="I1141" s="29">
        <v>2017</v>
      </c>
      <c r="J1141" s="30">
        <v>7621694</v>
      </c>
      <c r="K1141" s="11" t="s">
        <v>817</v>
      </c>
      <c r="L1141" s="31">
        <v>1005538000</v>
      </c>
    </row>
    <row r="1142" spans="9:12">
      <c r="I1142" s="29">
        <v>2017</v>
      </c>
      <c r="J1142" s="30">
        <v>7621695</v>
      </c>
      <c r="K1142" s="11" t="s">
        <v>818</v>
      </c>
      <c r="L1142" s="31">
        <v>704331000</v>
      </c>
    </row>
    <row r="1143" spans="9:12">
      <c r="I1143" s="29">
        <v>2017</v>
      </c>
      <c r="J1143" s="30">
        <v>7625756</v>
      </c>
      <c r="K1143" s="11" t="s">
        <v>819</v>
      </c>
      <c r="L1143" s="31">
        <v>1022524000</v>
      </c>
    </row>
    <row r="1144" spans="9:12">
      <c r="I1144" s="29">
        <v>2017</v>
      </c>
      <c r="J1144" s="30">
        <v>7625757</v>
      </c>
      <c r="K1144" s="11" t="s">
        <v>820</v>
      </c>
      <c r="L1144" s="31">
        <v>967800000</v>
      </c>
    </row>
    <row r="1145" spans="9:12">
      <c r="I1145" s="29">
        <v>2017</v>
      </c>
      <c r="J1145" s="30">
        <v>7625758</v>
      </c>
      <c r="K1145" s="11" t="s">
        <v>821</v>
      </c>
      <c r="L1145" s="31">
        <v>857816000</v>
      </c>
    </row>
    <row r="1146" spans="9:12">
      <c r="I1146" s="29">
        <v>2017</v>
      </c>
      <c r="J1146" s="30">
        <v>7625759</v>
      </c>
      <c r="K1146" s="11" t="s">
        <v>822</v>
      </c>
      <c r="L1146" s="31">
        <v>1124900000</v>
      </c>
    </row>
    <row r="1147" spans="9:12">
      <c r="I1147" s="29">
        <v>2017</v>
      </c>
      <c r="J1147" s="30">
        <v>7625760</v>
      </c>
      <c r="K1147" s="11" t="s">
        <v>823</v>
      </c>
      <c r="L1147" s="31">
        <v>1128200000</v>
      </c>
    </row>
    <row r="1148" spans="9:12">
      <c r="I1148" s="29">
        <v>2017</v>
      </c>
      <c r="J1148" s="30">
        <v>7625855</v>
      </c>
      <c r="K1148" s="11" t="s">
        <v>824</v>
      </c>
      <c r="L1148" s="31">
        <v>431305000</v>
      </c>
    </row>
    <row r="1149" spans="9:12">
      <c r="I1149" s="29">
        <v>2017</v>
      </c>
      <c r="J1149" s="30">
        <v>7629160</v>
      </c>
      <c r="K1149" s="11" t="s">
        <v>825</v>
      </c>
      <c r="L1149" s="31">
        <v>2850000000</v>
      </c>
    </row>
    <row r="1150" spans="9:12">
      <c r="I1150" s="29">
        <v>2017</v>
      </c>
      <c r="J1150" s="30">
        <v>7629337</v>
      </c>
      <c r="K1150" s="11" t="s">
        <v>826</v>
      </c>
      <c r="L1150" s="31">
        <v>939642800</v>
      </c>
    </row>
    <row r="1151" spans="9:12">
      <c r="I1151" s="29">
        <v>2017</v>
      </c>
      <c r="J1151" s="30">
        <v>7632548</v>
      </c>
      <c r="K1151" s="11" t="s">
        <v>827</v>
      </c>
      <c r="L1151" s="31">
        <v>16673115000</v>
      </c>
    </row>
    <row r="1152" spans="9:12">
      <c r="I1152" s="29">
        <v>2017</v>
      </c>
      <c r="J1152" s="30">
        <v>7634774</v>
      </c>
      <c r="K1152" s="11" t="s">
        <v>828</v>
      </c>
      <c r="L1152" s="31">
        <v>904914000</v>
      </c>
    </row>
    <row r="1153" spans="9:12">
      <c r="I1153" s="29">
        <v>2017</v>
      </c>
      <c r="J1153" s="30">
        <v>7634777</v>
      </c>
      <c r="K1153" s="11" t="s">
        <v>829</v>
      </c>
      <c r="L1153" s="31">
        <v>970000000</v>
      </c>
    </row>
    <row r="1154" spans="9:12">
      <c r="I1154" s="29">
        <v>2017</v>
      </c>
      <c r="J1154" s="30">
        <v>7634778</v>
      </c>
      <c r="K1154" s="11" t="s">
        <v>830</v>
      </c>
      <c r="L1154" s="31">
        <v>970000000</v>
      </c>
    </row>
    <row r="1155" spans="9:12">
      <c r="I1155" s="29">
        <v>2017</v>
      </c>
      <c r="J1155" s="30">
        <v>7634779</v>
      </c>
      <c r="K1155" s="11" t="s">
        <v>831</v>
      </c>
      <c r="L1155" s="31">
        <v>900000000</v>
      </c>
    </row>
    <row r="1156" spans="9:12">
      <c r="I1156" s="29">
        <v>2017</v>
      </c>
      <c r="J1156" s="30">
        <v>7634780</v>
      </c>
      <c r="K1156" s="11" t="s">
        <v>832</v>
      </c>
      <c r="L1156" s="31">
        <v>950000000</v>
      </c>
    </row>
    <row r="1157" spans="9:12">
      <c r="I1157" s="29">
        <v>2017</v>
      </c>
      <c r="J1157" s="30">
        <v>7634781</v>
      </c>
      <c r="K1157" s="11" t="s">
        <v>833</v>
      </c>
      <c r="L1157" s="31">
        <v>952000000</v>
      </c>
    </row>
    <row r="1158" spans="9:12">
      <c r="I1158" s="29">
        <v>2017</v>
      </c>
      <c r="J1158" s="30">
        <v>7634782</v>
      </c>
      <c r="K1158" s="11" t="s">
        <v>834</v>
      </c>
      <c r="L1158" s="31">
        <v>802436000</v>
      </c>
    </row>
    <row r="1159" spans="9:12">
      <c r="I1159" s="29">
        <v>2017</v>
      </c>
      <c r="J1159" s="30">
        <v>7634783</v>
      </c>
      <c r="K1159" s="11" t="s">
        <v>835</v>
      </c>
      <c r="L1159" s="31">
        <v>868060000</v>
      </c>
    </row>
    <row r="1160" spans="9:12">
      <c r="I1160" s="29">
        <v>2017</v>
      </c>
      <c r="J1160" s="30">
        <v>7634784</v>
      </c>
      <c r="K1160" s="11" t="s">
        <v>836</v>
      </c>
      <c r="L1160" s="31">
        <v>980000000</v>
      </c>
    </row>
    <row r="1161" spans="9:12">
      <c r="I1161" s="29">
        <v>2017</v>
      </c>
      <c r="J1161" s="30">
        <v>7634785</v>
      </c>
      <c r="K1161" s="11" t="s">
        <v>837</v>
      </c>
      <c r="L1161" s="31">
        <v>999988000</v>
      </c>
    </row>
    <row r="1162" spans="9:12">
      <c r="I1162" s="29">
        <v>2017</v>
      </c>
      <c r="J1162" s="30">
        <v>7634786</v>
      </c>
      <c r="K1162" s="11" t="s">
        <v>838</v>
      </c>
      <c r="L1162" s="31">
        <v>990000000</v>
      </c>
    </row>
    <row r="1163" spans="9:12">
      <c r="I1163" s="29">
        <v>2017</v>
      </c>
      <c r="J1163" s="30">
        <v>7634787</v>
      </c>
      <c r="K1163" s="11" t="s">
        <v>839</v>
      </c>
      <c r="L1163" s="31">
        <v>1000000000</v>
      </c>
    </row>
    <row r="1164" spans="9:12">
      <c r="I1164" s="29">
        <v>2017</v>
      </c>
      <c r="J1164" s="30">
        <v>7634788</v>
      </c>
      <c r="K1164" s="11" t="s">
        <v>840</v>
      </c>
      <c r="L1164" s="31">
        <v>990000000</v>
      </c>
    </row>
    <row r="1165" spans="9:12">
      <c r="I1165" s="29">
        <v>2017</v>
      </c>
      <c r="J1165" s="30">
        <v>7637086</v>
      </c>
      <c r="K1165" s="11" t="s">
        <v>841</v>
      </c>
      <c r="L1165" s="31">
        <v>861885000</v>
      </c>
    </row>
    <row r="1166" spans="9:12">
      <c r="I1166" s="29">
        <v>2017</v>
      </c>
      <c r="J1166" s="30">
        <v>7638239</v>
      </c>
      <c r="K1166" s="11" t="s">
        <v>842</v>
      </c>
      <c r="L1166" s="31">
        <v>1049836000</v>
      </c>
    </row>
    <row r="1167" spans="9:12">
      <c r="I1167" s="29">
        <v>2017</v>
      </c>
      <c r="J1167" s="30">
        <v>7640540</v>
      </c>
      <c r="K1167" s="11" t="s">
        <v>843</v>
      </c>
      <c r="L1167" s="31">
        <v>400000000</v>
      </c>
    </row>
    <row r="1168" spans="9:12">
      <c r="I1168" s="29">
        <v>2017</v>
      </c>
      <c r="J1168" s="30">
        <v>7643523</v>
      </c>
      <c r="K1168" s="11" t="s">
        <v>844</v>
      </c>
      <c r="L1168" s="31">
        <v>93200000</v>
      </c>
    </row>
    <row r="1169" spans="9:12">
      <c r="I1169" s="29">
        <v>2017</v>
      </c>
      <c r="J1169" s="30">
        <v>7649037</v>
      </c>
      <c r="K1169" s="11" t="s">
        <v>845</v>
      </c>
      <c r="L1169" s="31">
        <v>269064000</v>
      </c>
    </row>
    <row r="1170" spans="9:12">
      <c r="I1170" s="29">
        <v>2017</v>
      </c>
      <c r="J1170" s="30">
        <v>7654337</v>
      </c>
      <c r="K1170" s="11" t="s">
        <v>846</v>
      </c>
      <c r="L1170" s="31">
        <v>8610000</v>
      </c>
    </row>
    <row r="1171" spans="9:12">
      <c r="I1171" s="29">
        <v>2017</v>
      </c>
      <c r="J1171" s="30">
        <v>7654338</v>
      </c>
      <c r="K1171" s="11" t="s">
        <v>847</v>
      </c>
      <c r="L1171" s="31">
        <v>12754000</v>
      </c>
    </row>
    <row r="1172" spans="9:12">
      <c r="I1172" s="29">
        <v>2017</v>
      </c>
      <c r="J1172" s="30">
        <v>7655913</v>
      </c>
      <c r="K1172" s="11" t="s">
        <v>848</v>
      </c>
      <c r="L1172" s="31">
        <v>11076000</v>
      </c>
    </row>
    <row r="1173" spans="9:12">
      <c r="I1173" s="29">
        <v>2017</v>
      </c>
      <c r="J1173" s="30">
        <v>7658208</v>
      </c>
      <c r="K1173" s="11" t="s">
        <v>849</v>
      </c>
      <c r="L1173" s="31">
        <v>285800000</v>
      </c>
    </row>
    <row r="1174" spans="9:12">
      <c r="I1174" s="29">
        <v>2017</v>
      </c>
      <c r="J1174" s="30">
        <v>7661266</v>
      </c>
      <c r="K1174" s="11" t="s">
        <v>850</v>
      </c>
      <c r="L1174" s="31">
        <v>179134000</v>
      </c>
    </row>
    <row r="1175" spans="9:12">
      <c r="I1175" s="29">
        <v>2017</v>
      </c>
      <c r="J1175" s="30">
        <v>7666249</v>
      </c>
      <c r="K1175" s="11" t="s">
        <v>851</v>
      </c>
      <c r="L1175" s="31">
        <v>332046000</v>
      </c>
    </row>
    <row r="1176" spans="9:12">
      <c r="I1176" s="29">
        <v>2017</v>
      </c>
      <c r="J1176" s="30">
        <v>7666261</v>
      </c>
      <c r="K1176" s="11" t="s">
        <v>852</v>
      </c>
      <c r="L1176" s="31">
        <v>211724000</v>
      </c>
    </row>
    <row r="1177" spans="9:12">
      <c r="I1177" s="29">
        <v>2017</v>
      </c>
      <c r="J1177" s="30">
        <v>7319645</v>
      </c>
      <c r="K1177" s="11" t="s">
        <v>853</v>
      </c>
      <c r="L1177" s="31">
        <v>950413000</v>
      </c>
    </row>
    <row r="1178" spans="9:12">
      <c r="I1178" s="29">
        <v>2017</v>
      </c>
      <c r="J1178" s="30">
        <v>7543157</v>
      </c>
      <c r="K1178" s="11" t="s">
        <v>854</v>
      </c>
      <c r="L1178" s="31">
        <v>2210000</v>
      </c>
    </row>
    <row r="1179" spans="9:12">
      <c r="I1179" s="29">
        <v>2017</v>
      </c>
      <c r="J1179" s="30">
        <v>7358766</v>
      </c>
      <c r="K1179" s="11" t="s">
        <v>855</v>
      </c>
      <c r="L1179" s="31">
        <v>213000000</v>
      </c>
    </row>
    <row r="1180" spans="9:12">
      <c r="I1180" s="29">
        <v>2017</v>
      </c>
      <c r="J1180" s="30">
        <v>7470976</v>
      </c>
      <c r="K1180" s="11" t="s">
        <v>856</v>
      </c>
      <c r="L1180" s="31">
        <v>1500000000</v>
      </c>
    </row>
    <row r="1181" spans="9:12">
      <c r="I1181" s="29">
        <v>2017</v>
      </c>
      <c r="J1181" s="30">
        <v>7471083</v>
      </c>
      <c r="K1181" s="11" t="s">
        <v>857</v>
      </c>
      <c r="L1181" s="31">
        <v>1500000000</v>
      </c>
    </row>
    <row r="1182" spans="9:12">
      <c r="I1182" s="29">
        <v>2017</v>
      </c>
      <c r="J1182" s="30">
        <v>7471992</v>
      </c>
      <c r="K1182" s="11" t="s">
        <v>858</v>
      </c>
      <c r="L1182" s="31">
        <v>340000000</v>
      </c>
    </row>
    <row r="1183" spans="9:12">
      <c r="I1183" s="29">
        <v>2017</v>
      </c>
      <c r="J1183" s="30">
        <v>7535633</v>
      </c>
      <c r="K1183" s="11" t="s">
        <v>859</v>
      </c>
      <c r="L1183" s="31">
        <v>1348501000</v>
      </c>
    </row>
    <row r="1184" spans="9:12">
      <c r="I1184" s="29">
        <v>2017</v>
      </c>
      <c r="J1184" s="30">
        <v>7576654</v>
      </c>
      <c r="K1184" s="11" t="s">
        <v>860</v>
      </c>
      <c r="L1184" s="31">
        <v>1754785000</v>
      </c>
    </row>
    <row r="1185" spans="9:12">
      <c r="I1185" s="29">
        <v>2017</v>
      </c>
      <c r="J1185" s="30">
        <v>7590897</v>
      </c>
      <c r="K1185" s="11" t="s">
        <v>861</v>
      </c>
      <c r="L1185" s="31">
        <v>2926956000</v>
      </c>
    </row>
    <row r="1186" spans="9:12">
      <c r="I1186" s="29">
        <v>2017</v>
      </c>
      <c r="J1186" s="30">
        <v>7607771</v>
      </c>
      <c r="K1186" s="11" t="s">
        <v>862</v>
      </c>
      <c r="L1186" s="31">
        <v>980000000</v>
      </c>
    </row>
    <row r="1187" spans="9:12">
      <c r="I1187" s="29">
        <v>2017</v>
      </c>
      <c r="J1187" s="30">
        <v>7609010</v>
      </c>
      <c r="K1187" s="11" t="s">
        <v>863</v>
      </c>
      <c r="L1187" s="31">
        <v>6919175591</v>
      </c>
    </row>
    <row r="1188" spans="9:12">
      <c r="I1188" s="29">
        <v>2017</v>
      </c>
      <c r="J1188" s="30">
        <v>7610013</v>
      </c>
      <c r="K1188" s="11" t="s">
        <v>864</v>
      </c>
      <c r="L1188" s="31">
        <v>799938000</v>
      </c>
    </row>
    <row r="1189" spans="9:12">
      <c r="I1189" s="29">
        <v>2017</v>
      </c>
      <c r="J1189" s="30">
        <v>7623967</v>
      </c>
      <c r="K1189" s="11" t="s">
        <v>865</v>
      </c>
      <c r="L1189" s="31">
        <v>1218765000</v>
      </c>
    </row>
    <row r="1190" spans="9:12">
      <c r="I1190" s="29">
        <v>2017</v>
      </c>
      <c r="J1190" s="30">
        <v>7627140</v>
      </c>
      <c r="K1190" s="11" t="s">
        <v>866</v>
      </c>
      <c r="L1190" s="31">
        <v>3642582000</v>
      </c>
    </row>
    <row r="1191" spans="9:12">
      <c r="I1191" s="29">
        <v>2017</v>
      </c>
      <c r="J1191" s="30">
        <v>7628359</v>
      </c>
      <c r="K1191" s="11" t="s">
        <v>867</v>
      </c>
      <c r="L1191" s="31">
        <v>4189818000</v>
      </c>
    </row>
    <row r="1192" spans="9:12">
      <c r="I1192" s="29">
        <v>2017</v>
      </c>
      <c r="J1192" s="30">
        <v>7630221</v>
      </c>
      <c r="K1192" s="11" t="s">
        <v>868</v>
      </c>
      <c r="L1192" s="31">
        <v>735300000</v>
      </c>
    </row>
    <row r="1193" spans="9:12">
      <c r="I1193" s="29">
        <v>2017</v>
      </c>
      <c r="J1193" s="30">
        <v>7572102</v>
      </c>
      <c r="K1193" s="11" t="s">
        <v>869</v>
      </c>
      <c r="L1193" s="31">
        <v>3000000000</v>
      </c>
    </row>
    <row r="1194" spans="9:12">
      <c r="I1194" s="29">
        <v>2017</v>
      </c>
      <c r="J1194" s="30">
        <v>7592519</v>
      </c>
      <c r="K1194" s="11" t="s">
        <v>870</v>
      </c>
      <c r="L1194" s="31">
        <v>1000000000</v>
      </c>
    </row>
    <row r="1195" spans="9:12">
      <c r="I1195" s="29">
        <v>2017</v>
      </c>
      <c r="J1195" s="30">
        <v>320170001</v>
      </c>
      <c r="K1195" s="11" t="s">
        <v>871</v>
      </c>
      <c r="L1195" s="31">
        <v>2500000000</v>
      </c>
    </row>
    <row r="1196" spans="9:12">
      <c r="I1196" s="29">
        <v>2017</v>
      </c>
      <c r="J1196" s="30">
        <v>7004692001</v>
      </c>
      <c r="K1196" s="11" t="s">
        <v>872</v>
      </c>
      <c r="L1196" s="31">
        <v>376500000</v>
      </c>
    </row>
    <row r="1197" spans="9:12">
      <c r="I1197" s="29">
        <v>2017</v>
      </c>
      <c r="J1197" s="30">
        <v>7010572</v>
      </c>
      <c r="K1197" s="11" t="s">
        <v>873</v>
      </c>
      <c r="L1197" s="31">
        <v>796100000</v>
      </c>
    </row>
    <row r="1198" spans="9:12">
      <c r="I1198" s="29">
        <v>2017</v>
      </c>
      <c r="J1198" s="30">
        <v>7189886</v>
      </c>
      <c r="K1198" s="11" t="s">
        <v>874</v>
      </c>
      <c r="L1198" s="31">
        <v>866420000</v>
      </c>
    </row>
    <row r="1199" spans="9:12">
      <c r="I1199" s="29">
        <v>2017</v>
      </c>
      <c r="J1199" s="30">
        <v>7610767</v>
      </c>
      <c r="K1199" s="11" t="s">
        <v>875</v>
      </c>
      <c r="L1199" s="31">
        <v>3903619000</v>
      </c>
    </row>
    <row r="1200" spans="9:12">
      <c r="I1200" s="29">
        <v>2017</v>
      </c>
      <c r="J1200" s="30">
        <v>7620456</v>
      </c>
      <c r="K1200" s="11" t="s">
        <v>876</v>
      </c>
      <c r="L1200" s="31">
        <v>434526000</v>
      </c>
    </row>
    <row r="1201" spans="9:12">
      <c r="I1201" s="25"/>
      <c r="J1201" s="26"/>
      <c r="K1201" s="27"/>
      <c r="L1201" s="28"/>
    </row>
    <row r="1202" spans="9:12">
      <c r="I1202" s="21">
        <v>2017</v>
      </c>
      <c r="J1202" s="10" t="str">
        <f>MID(K1202,1,FIND("-",K1202,1)-2)</f>
        <v>420100049</v>
      </c>
      <c r="K1202" s="32" t="s">
        <v>877</v>
      </c>
      <c r="L1202" s="33">
        <v>49336000</v>
      </c>
    </row>
    <row r="1203" spans="9:12">
      <c r="I1203" s="21">
        <v>2017</v>
      </c>
      <c r="J1203" s="10" t="str">
        <f t="shared" ref="J1203:J1266" si="0">MID(K1203,1,FIND("-",K1203,1)-2)</f>
        <v>420100077</v>
      </c>
      <c r="K1203" s="32" t="s">
        <v>878</v>
      </c>
      <c r="L1203" s="33">
        <v>499600000</v>
      </c>
    </row>
    <row r="1204" spans="9:12">
      <c r="I1204" s="21">
        <v>2017</v>
      </c>
      <c r="J1204" s="10" t="str">
        <f t="shared" si="0"/>
        <v>420110001</v>
      </c>
      <c r="K1204" s="32" t="s">
        <v>879</v>
      </c>
      <c r="L1204" s="33">
        <v>387000000</v>
      </c>
    </row>
    <row r="1205" spans="9:12">
      <c r="I1205" s="21">
        <v>2017</v>
      </c>
      <c r="J1205" s="10" t="str">
        <f t="shared" si="0"/>
        <v>420110016</v>
      </c>
      <c r="K1205" s="32" t="s">
        <v>880</v>
      </c>
      <c r="L1205" s="33">
        <v>211957000</v>
      </c>
    </row>
    <row r="1206" spans="9:12">
      <c r="I1206" s="21">
        <v>2017</v>
      </c>
      <c r="J1206" s="10" t="str">
        <f t="shared" si="0"/>
        <v>420110021</v>
      </c>
      <c r="K1206" s="32" t="s">
        <v>881</v>
      </c>
      <c r="L1206" s="33">
        <v>48000000</v>
      </c>
    </row>
    <row r="1207" spans="9:12">
      <c r="I1207" s="21">
        <v>2017</v>
      </c>
      <c r="J1207" s="10" t="str">
        <f t="shared" si="0"/>
        <v>420110034</v>
      </c>
      <c r="K1207" s="32" t="s">
        <v>882</v>
      </c>
      <c r="L1207" s="33">
        <v>125731000</v>
      </c>
    </row>
    <row r="1208" spans="9:12">
      <c r="I1208" s="21">
        <v>2017</v>
      </c>
      <c r="J1208" s="10" t="str">
        <f t="shared" si="0"/>
        <v>420110035</v>
      </c>
      <c r="K1208" s="32" t="s">
        <v>883</v>
      </c>
      <c r="L1208" s="33">
        <v>26942000</v>
      </c>
    </row>
    <row r="1209" spans="9:12">
      <c r="I1209" s="21">
        <v>2017</v>
      </c>
      <c r="J1209" s="10" t="str">
        <f t="shared" si="0"/>
        <v>420110038</v>
      </c>
      <c r="K1209" s="32" t="s">
        <v>884</v>
      </c>
      <c r="L1209" s="33">
        <v>120000000</v>
      </c>
    </row>
    <row r="1210" spans="9:12">
      <c r="I1210" s="21">
        <v>2017</v>
      </c>
      <c r="J1210" s="10" t="str">
        <f t="shared" si="0"/>
        <v>420110039</v>
      </c>
      <c r="K1210" s="32" t="s">
        <v>885</v>
      </c>
      <c r="L1210" s="33">
        <v>174999000</v>
      </c>
    </row>
    <row r="1211" spans="9:12">
      <c r="I1211" s="21">
        <v>2017</v>
      </c>
      <c r="J1211" s="10" t="str">
        <f t="shared" si="0"/>
        <v>420110042</v>
      </c>
      <c r="K1211" s="32" t="s">
        <v>886</v>
      </c>
      <c r="L1211" s="33">
        <v>20693000</v>
      </c>
    </row>
    <row r="1212" spans="9:12">
      <c r="I1212" s="21">
        <v>2017</v>
      </c>
      <c r="J1212" s="10" t="str">
        <f t="shared" si="0"/>
        <v>420110046</v>
      </c>
      <c r="K1212" s="32" t="s">
        <v>887</v>
      </c>
      <c r="L1212" s="33">
        <v>98000000</v>
      </c>
    </row>
    <row r="1213" spans="9:12">
      <c r="I1213" s="21">
        <v>2017</v>
      </c>
      <c r="J1213" s="10" t="str">
        <f t="shared" si="0"/>
        <v>420110050</v>
      </c>
      <c r="K1213" s="32" t="s">
        <v>888</v>
      </c>
      <c r="L1213" s="33">
        <v>223000000</v>
      </c>
    </row>
    <row r="1214" spans="9:12">
      <c r="I1214" s="21">
        <v>2017</v>
      </c>
      <c r="J1214" s="10" t="str">
        <f t="shared" si="0"/>
        <v>420110060</v>
      </c>
      <c r="K1214" s="32" t="s">
        <v>889</v>
      </c>
      <c r="L1214" s="33">
        <v>46246000</v>
      </c>
    </row>
    <row r="1215" spans="9:12">
      <c r="I1215" s="21">
        <v>2017</v>
      </c>
      <c r="J1215" s="10" t="str">
        <f t="shared" si="0"/>
        <v>420120003</v>
      </c>
      <c r="K1215" s="32" t="s">
        <v>890</v>
      </c>
      <c r="L1215" s="33">
        <v>328000000</v>
      </c>
    </row>
    <row r="1216" spans="9:12">
      <c r="I1216" s="21">
        <v>2017</v>
      </c>
      <c r="J1216" s="10" t="str">
        <f t="shared" si="0"/>
        <v>420120014</v>
      </c>
      <c r="K1216" s="32" t="s">
        <v>891</v>
      </c>
      <c r="L1216" s="33">
        <v>7702000</v>
      </c>
    </row>
    <row r="1217" spans="9:12">
      <c r="I1217" s="21">
        <v>2017</v>
      </c>
      <c r="J1217" s="10" t="str">
        <f t="shared" si="0"/>
        <v>420120020</v>
      </c>
      <c r="K1217" s="32" t="s">
        <v>892</v>
      </c>
      <c r="L1217" s="33">
        <v>142000000</v>
      </c>
    </row>
    <row r="1218" spans="9:12">
      <c r="I1218" s="21">
        <v>2017</v>
      </c>
      <c r="J1218" s="10" t="str">
        <f t="shared" si="0"/>
        <v>420120021</v>
      </c>
      <c r="K1218" s="32" t="s">
        <v>893</v>
      </c>
      <c r="L1218" s="33">
        <v>87792000</v>
      </c>
    </row>
    <row r="1219" spans="9:12">
      <c r="I1219" s="21">
        <v>2017</v>
      </c>
      <c r="J1219" s="10" t="str">
        <f t="shared" si="0"/>
        <v>420120022</v>
      </c>
      <c r="K1219" s="32" t="s">
        <v>894</v>
      </c>
      <c r="L1219" s="33">
        <v>770094000</v>
      </c>
    </row>
    <row r="1220" spans="9:12">
      <c r="I1220" s="21">
        <v>2017</v>
      </c>
      <c r="J1220" s="10" t="str">
        <f t="shared" si="0"/>
        <v>420120027</v>
      </c>
      <c r="K1220" s="32" t="s">
        <v>895</v>
      </c>
      <c r="L1220" s="33">
        <v>25969000</v>
      </c>
    </row>
    <row r="1221" spans="9:12">
      <c r="I1221" s="21">
        <v>2017</v>
      </c>
      <c r="J1221" s="10" t="str">
        <f t="shared" si="0"/>
        <v>420120032</v>
      </c>
      <c r="K1221" s="32" t="s">
        <v>896</v>
      </c>
      <c r="L1221" s="33">
        <v>25000000</v>
      </c>
    </row>
    <row r="1222" spans="9:12">
      <c r="I1222" s="21">
        <v>2017</v>
      </c>
      <c r="J1222" s="10" t="str">
        <f t="shared" si="0"/>
        <v>420120034</v>
      </c>
      <c r="K1222" s="32" t="s">
        <v>897</v>
      </c>
      <c r="L1222" s="33">
        <v>32000000</v>
      </c>
    </row>
    <row r="1223" spans="9:12">
      <c r="I1223" s="21">
        <v>2017</v>
      </c>
      <c r="J1223" s="10" t="str">
        <f t="shared" si="0"/>
        <v>420120040</v>
      </c>
      <c r="K1223" s="32" t="s">
        <v>898</v>
      </c>
      <c r="L1223" s="33">
        <v>222000000</v>
      </c>
    </row>
    <row r="1224" spans="9:12">
      <c r="I1224" s="21">
        <v>2017</v>
      </c>
      <c r="J1224" s="10" t="str">
        <f t="shared" si="0"/>
        <v>420120045</v>
      </c>
      <c r="K1224" s="32" t="s">
        <v>899</v>
      </c>
      <c r="L1224" s="33">
        <v>487682000</v>
      </c>
    </row>
    <row r="1225" spans="9:12">
      <c r="I1225" s="21">
        <v>2017</v>
      </c>
      <c r="J1225" s="10" t="str">
        <f t="shared" si="0"/>
        <v>420130005</v>
      </c>
      <c r="K1225" s="32" t="s">
        <v>900</v>
      </c>
      <c r="L1225" s="33">
        <v>904035</v>
      </c>
    </row>
    <row r="1226" spans="9:12">
      <c r="I1226" s="21">
        <v>2017</v>
      </c>
      <c r="J1226" s="10" t="str">
        <f t="shared" si="0"/>
        <v>420130008</v>
      </c>
      <c r="K1226" s="32" t="s">
        <v>901</v>
      </c>
      <c r="L1226" s="33">
        <v>3500000000</v>
      </c>
    </row>
    <row r="1227" spans="9:12">
      <c r="I1227" s="21">
        <v>2017</v>
      </c>
      <c r="J1227" s="10" t="str">
        <f t="shared" si="0"/>
        <v>420130010</v>
      </c>
      <c r="K1227" s="32" t="s">
        <v>902</v>
      </c>
      <c r="L1227" s="33">
        <v>675000500</v>
      </c>
    </row>
    <row r="1228" spans="9:12">
      <c r="I1228" s="21">
        <v>2017</v>
      </c>
      <c r="J1228" s="10" t="str">
        <f t="shared" si="0"/>
        <v>420130015</v>
      </c>
      <c r="K1228" s="32" t="s">
        <v>903</v>
      </c>
      <c r="L1228" s="33">
        <v>1804430000</v>
      </c>
    </row>
    <row r="1229" spans="9:12">
      <c r="I1229" s="21">
        <v>2017</v>
      </c>
      <c r="J1229" s="10" t="str">
        <f t="shared" si="0"/>
        <v>420130022</v>
      </c>
      <c r="K1229" s="32" t="s">
        <v>904</v>
      </c>
      <c r="L1229" s="33">
        <v>200000000</v>
      </c>
    </row>
    <row r="1230" spans="9:12">
      <c r="I1230" s="21">
        <v>2017</v>
      </c>
      <c r="J1230" s="10" t="str">
        <f t="shared" si="0"/>
        <v>420130023</v>
      </c>
      <c r="K1230" s="32" t="s">
        <v>905</v>
      </c>
      <c r="L1230" s="33">
        <v>13254000</v>
      </c>
    </row>
    <row r="1231" spans="9:12">
      <c r="I1231" s="21">
        <v>2017</v>
      </c>
      <c r="J1231" s="10" t="str">
        <f t="shared" si="0"/>
        <v>420130028</v>
      </c>
      <c r="K1231" s="32" t="s">
        <v>906</v>
      </c>
      <c r="L1231" s="33">
        <v>123018000</v>
      </c>
    </row>
    <row r="1232" spans="9:12">
      <c r="I1232" s="21">
        <v>2017</v>
      </c>
      <c r="J1232" s="10" t="str">
        <f t="shared" si="0"/>
        <v>420140003</v>
      </c>
      <c r="K1232" s="32" t="s">
        <v>907</v>
      </c>
      <c r="L1232" s="33">
        <v>143000000</v>
      </c>
    </row>
    <row r="1233" spans="9:12">
      <c r="I1233" s="21">
        <v>2017</v>
      </c>
      <c r="J1233" s="10" t="str">
        <f t="shared" si="0"/>
        <v>420140005</v>
      </c>
      <c r="K1233" s="32" t="s">
        <v>908</v>
      </c>
      <c r="L1233" s="33">
        <v>429966000</v>
      </c>
    </row>
    <row r="1234" spans="9:12">
      <c r="I1234" s="21">
        <v>2017</v>
      </c>
      <c r="J1234" s="10" t="str">
        <f t="shared" si="0"/>
        <v>420140010</v>
      </c>
      <c r="K1234" s="32" t="s">
        <v>909</v>
      </c>
      <c r="L1234" s="33">
        <v>169608000</v>
      </c>
    </row>
    <row r="1235" spans="9:12">
      <c r="I1235" s="21">
        <v>2017</v>
      </c>
      <c r="J1235" s="10" t="str">
        <f t="shared" si="0"/>
        <v>420140021</v>
      </c>
      <c r="K1235" s="32" t="s">
        <v>910</v>
      </c>
      <c r="L1235" s="33">
        <v>160000000</v>
      </c>
    </row>
    <row r="1236" spans="9:12">
      <c r="I1236" s="21">
        <v>2017</v>
      </c>
      <c r="J1236" s="10" t="str">
        <f t="shared" si="0"/>
        <v>420140023</v>
      </c>
      <c r="K1236" s="32" t="s">
        <v>911</v>
      </c>
      <c r="L1236" s="33">
        <v>78399000</v>
      </c>
    </row>
    <row r="1237" spans="9:12">
      <c r="I1237" s="21">
        <v>2017</v>
      </c>
      <c r="J1237" s="10" t="str">
        <f t="shared" si="0"/>
        <v>420140026</v>
      </c>
      <c r="K1237" s="32" t="s">
        <v>912</v>
      </c>
      <c r="L1237" s="33">
        <v>417570000</v>
      </c>
    </row>
    <row r="1238" spans="9:12">
      <c r="I1238" s="21">
        <v>2017</v>
      </c>
      <c r="J1238" s="10" t="str">
        <f t="shared" si="0"/>
        <v>420140028</v>
      </c>
      <c r="K1238" s="32" t="s">
        <v>913</v>
      </c>
      <c r="L1238" s="33">
        <v>664268000</v>
      </c>
    </row>
    <row r="1239" spans="9:12">
      <c r="I1239" s="21">
        <v>2017</v>
      </c>
      <c r="J1239" s="10" t="str">
        <f t="shared" si="0"/>
        <v>420140029</v>
      </c>
      <c r="K1239" s="32" t="s">
        <v>914</v>
      </c>
      <c r="L1239" s="33">
        <v>1303392000</v>
      </c>
    </row>
    <row r="1240" spans="9:12">
      <c r="I1240" s="21">
        <v>2017</v>
      </c>
      <c r="J1240" s="10" t="str">
        <f t="shared" si="0"/>
        <v>420140030</v>
      </c>
      <c r="K1240" s="32" t="s">
        <v>915</v>
      </c>
      <c r="L1240" s="33">
        <v>1500000000</v>
      </c>
    </row>
    <row r="1241" spans="9:12">
      <c r="I1241" s="21">
        <v>2017</v>
      </c>
      <c r="J1241" s="10" t="str">
        <f t="shared" si="0"/>
        <v>420140032</v>
      </c>
      <c r="K1241" s="32" t="s">
        <v>916</v>
      </c>
      <c r="L1241" s="33">
        <v>983367000</v>
      </c>
    </row>
    <row r="1242" spans="9:12">
      <c r="I1242" s="21">
        <v>2017</v>
      </c>
      <c r="J1242" s="10" t="str">
        <f t="shared" si="0"/>
        <v>420150006</v>
      </c>
      <c r="K1242" s="32" t="s">
        <v>917</v>
      </c>
      <c r="L1242" s="33">
        <v>550664000</v>
      </c>
    </row>
    <row r="1243" spans="9:12">
      <c r="I1243" s="21">
        <v>2017</v>
      </c>
      <c r="J1243" s="10" t="str">
        <f t="shared" si="0"/>
        <v>420150014</v>
      </c>
      <c r="K1243" s="32" t="s">
        <v>918</v>
      </c>
      <c r="L1243" s="33">
        <v>219000000</v>
      </c>
    </row>
    <row r="1244" spans="9:12">
      <c r="I1244" s="21">
        <v>2017</v>
      </c>
      <c r="J1244" s="10" t="str">
        <f t="shared" si="0"/>
        <v>420150016</v>
      </c>
      <c r="K1244" s="32" t="s">
        <v>919</v>
      </c>
      <c r="L1244" s="33">
        <v>70989000</v>
      </c>
    </row>
    <row r="1245" spans="9:12">
      <c r="I1245" s="21">
        <v>2017</v>
      </c>
      <c r="J1245" s="10" t="str">
        <f t="shared" si="0"/>
        <v>420150027</v>
      </c>
      <c r="K1245" s="32" t="s">
        <v>920</v>
      </c>
      <c r="L1245" s="33">
        <v>44491064</v>
      </c>
    </row>
    <row r="1246" spans="9:12">
      <c r="I1246" s="21">
        <v>2017</v>
      </c>
      <c r="J1246" s="10" t="str">
        <f t="shared" si="0"/>
        <v>420150031</v>
      </c>
      <c r="K1246" s="32" t="s">
        <v>921</v>
      </c>
      <c r="L1246" s="33">
        <v>1061000000</v>
      </c>
    </row>
    <row r="1247" spans="9:12">
      <c r="I1247" s="21">
        <v>2017</v>
      </c>
      <c r="J1247" s="10" t="str">
        <f t="shared" si="0"/>
        <v>420150035</v>
      </c>
      <c r="K1247" s="32" t="s">
        <v>922</v>
      </c>
      <c r="L1247" s="33">
        <v>400000000</v>
      </c>
    </row>
    <row r="1248" spans="9:12">
      <c r="I1248" s="21">
        <v>2017</v>
      </c>
      <c r="J1248" s="10" t="str">
        <f t="shared" si="0"/>
        <v>420150036</v>
      </c>
      <c r="K1248" s="32" t="s">
        <v>923</v>
      </c>
      <c r="L1248" s="33">
        <v>116600000</v>
      </c>
    </row>
    <row r="1249" spans="9:12">
      <c r="I1249" s="21">
        <v>2017</v>
      </c>
      <c r="J1249" s="10" t="str">
        <f t="shared" si="0"/>
        <v>420150042</v>
      </c>
      <c r="K1249" s="32" t="s">
        <v>924</v>
      </c>
      <c r="L1249" s="33">
        <v>650647000</v>
      </c>
    </row>
    <row r="1250" spans="9:12">
      <c r="I1250" s="21">
        <v>2017</v>
      </c>
      <c r="J1250" s="10" t="str">
        <f t="shared" si="0"/>
        <v>420150043</v>
      </c>
      <c r="K1250" s="32" t="s">
        <v>925</v>
      </c>
      <c r="L1250" s="33">
        <v>143581000</v>
      </c>
    </row>
    <row r="1251" spans="9:12">
      <c r="I1251" s="21">
        <v>2017</v>
      </c>
      <c r="J1251" s="10" t="str">
        <f t="shared" si="0"/>
        <v>420160003</v>
      </c>
      <c r="K1251" s="32" t="s">
        <v>926</v>
      </c>
      <c r="L1251" s="33">
        <v>364984000</v>
      </c>
    </row>
    <row r="1252" spans="9:12">
      <c r="I1252" s="21">
        <v>2017</v>
      </c>
      <c r="J1252" s="10" t="str">
        <f t="shared" si="0"/>
        <v>420160004</v>
      </c>
      <c r="K1252" s="32" t="s">
        <v>927</v>
      </c>
      <c r="L1252" s="33">
        <v>1095570000</v>
      </c>
    </row>
    <row r="1253" spans="9:12">
      <c r="I1253" s="21">
        <v>2017</v>
      </c>
      <c r="J1253" s="10" t="str">
        <f t="shared" si="0"/>
        <v>420160005</v>
      </c>
      <c r="K1253" s="32" t="s">
        <v>928</v>
      </c>
      <c r="L1253" s="33">
        <v>1161500000</v>
      </c>
    </row>
    <row r="1254" spans="9:12">
      <c r="I1254" s="21">
        <v>2017</v>
      </c>
      <c r="J1254" s="10" t="str">
        <f t="shared" si="0"/>
        <v>420160014</v>
      </c>
      <c r="K1254" s="32" t="s">
        <v>929</v>
      </c>
      <c r="L1254" s="33">
        <v>266683000</v>
      </c>
    </row>
    <row r="1255" spans="9:12">
      <c r="I1255" s="21">
        <v>2017</v>
      </c>
      <c r="J1255" s="10" t="str">
        <f t="shared" si="0"/>
        <v>420160015</v>
      </c>
      <c r="K1255" s="32" t="s">
        <v>930</v>
      </c>
      <c r="L1255" s="33">
        <v>305968000</v>
      </c>
    </row>
    <row r="1256" spans="9:12">
      <c r="I1256" s="21">
        <v>2017</v>
      </c>
      <c r="J1256" s="10" t="str">
        <f t="shared" si="0"/>
        <v>420160021</v>
      </c>
      <c r="K1256" s="32" t="s">
        <v>931</v>
      </c>
      <c r="L1256" s="33">
        <v>1250000000</v>
      </c>
    </row>
    <row r="1257" spans="9:12">
      <c r="I1257" s="21">
        <v>2017</v>
      </c>
      <c r="J1257" s="10" t="str">
        <f t="shared" si="0"/>
        <v>420160023</v>
      </c>
      <c r="K1257" s="32" t="s">
        <v>932</v>
      </c>
      <c r="L1257" s="33">
        <v>500000000</v>
      </c>
    </row>
    <row r="1258" spans="9:12">
      <c r="I1258" s="21">
        <v>2017</v>
      </c>
      <c r="J1258" s="10" t="str">
        <f t="shared" si="0"/>
        <v>420160025</v>
      </c>
      <c r="K1258" s="32" t="s">
        <v>933</v>
      </c>
      <c r="L1258" s="33">
        <v>50000000</v>
      </c>
    </row>
    <row r="1259" spans="9:12">
      <c r="I1259" s="21">
        <v>2017</v>
      </c>
      <c r="J1259" s="10" t="str">
        <f t="shared" si="0"/>
        <v>420160027</v>
      </c>
      <c r="K1259" s="32" t="s">
        <v>934</v>
      </c>
      <c r="L1259" s="33">
        <v>61343900</v>
      </c>
    </row>
    <row r="1260" spans="9:12">
      <c r="I1260" s="21">
        <v>2017</v>
      </c>
      <c r="J1260" s="10" t="str">
        <f t="shared" si="0"/>
        <v>420160028</v>
      </c>
      <c r="K1260" s="32" t="s">
        <v>935</v>
      </c>
      <c r="L1260" s="33">
        <v>486022000</v>
      </c>
    </row>
    <row r="1261" spans="9:12">
      <c r="I1261" s="21">
        <v>2017</v>
      </c>
      <c r="J1261" s="10" t="str">
        <f t="shared" si="0"/>
        <v>420160029</v>
      </c>
      <c r="K1261" s="32" t="s">
        <v>936</v>
      </c>
      <c r="L1261" s="33">
        <v>477527000</v>
      </c>
    </row>
    <row r="1262" spans="9:12">
      <c r="I1262" s="21">
        <v>2017</v>
      </c>
      <c r="J1262" s="10" t="str">
        <f t="shared" si="0"/>
        <v>420160030</v>
      </c>
      <c r="K1262" s="32" t="s">
        <v>937</v>
      </c>
      <c r="L1262" s="33">
        <v>561753500</v>
      </c>
    </row>
    <row r="1263" spans="9:12">
      <c r="I1263" s="21">
        <v>2017</v>
      </c>
      <c r="J1263" s="10" t="str">
        <f t="shared" si="0"/>
        <v>420160037</v>
      </c>
      <c r="K1263" s="32" t="s">
        <v>938</v>
      </c>
      <c r="L1263" s="33">
        <v>205805000</v>
      </c>
    </row>
    <row r="1264" spans="9:12">
      <c r="I1264" s="21">
        <v>2017</v>
      </c>
      <c r="J1264" s="10" t="str">
        <f t="shared" si="0"/>
        <v>420160039</v>
      </c>
      <c r="K1264" s="32" t="s">
        <v>939</v>
      </c>
      <c r="L1264" s="33">
        <v>203640000</v>
      </c>
    </row>
    <row r="1265" spans="9:12">
      <c r="I1265" s="21">
        <v>2017</v>
      </c>
      <c r="J1265" s="10" t="str">
        <f t="shared" si="0"/>
        <v>420160040</v>
      </c>
      <c r="K1265" s="32" t="s">
        <v>940</v>
      </c>
      <c r="L1265" s="33">
        <v>710603000</v>
      </c>
    </row>
    <row r="1266" spans="9:12">
      <c r="I1266" s="21">
        <v>2017</v>
      </c>
      <c r="J1266" s="10" t="str">
        <f t="shared" si="0"/>
        <v>420160042</v>
      </c>
      <c r="K1266" s="32" t="s">
        <v>941</v>
      </c>
      <c r="L1266" s="33">
        <v>439702000</v>
      </c>
    </row>
    <row r="1267" spans="9:12">
      <c r="I1267" s="21">
        <v>2017</v>
      </c>
      <c r="J1267" s="10" t="str">
        <f t="shared" ref="J1267:J1330" si="1">MID(K1267,1,FIND("-",K1267,1)-2)</f>
        <v>420160045</v>
      </c>
      <c r="K1267" s="32" t="s">
        <v>942</v>
      </c>
      <c r="L1267" s="33">
        <v>958465000</v>
      </c>
    </row>
    <row r="1268" spans="9:12">
      <c r="I1268" s="21">
        <v>2017</v>
      </c>
      <c r="J1268" s="10" t="str">
        <f t="shared" si="1"/>
        <v>420160046</v>
      </c>
      <c r="K1268" s="32" t="s">
        <v>943</v>
      </c>
      <c r="L1268" s="33">
        <v>571736700</v>
      </c>
    </row>
    <row r="1269" spans="9:12">
      <c r="I1269" s="21">
        <v>2017</v>
      </c>
      <c r="J1269" s="10" t="str">
        <f t="shared" si="1"/>
        <v>420160047</v>
      </c>
      <c r="K1269" s="32" t="s">
        <v>944</v>
      </c>
      <c r="L1269" s="33">
        <v>316898000</v>
      </c>
    </row>
    <row r="1270" spans="9:12">
      <c r="I1270" s="21">
        <v>2017</v>
      </c>
      <c r="J1270" s="10" t="str">
        <f t="shared" si="1"/>
        <v>420160049</v>
      </c>
      <c r="K1270" s="32" t="s">
        <v>945</v>
      </c>
      <c r="L1270" s="33">
        <v>246926558</v>
      </c>
    </row>
    <row r="1271" spans="9:12">
      <c r="I1271" s="21">
        <v>2017</v>
      </c>
      <c r="J1271" s="10" t="str">
        <f t="shared" si="1"/>
        <v>420160051</v>
      </c>
      <c r="K1271" s="32" t="s">
        <v>946</v>
      </c>
      <c r="L1271" s="33">
        <v>367358000</v>
      </c>
    </row>
    <row r="1272" spans="9:12">
      <c r="I1272" s="21">
        <v>2017</v>
      </c>
      <c r="J1272" s="10" t="str">
        <f t="shared" si="1"/>
        <v>420160053</v>
      </c>
      <c r="K1272" s="32" t="s">
        <v>947</v>
      </c>
      <c r="L1272" s="33">
        <v>430000000</v>
      </c>
    </row>
    <row r="1273" spans="9:12">
      <c r="I1273" s="21">
        <v>2017</v>
      </c>
      <c r="J1273" s="10" t="str">
        <f t="shared" si="1"/>
        <v>420160054</v>
      </c>
      <c r="K1273" s="32" t="s">
        <v>948</v>
      </c>
      <c r="L1273" s="33">
        <v>217201700</v>
      </c>
    </row>
    <row r="1274" spans="9:12">
      <c r="I1274" s="21">
        <v>2017</v>
      </c>
      <c r="J1274" s="10" t="str">
        <f t="shared" si="1"/>
        <v>420160055</v>
      </c>
      <c r="K1274" s="32" t="s">
        <v>949</v>
      </c>
      <c r="L1274" s="33">
        <v>540000000</v>
      </c>
    </row>
    <row r="1275" spans="9:12">
      <c r="I1275" s="21">
        <v>2017</v>
      </c>
      <c r="J1275" s="10" t="str">
        <f t="shared" si="1"/>
        <v>420160057</v>
      </c>
      <c r="K1275" s="32" t="s">
        <v>950</v>
      </c>
      <c r="L1275" s="33">
        <v>1143041000</v>
      </c>
    </row>
    <row r="1276" spans="9:12">
      <c r="I1276" s="21">
        <v>2017</v>
      </c>
      <c r="J1276" s="10" t="str">
        <f t="shared" si="1"/>
        <v>420160058</v>
      </c>
      <c r="K1276" s="32" t="s">
        <v>951</v>
      </c>
      <c r="L1276" s="33">
        <v>541000000</v>
      </c>
    </row>
    <row r="1277" spans="9:12">
      <c r="I1277" s="21">
        <v>2017</v>
      </c>
      <c r="J1277" s="10" t="str">
        <f t="shared" si="1"/>
        <v>420160059</v>
      </c>
      <c r="K1277" s="32" t="s">
        <v>952</v>
      </c>
      <c r="L1277" s="33">
        <v>73500000</v>
      </c>
    </row>
    <row r="1278" spans="9:12">
      <c r="I1278" s="21">
        <v>2017</v>
      </c>
      <c r="J1278" s="10" t="str">
        <f t="shared" si="1"/>
        <v>420160064</v>
      </c>
      <c r="K1278" s="32" t="s">
        <v>953</v>
      </c>
      <c r="L1278" s="33">
        <v>148500000</v>
      </c>
    </row>
    <row r="1279" spans="9:12">
      <c r="I1279" s="21">
        <v>2017</v>
      </c>
      <c r="J1279" s="10" t="str">
        <f t="shared" si="1"/>
        <v>420160066</v>
      </c>
      <c r="K1279" s="32" t="s">
        <v>954</v>
      </c>
      <c r="L1279" s="33">
        <v>42894000</v>
      </c>
    </row>
    <row r="1280" spans="9:12">
      <c r="I1280" s="21">
        <v>2017</v>
      </c>
      <c r="J1280" s="10" t="str">
        <f t="shared" si="1"/>
        <v>420160067</v>
      </c>
      <c r="K1280" s="32" t="s">
        <v>955</v>
      </c>
      <c r="L1280" s="33">
        <v>168984000</v>
      </c>
    </row>
    <row r="1281" spans="9:12">
      <c r="I1281" s="21">
        <v>2017</v>
      </c>
      <c r="J1281" s="10" t="str">
        <f t="shared" si="1"/>
        <v>420160068</v>
      </c>
      <c r="K1281" s="32" t="s">
        <v>956</v>
      </c>
      <c r="L1281" s="33">
        <v>305490000</v>
      </c>
    </row>
    <row r="1282" spans="9:12">
      <c r="I1282" s="21">
        <v>2017</v>
      </c>
      <c r="J1282" s="10" t="str">
        <f t="shared" si="1"/>
        <v>420160069</v>
      </c>
      <c r="K1282" s="32" t="s">
        <v>957</v>
      </c>
      <c r="L1282" s="33">
        <v>563476000</v>
      </c>
    </row>
    <row r="1283" spans="9:12">
      <c r="I1283" s="21">
        <v>2017</v>
      </c>
      <c r="J1283" s="10" t="str">
        <f t="shared" si="1"/>
        <v>420170001</v>
      </c>
      <c r="K1283" s="32" t="s">
        <v>958</v>
      </c>
      <c r="L1283" s="33">
        <v>929500000</v>
      </c>
    </row>
    <row r="1284" spans="9:12">
      <c r="I1284" s="21">
        <v>2017</v>
      </c>
      <c r="J1284" s="10" t="str">
        <f t="shared" si="1"/>
        <v>420170002</v>
      </c>
      <c r="K1284" s="32" t="s">
        <v>959</v>
      </c>
      <c r="L1284" s="33">
        <v>943100000</v>
      </c>
    </row>
    <row r="1285" spans="9:12">
      <c r="I1285" s="21">
        <v>2017</v>
      </c>
      <c r="J1285" s="10" t="str">
        <f t="shared" si="1"/>
        <v>420170003</v>
      </c>
      <c r="K1285" s="32" t="s">
        <v>960</v>
      </c>
      <c r="L1285" s="33">
        <v>395309000</v>
      </c>
    </row>
    <row r="1286" spans="9:12">
      <c r="I1286" s="21">
        <v>2017</v>
      </c>
      <c r="J1286" s="10" t="str">
        <f t="shared" si="1"/>
        <v>420170004</v>
      </c>
      <c r="K1286" s="32" t="s">
        <v>961</v>
      </c>
      <c r="L1286" s="33">
        <v>750000000</v>
      </c>
    </row>
    <row r="1287" spans="9:12">
      <c r="I1287" s="21">
        <v>2017</v>
      </c>
      <c r="J1287" s="10" t="str">
        <f t="shared" si="1"/>
        <v>420170005</v>
      </c>
      <c r="K1287" s="32" t="s">
        <v>962</v>
      </c>
      <c r="L1287" s="33">
        <v>550000000</v>
      </c>
    </row>
    <row r="1288" spans="9:12">
      <c r="I1288" s="21">
        <v>2017</v>
      </c>
      <c r="J1288" s="10" t="str">
        <f t="shared" si="1"/>
        <v>420170006</v>
      </c>
      <c r="K1288" s="32" t="s">
        <v>963</v>
      </c>
      <c r="L1288" s="33">
        <v>3000000000</v>
      </c>
    </row>
    <row r="1289" spans="9:12">
      <c r="I1289" s="21">
        <v>2017</v>
      </c>
      <c r="J1289" s="10" t="str">
        <f t="shared" si="1"/>
        <v>420170007</v>
      </c>
      <c r="K1289" s="32" t="s">
        <v>964</v>
      </c>
      <c r="L1289" s="33">
        <v>3894594000</v>
      </c>
    </row>
    <row r="1290" spans="9:12">
      <c r="I1290" s="21">
        <v>2017</v>
      </c>
      <c r="J1290" s="10" t="str">
        <f t="shared" si="1"/>
        <v>420170008</v>
      </c>
      <c r="K1290" s="32" t="s">
        <v>965</v>
      </c>
      <c r="L1290" s="33">
        <v>2740000000</v>
      </c>
    </row>
    <row r="1291" spans="9:12">
      <c r="I1291" s="21">
        <v>2017</v>
      </c>
      <c r="J1291" s="10" t="str">
        <f t="shared" si="1"/>
        <v>420170009</v>
      </c>
      <c r="K1291" s="32" t="s">
        <v>966</v>
      </c>
      <c r="L1291" s="33">
        <v>846658000</v>
      </c>
    </row>
    <row r="1292" spans="9:12">
      <c r="I1292" s="21">
        <v>2017</v>
      </c>
      <c r="J1292" s="10" t="str">
        <f t="shared" si="1"/>
        <v>420170010</v>
      </c>
      <c r="K1292" s="32" t="s">
        <v>967</v>
      </c>
      <c r="L1292" s="33">
        <v>6029577000</v>
      </c>
    </row>
    <row r="1293" spans="9:12">
      <c r="I1293" s="21">
        <v>2017</v>
      </c>
      <c r="J1293" s="10" t="str">
        <f t="shared" si="1"/>
        <v>420170011</v>
      </c>
      <c r="K1293" s="32" t="s">
        <v>968</v>
      </c>
      <c r="L1293" s="33">
        <v>2666147000</v>
      </c>
    </row>
    <row r="1294" spans="9:12">
      <c r="I1294" s="21">
        <v>2017</v>
      </c>
      <c r="J1294" s="10" t="str">
        <f t="shared" si="1"/>
        <v>420170012</v>
      </c>
      <c r="K1294" s="32" t="s">
        <v>969</v>
      </c>
      <c r="L1294" s="33">
        <v>471725500</v>
      </c>
    </row>
    <row r="1295" spans="9:12">
      <c r="I1295" s="21">
        <v>2017</v>
      </c>
      <c r="J1295" s="10" t="str">
        <f t="shared" si="1"/>
        <v>420170013</v>
      </c>
      <c r="K1295" s="32" t="s">
        <v>970</v>
      </c>
      <c r="L1295" s="33">
        <v>436943000</v>
      </c>
    </row>
    <row r="1296" spans="9:12">
      <c r="I1296" s="21">
        <v>2017</v>
      </c>
      <c r="J1296" s="10" t="str">
        <f t="shared" si="1"/>
        <v>420170014</v>
      </c>
      <c r="K1296" s="32" t="s">
        <v>971</v>
      </c>
      <c r="L1296" s="33">
        <v>590000000</v>
      </c>
    </row>
    <row r="1297" spans="9:12">
      <c r="I1297" s="21">
        <v>2017</v>
      </c>
      <c r="J1297" s="10" t="str">
        <f t="shared" si="1"/>
        <v>420170015</v>
      </c>
      <c r="K1297" s="32" t="s">
        <v>972</v>
      </c>
      <c r="L1297" s="33">
        <v>2905676000</v>
      </c>
    </row>
    <row r="1298" spans="9:12">
      <c r="I1298" s="21">
        <v>2017</v>
      </c>
      <c r="J1298" s="10" t="str">
        <f t="shared" si="1"/>
        <v>420170016</v>
      </c>
      <c r="K1298" s="32" t="s">
        <v>973</v>
      </c>
      <c r="L1298" s="33">
        <v>448725700</v>
      </c>
    </row>
    <row r="1299" spans="9:12">
      <c r="I1299" s="21">
        <v>2017</v>
      </c>
      <c r="J1299" s="10" t="str">
        <f t="shared" si="1"/>
        <v>420170017</v>
      </c>
      <c r="K1299" s="32" t="s">
        <v>974</v>
      </c>
      <c r="L1299" s="33">
        <v>769371000</v>
      </c>
    </row>
    <row r="1300" spans="9:12">
      <c r="I1300" s="21">
        <v>2017</v>
      </c>
      <c r="J1300" s="10" t="str">
        <f t="shared" si="1"/>
        <v>420170018</v>
      </c>
      <c r="K1300" s="32" t="s">
        <v>975</v>
      </c>
      <c r="L1300" s="33">
        <v>1400000000</v>
      </c>
    </row>
    <row r="1301" spans="9:12">
      <c r="I1301" s="21">
        <v>2017</v>
      </c>
      <c r="J1301" s="10" t="str">
        <f t="shared" si="1"/>
        <v>420170019</v>
      </c>
      <c r="K1301" s="32" t="s">
        <v>976</v>
      </c>
      <c r="L1301" s="33">
        <v>2180000000</v>
      </c>
    </row>
    <row r="1302" spans="9:12">
      <c r="I1302" s="21">
        <v>2017</v>
      </c>
      <c r="J1302" s="10" t="str">
        <f t="shared" si="1"/>
        <v>420170020</v>
      </c>
      <c r="K1302" s="32" t="s">
        <v>977</v>
      </c>
      <c r="L1302" s="33">
        <v>911349000</v>
      </c>
    </row>
    <row r="1303" spans="9:12">
      <c r="I1303" s="21">
        <v>2017</v>
      </c>
      <c r="J1303" s="10" t="str">
        <f t="shared" si="1"/>
        <v>420170021</v>
      </c>
      <c r="K1303" s="32" t="s">
        <v>978</v>
      </c>
      <c r="L1303" s="33">
        <v>160535000</v>
      </c>
    </row>
    <row r="1304" spans="9:12">
      <c r="I1304" s="21">
        <v>2017</v>
      </c>
      <c r="J1304" s="10" t="str">
        <f t="shared" si="1"/>
        <v>420170022</v>
      </c>
      <c r="K1304" s="32" t="s">
        <v>979</v>
      </c>
      <c r="L1304" s="33">
        <v>210000000</v>
      </c>
    </row>
    <row r="1305" spans="9:12">
      <c r="I1305" s="21">
        <v>2017</v>
      </c>
      <c r="J1305" s="10" t="str">
        <f t="shared" si="1"/>
        <v>420170023</v>
      </c>
      <c r="K1305" s="32" t="s">
        <v>980</v>
      </c>
      <c r="L1305" s="33">
        <v>400000000</v>
      </c>
    </row>
    <row r="1306" spans="9:12">
      <c r="I1306" s="21">
        <v>2017</v>
      </c>
      <c r="J1306" s="10" t="str">
        <f t="shared" si="1"/>
        <v>420170024</v>
      </c>
      <c r="K1306" s="32" t="s">
        <v>981</v>
      </c>
      <c r="L1306" s="33">
        <v>2077957000</v>
      </c>
    </row>
    <row r="1307" spans="9:12">
      <c r="I1307" s="21">
        <v>2017</v>
      </c>
      <c r="J1307" s="10" t="str">
        <f t="shared" si="1"/>
        <v>420170025</v>
      </c>
      <c r="K1307" s="32" t="s">
        <v>982</v>
      </c>
      <c r="L1307" s="33">
        <v>3175000000</v>
      </c>
    </row>
    <row r="1308" spans="9:12">
      <c r="I1308" s="21">
        <v>2017</v>
      </c>
      <c r="J1308" s="10" t="str">
        <f t="shared" si="1"/>
        <v>420170026</v>
      </c>
      <c r="K1308" s="32" t="s">
        <v>983</v>
      </c>
      <c r="L1308" s="33">
        <v>1500000000</v>
      </c>
    </row>
    <row r="1309" spans="9:12">
      <c r="I1309" s="21">
        <v>2017</v>
      </c>
      <c r="J1309" s="10" t="str">
        <f t="shared" si="1"/>
        <v>420170027</v>
      </c>
      <c r="K1309" s="32" t="s">
        <v>984</v>
      </c>
      <c r="L1309" s="33">
        <v>1129001000</v>
      </c>
    </row>
    <row r="1310" spans="9:12">
      <c r="I1310" s="21">
        <v>2017</v>
      </c>
      <c r="J1310" s="10" t="str">
        <f t="shared" si="1"/>
        <v>420170028</v>
      </c>
      <c r="K1310" s="32" t="s">
        <v>985</v>
      </c>
      <c r="L1310" s="33">
        <v>309439000</v>
      </c>
    </row>
    <row r="1311" spans="9:12">
      <c r="I1311" s="21">
        <v>2017</v>
      </c>
      <c r="J1311" s="10" t="str">
        <f t="shared" si="1"/>
        <v>420170029</v>
      </c>
      <c r="K1311" s="32" t="s">
        <v>986</v>
      </c>
      <c r="L1311" s="33">
        <v>564640000</v>
      </c>
    </row>
    <row r="1312" spans="9:12">
      <c r="I1312" s="21">
        <v>2017</v>
      </c>
      <c r="J1312" s="10" t="str">
        <f t="shared" si="1"/>
        <v>420170030</v>
      </c>
      <c r="K1312" s="32" t="s">
        <v>987</v>
      </c>
      <c r="L1312" s="33">
        <v>773584000</v>
      </c>
    </row>
    <row r="1313" spans="9:12">
      <c r="I1313" s="21">
        <v>2017</v>
      </c>
      <c r="J1313" s="10" t="str">
        <f t="shared" si="1"/>
        <v>420170031</v>
      </c>
      <c r="K1313" s="32" t="s">
        <v>988</v>
      </c>
      <c r="L1313" s="33">
        <v>709797000</v>
      </c>
    </row>
    <row r="1314" spans="9:12">
      <c r="I1314" s="21">
        <v>2017</v>
      </c>
      <c r="J1314" s="10" t="str">
        <f t="shared" si="1"/>
        <v>420170032</v>
      </c>
      <c r="K1314" s="32" t="s">
        <v>989</v>
      </c>
      <c r="L1314" s="33">
        <v>2250000000</v>
      </c>
    </row>
    <row r="1315" spans="9:12">
      <c r="I1315" s="21">
        <v>2017</v>
      </c>
      <c r="J1315" s="10" t="str">
        <f t="shared" si="1"/>
        <v>420170033</v>
      </c>
      <c r="K1315" s="32" t="s">
        <v>990</v>
      </c>
      <c r="L1315" s="33">
        <v>980000000</v>
      </c>
    </row>
    <row r="1316" spans="9:12">
      <c r="I1316" s="21">
        <v>2017</v>
      </c>
      <c r="J1316" s="10" t="str">
        <f t="shared" si="1"/>
        <v>420170034</v>
      </c>
      <c r="K1316" s="32" t="s">
        <v>991</v>
      </c>
      <c r="L1316" s="33">
        <v>972000000</v>
      </c>
    </row>
    <row r="1317" spans="9:12">
      <c r="I1317" s="21">
        <v>2017</v>
      </c>
      <c r="J1317" s="10" t="str">
        <f t="shared" si="1"/>
        <v>420170035</v>
      </c>
      <c r="K1317" s="32" t="s">
        <v>992</v>
      </c>
      <c r="L1317" s="33">
        <v>313984000</v>
      </c>
    </row>
    <row r="1318" spans="9:12">
      <c r="I1318" s="21">
        <v>2017</v>
      </c>
      <c r="J1318" s="10" t="str">
        <f t="shared" si="1"/>
        <v>420170036</v>
      </c>
      <c r="K1318" s="32" t="s">
        <v>993</v>
      </c>
      <c r="L1318" s="33">
        <v>278000000</v>
      </c>
    </row>
    <row r="1319" spans="9:12">
      <c r="I1319" s="21">
        <v>2017</v>
      </c>
      <c r="J1319" s="10" t="str">
        <f t="shared" si="1"/>
        <v>420170037</v>
      </c>
      <c r="K1319" s="32" t="s">
        <v>994</v>
      </c>
      <c r="L1319" s="33">
        <v>2299976000</v>
      </c>
    </row>
    <row r="1320" spans="9:12">
      <c r="I1320" s="21">
        <v>2017</v>
      </c>
      <c r="J1320" s="10" t="str">
        <f t="shared" si="1"/>
        <v>420170038</v>
      </c>
      <c r="K1320" s="32" t="s">
        <v>995</v>
      </c>
      <c r="L1320" s="33">
        <v>700000000</v>
      </c>
    </row>
    <row r="1321" spans="9:12">
      <c r="I1321" s="21">
        <v>2017</v>
      </c>
      <c r="J1321" s="10" t="str">
        <f t="shared" si="1"/>
        <v>420170039</v>
      </c>
      <c r="K1321" s="32" t="s">
        <v>996</v>
      </c>
      <c r="L1321" s="33">
        <v>2570000000</v>
      </c>
    </row>
    <row r="1322" spans="9:12">
      <c r="I1322" s="21">
        <v>2017</v>
      </c>
      <c r="J1322" s="10" t="str">
        <f t="shared" si="1"/>
        <v>420170040</v>
      </c>
      <c r="K1322" s="32" t="s">
        <v>997</v>
      </c>
      <c r="L1322" s="33">
        <v>841514000</v>
      </c>
    </row>
    <row r="1323" spans="9:12">
      <c r="I1323" s="21">
        <v>2017</v>
      </c>
      <c r="J1323" s="10" t="str">
        <f t="shared" si="1"/>
        <v>420170041</v>
      </c>
      <c r="K1323" s="32" t="s">
        <v>998</v>
      </c>
      <c r="L1323" s="33">
        <v>1542682900</v>
      </c>
    </row>
    <row r="1324" spans="9:12">
      <c r="I1324" s="21">
        <v>2017</v>
      </c>
      <c r="J1324" s="10" t="str">
        <f t="shared" si="1"/>
        <v>420170042</v>
      </c>
      <c r="K1324" s="32" t="s">
        <v>999</v>
      </c>
      <c r="L1324" s="33">
        <v>600000000</v>
      </c>
    </row>
    <row r="1325" spans="9:12">
      <c r="I1325" s="21">
        <v>2017</v>
      </c>
      <c r="J1325" s="10" t="str">
        <f t="shared" si="1"/>
        <v>420170043</v>
      </c>
      <c r="K1325" s="32" t="s">
        <v>1000</v>
      </c>
      <c r="L1325" s="33">
        <v>400000000</v>
      </c>
    </row>
    <row r="1326" spans="9:12">
      <c r="I1326" s="21">
        <v>2017</v>
      </c>
      <c r="J1326" s="10" t="str">
        <f t="shared" si="1"/>
        <v>420170044</v>
      </c>
      <c r="K1326" s="32" t="s">
        <v>1001</v>
      </c>
      <c r="L1326" s="33">
        <v>500000000</v>
      </c>
    </row>
    <row r="1327" spans="9:12">
      <c r="I1327" s="21">
        <v>2017</v>
      </c>
      <c r="J1327" s="10" t="str">
        <f t="shared" si="1"/>
        <v>420170045</v>
      </c>
      <c r="K1327" s="32" t="s">
        <v>1002</v>
      </c>
      <c r="L1327" s="33">
        <v>1365162000</v>
      </c>
    </row>
    <row r="1328" spans="9:12">
      <c r="I1328" s="21">
        <v>2017</v>
      </c>
      <c r="J1328" s="10" t="str">
        <f t="shared" si="1"/>
        <v>420170046</v>
      </c>
      <c r="K1328" s="32" t="s">
        <v>1003</v>
      </c>
      <c r="L1328" s="33">
        <v>592860000</v>
      </c>
    </row>
    <row r="1329" spans="9:12">
      <c r="I1329" s="21">
        <v>2017</v>
      </c>
      <c r="J1329" s="10" t="str">
        <f t="shared" si="1"/>
        <v>420170047</v>
      </c>
      <c r="K1329" s="32" t="s">
        <v>1004</v>
      </c>
      <c r="L1329" s="33">
        <v>484042000</v>
      </c>
    </row>
    <row r="1330" spans="9:12">
      <c r="I1330" s="21">
        <v>2017</v>
      </c>
      <c r="J1330" s="10" t="str">
        <f t="shared" si="1"/>
        <v>420170048</v>
      </c>
      <c r="K1330" s="32" t="s">
        <v>1005</v>
      </c>
      <c r="L1330" s="33">
        <v>500000000</v>
      </c>
    </row>
    <row r="1331" spans="9:12">
      <c r="I1331" s="21">
        <v>2017</v>
      </c>
      <c r="J1331" s="10" t="str">
        <f t="shared" ref="J1331:J1372" si="2">MID(K1331,1,FIND("-",K1331,1)-2)</f>
        <v>420170049</v>
      </c>
      <c r="K1331" s="32" t="s">
        <v>1006</v>
      </c>
      <c r="L1331" s="33">
        <v>690000000</v>
      </c>
    </row>
    <row r="1332" spans="9:12">
      <c r="I1332" s="21">
        <v>2017</v>
      </c>
      <c r="J1332" s="10" t="str">
        <f t="shared" si="2"/>
        <v>420170050</v>
      </c>
      <c r="K1332" s="32" t="s">
        <v>1007</v>
      </c>
      <c r="L1332" s="33">
        <v>710000000</v>
      </c>
    </row>
    <row r="1333" spans="9:12">
      <c r="I1333" s="21">
        <v>2017</v>
      </c>
      <c r="J1333" s="10" t="str">
        <f t="shared" si="2"/>
        <v>420170051</v>
      </c>
      <c r="K1333" s="32" t="s">
        <v>1008</v>
      </c>
      <c r="L1333" s="33">
        <v>357000000</v>
      </c>
    </row>
    <row r="1334" spans="9:12">
      <c r="I1334" s="21">
        <v>2017</v>
      </c>
      <c r="J1334" s="10" t="str">
        <f t="shared" si="2"/>
        <v>420170052</v>
      </c>
      <c r="K1334" s="32" t="s">
        <v>1009</v>
      </c>
      <c r="L1334" s="33">
        <v>330000000</v>
      </c>
    </row>
    <row r="1335" spans="9:12">
      <c r="I1335" s="21">
        <v>2017</v>
      </c>
      <c r="J1335" s="10" t="str">
        <f t="shared" si="2"/>
        <v>420170053</v>
      </c>
      <c r="K1335" s="32" t="s">
        <v>1010</v>
      </c>
      <c r="L1335" s="33">
        <v>416210000</v>
      </c>
    </row>
    <row r="1336" spans="9:12">
      <c r="I1336" s="21">
        <v>2017</v>
      </c>
      <c r="J1336" s="10" t="str">
        <f t="shared" si="2"/>
        <v>420170054</v>
      </c>
      <c r="K1336" s="32" t="s">
        <v>1011</v>
      </c>
      <c r="L1336" s="33">
        <v>200000000</v>
      </c>
    </row>
    <row r="1337" spans="9:12">
      <c r="I1337" s="21">
        <v>2017</v>
      </c>
      <c r="J1337" s="10" t="str">
        <f t="shared" si="2"/>
        <v>420170055</v>
      </c>
      <c r="K1337" s="32" t="s">
        <v>1012</v>
      </c>
      <c r="L1337" s="33">
        <v>384000000</v>
      </c>
    </row>
    <row r="1338" spans="9:12">
      <c r="I1338" s="21">
        <v>2017</v>
      </c>
      <c r="J1338" s="10" t="str">
        <f t="shared" si="2"/>
        <v>420170056</v>
      </c>
      <c r="K1338" s="32" t="s">
        <v>1013</v>
      </c>
      <c r="L1338" s="33">
        <v>1000000000</v>
      </c>
    </row>
    <row r="1339" spans="9:12">
      <c r="I1339" s="21">
        <v>2017</v>
      </c>
      <c r="J1339" s="10" t="str">
        <f t="shared" si="2"/>
        <v>420170057</v>
      </c>
      <c r="K1339" s="32" t="s">
        <v>1014</v>
      </c>
      <c r="L1339" s="33">
        <v>386000000</v>
      </c>
    </row>
    <row r="1340" spans="9:12">
      <c r="I1340" s="21">
        <v>2017</v>
      </c>
      <c r="J1340" s="10" t="str">
        <f t="shared" si="2"/>
        <v>420170058</v>
      </c>
      <c r="K1340" s="32" t="s">
        <v>1015</v>
      </c>
      <c r="L1340" s="33">
        <v>1547181000</v>
      </c>
    </row>
    <row r="1341" spans="9:12">
      <c r="I1341" s="21">
        <v>2017</v>
      </c>
      <c r="J1341" s="10" t="str">
        <f t="shared" si="2"/>
        <v>420170059</v>
      </c>
      <c r="K1341" s="32" t="s">
        <v>1016</v>
      </c>
      <c r="L1341" s="33">
        <v>787078000</v>
      </c>
    </row>
    <row r="1342" spans="9:12">
      <c r="I1342" s="21">
        <v>2017</v>
      </c>
      <c r="J1342" s="10" t="str">
        <f t="shared" si="2"/>
        <v>420170061</v>
      </c>
      <c r="K1342" s="32" t="s">
        <v>1017</v>
      </c>
      <c r="L1342" s="33">
        <v>320000000</v>
      </c>
    </row>
    <row r="1343" spans="9:12">
      <c r="I1343" s="21">
        <v>2017</v>
      </c>
      <c r="J1343" s="10" t="str">
        <f t="shared" si="2"/>
        <v>420170062</v>
      </c>
      <c r="K1343" s="32" t="s">
        <v>1018</v>
      </c>
      <c r="L1343" s="33">
        <v>300000000</v>
      </c>
    </row>
    <row r="1344" spans="9:12">
      <c r="I1344" s="21">
        <v>2017</v>
      </c>
      <c r="J1344" s="10" t="str">
        <f t="shared" si="2"/>
        <v>420170063</v>
      </c>
      <c r="K1344" s="32" t="s">
        <v>1019</v>
      </c>
      <c r="L1344" s="33">
        <v>380000000</v>
      </c>
    </row>
    <row r="1345" spans="9:12">
      <c r="I1345" s="21">
        <v>2017</v>
      </c>
      <c r="J1345" s="10" t="str">
        <f t="shared" si="2"/>
        <v>420170064</v>
      </c>
      <c r="K1345" s="32" t="s">
        <v>1020</v>
      </c>
      <c r="L1345" s="33">
        <v>640000000</v>
      </c>
    </row>
    <row r="1346" spans="9:12">
      <c r="I1346" s="21">
        <v>2017</v>
      </c>
      <c r="J1346" s="10" t="str">
        <f t="shared" si="2"/>
        <v>420170065</v>
      </c>
      <c r="K1346" s="32" t="s">
        <v>1021</v>
      </c>
      <c r="L1346" s="33">
        <v>237419000</v>
      </c>
    </row>
    <row r="1347" spans="9:12">
      <c r="I1347" s="21">
        <v>2017</v>
      </c>
      <c r="J1347" s="10" t="str">
        <f t="shared" si="2"/>
        <v>420170066</v>
      </c>
      <c r="K1347" s="32" t="s">
        <v>1022</v>
      </c>
      <c r="L1347" s="33">
        <v>211781000</v>
      </c>
    </row>
    <row r="1348" spans="9:12">
      <c r="I1348" s="21">
        <v>2017</v>
      </c>
      <c r="J1348" s="10" t="str">
        <f t="shared" si="2"/>
        <v>420170067</v>
      </c>
      <c r="K1348" s="32" t="s">
        <v>1023</v>
      </c>
      <c r="L1348" s="33">
        <v>81594000</v>
      </c>
    </row>
    <row r="1349" spans="9:12">
      <c r="I1349" s="21">
        <v>2017</v>
      </c>
      <c r="J1349" s="10" t="str">
        <f t="shared" si="2"/>
        <v>420170068</v>
      </c>
      <c r="K1349" s="32" t="s">
        <v>1024</v>
      </c>
      <c r="L1349" s="33">
        <v>194000000</v>
      </c>
    </row>
    <row r="1350" spans="9:12">
      <c r="I1350" s="21">
        <v>2017</v>
      </c>
      <c r="J1350" s="10" t="str">
        <f t="shared" si="2"/>
        <v>420170069</v>
      </c>
      <c r="K1350" s="32" t="s">
        <v>1025</v>
      </c>
      <c r="L1350" s="33">
        <v>31306000</v>
      </c>
    </row>
    <row r="1351" spans="9:12">
      <c r="I1351" s="21">
        <v>2017</v>
      </c>
      <c r="J1351" s="10" t="str">
        <f t="shared" si="2"/>
        <v>420170070</v>
      </c>
      <c r="K1351" s="32" t="s">
        <v>1026</v>
      </c>
      <c r="L1351" s="33">
        <v>300103000</v>
      </c>
    </row>
    <row r="1352" spans="9:12">
      <c r="I1352" s="21">
        <v>2017</v>
      </c>
      <c r="J1352" s="10" t="str">
        <f t="shared" si="2"/>
        <v>420180003</v>
      </c>
      <c r="K1352" s="32" t="s">
        <v>1027</v>
      </c>
      <c r="L1352" s="33">
        <v>50000000</v>
      </c>
    </row>
    <row r="1353" spans="9:12">
      <c r="I1353" s="21">
        <v>2017</v>
      </c>
      <c r="J1353" s="10" t="str">
        <f t="shared" si="2"/>
        <v>7047567</v>
      </c>
      <c r="K1353" s="32" t="s">
        <v>1028</v>
      </c>
      <c r="L1353" s="33">
        <v>31971000</v>
      </c>
    </row>
    <row r="1354" spans="9:12">
      <c r="I1354" s="21">
        <v>2017</v>
      </c>
      <c r="J1354" s="10" t="str">
        <f t="shared" si="2"/>
        <v>7047578</v>
      </c>
      <c r="K1354" s="32" t="s">
        <v>1029</v>
      </c>
      <c r="L1354" s="33">
        <v>61585000</v>
      </c>
    </row>
    <row r="1355" spans="9:12">
      <c r="I1355" s="21">
        <v>2017</v>
      </c>
      <c r="J1355" s="10" t="str">
        <f t="shared" si="2"/>
        <v>7047584</v>
      </c>
      <c r="K1355" s="32" t="s">
        <v>1030</v>
      </c>
      <c r="L1355" s="33">
        <v>511492000</v>
      </c>
    </row>
    <row r="1356" spans="9:12">
      <c r="I1356" s="21">
        <v>2017</v>
      </c>
      <c r="J1356" s="10" t="str">
        <f t="shared" si="2"/>
        <v>7047593</v>
      </c>
      <c r="K1356" s="32" t="s">
        <v>1031</v>
      </c>
      <c r="L1356" s="33">
        <v>135323000</v>
      </c>
    </row>
    <row r="1357" spans="9:12">
      <c r="I1357" s="21">
        <v>2017</v>
      </c>
      <c r="J1357" s="10" t="str">
        <f t="shared" si="2"/>
        <v>7052815</v>
      </c>
      <c r="K1357" s="32" t="s">
        <v>1032</v>
      </c>
      <c r="L1357" s="33">
        <v>55065000</v>
      </c>
    </row>
    <row r="1358" spans="9:12">
      <c r="I1358" s="21">
        <v>2017</v>
      </c>
      <c r="J1358" s="10" t="str">
        <f t="shared" si="2"/>
        <v>7336053</v>
      </c>
      <c r="K1358" s="32" t="s">
        <v>1033</v>
      </c>
      <c r="L1358" s="33">
        <v>1500000000</v>
      </c>
    </row>
    <row r="1359" spans="9:12">
      <c r="I1359" s="21">
        <v>2017</v>
      </c>
      <c r="J1359" s="10" t="str">
        <f t="shared" si="2"/>
        <v>7464142</v>
      </c>
      <c r="K1359" s="32" t="s">
        <v>1034</v>
      </c>
      <c r="L1359" s="33">
        <v>1521212000</v>
      </c>
    </row>
    <row r="1360" spans="9:12">
      <c r="I1360" s="21">
        <v>2017</v>
      </c>
      <c r="J1360" s="10" t="str">
        <f t="shared" si="2"/>
        <v>7471097</v>
      </c>
      <c r="K1360" s="32" t="s">
        <v>1035</v>
      </c>
      <c r="L1360" s="33">
        <v>2354077000</v>
      </c>
    </row>
    <row r="1361" spans="9:12">
      <c r="I1361" s="21">
        <v>2017</v>
      </c>
      <c r="J1361" s="10" t="str">
        <f t="shared" si="2"/>
        <v>7471101</v>
      </c>
      <c r="K1361" s="32" t="s">
        <v>1036</v>
      </c>
      <c r="L1361" s="33">
        <v>1330698000</v>
      </c>
    </row>
    <row r="1362" spans="9:12">
      <c r="I1362" s="21">
        <v>2017</v>
      </c>
      <c r="J1362" s="10" t="str">
        <f t="shared" si="2"/>
        <v>7476688</v>
      </c>
      <c r="K1362" s="32" t="s">
        <v>1037</v>
      </c>
      <c r="L1362" s="33">
        <v>2920000000</v>
      </c>
    </row>
    <row r="1363" spans="9:12">
      <c r="I1363" s="21">
        <v>2017</v>
      </c>
      <c r="J1363" s="10" t="str">
        <f t="shared" si="2"/>
        <v>7483838</v>
      </c>
      <c r="K1363" s="32" t="s">
        <v>1038</v>
      </c>
      <c r="L1363" s="33">
        <v>1382002000</v>
      </c>
    </row>
    <row r="1364" spans="9:12">
      <c r="I1364" s="21">
        <v>2017</v>
      </c>
      <c r="J1364" s="10" t="str">
        <f t="shared" si="2"/>
        <v>7486662</v>
      </c>
      <c r="K1364" s="32" t="s">
        <v>1039</v>
      </c>
      <c r="L1364" s="33">
        <v>1158645000</v>
      </c>
    </row>
    <row r="1365" spans="9:12">
      <c r="I1365" s="21">
        <v>2017</v>
      </c>
      <c r="J1365" s="10" t="str">
        <f t="shared" si="2"/>
        <v>7494715</v>
      </c>
      <c r="K1365" s="32" t="s">
        <v>1040</v>
      </c>
      <c r="L1365" s="33">
        <v>267935000</v>
      </c>
    </row>
    <row r="1366" spans="9:12">
      <c r="I1366" s="21">
        <v>2017</v>
      </c>
      <c r="J1366" s="10" t="str">
        <f t="shared" si="2"/>
        <v>7519644</v>
      </c>
      <c r="K1366" s="32" t="s">
        <v>1041</v>
      </c>
      <c r="L1366" s="33">
        <v>1669471000</v>
      </c>
    </row>
    <row r="1367" spans="9:12">
      <c r="I1367" s="21">
        <v>2017</v>
      </c>
      <c r="J1367" s="10" t="str">
        <f t="shared" si="2"/>
        <v>7535606</v>
      </c>
      <c r="K1367" s="32" t="s">
        <v>1042</v>
      </c>
      <c r="L1367" s="33">
        <v>684984000</v>
      </c>
    </row>
    <row r="1368" spans="9:12">
      <c r="I1368" s="21">
        <v>2017</v>
      </c>
      <c r="J1368" s="10" t="str">
        <f t="shared" si="2"/>
        <v>7558514</v>
      </c>
      <c r="K1368" s="32" t="s">
        <v>1043</v>
      </c>
      <c r="L1368" s="33">
        <v>300000000</v>
      </c>
    </row>
    <row r="1369" spans="9:12">
      <c r="I1369" s="21">
        <v>2017</v>
      </c>
      <c r="J1369" s="10" t="str">
        <f t="shared" si="2"/>
        <v>7559003</v>
      </c>
      <c r="K1369" s="32" t="s">
        <v>1044</v>
      </c>
      <c r="L1369" s="33">
        <v>3900000000</v>
      </c>
    </row>
    <row r="1370" spans="9:12">
      <c r="I1370" s="21">
        <v>2017</v>
      </c>
      <c r="J1370" s="10" t="str">
        <f t="shared" si="2"/>
        <v>7616019</v>
      </c>
      <c r="K1370" s="32" t="s">
        <v>1045</v>
      </c>
      <c r="L1370" s="33">
        <v>5979094363</v>
      </c>
    </row>
    <row r="1371" spans="9:12">
      <c r="I1371" s="21">
        <v>2017</v>
      </c>
      <c r="J1371" s="10" t="str">
        <f t="shared" si="2"/>
        <v>420170060</v>
      </c>
      <c r="K1371" s="32" t="s">
        <v>1046</v>
      </c>
      <c r="L1371" s="33">
        <v>400000000</v>
      </c>
    </row>
    <row r="1372" spans="9:12">
      <c r="I1372" s="21">
        <v>2017</v>
      </c>
      <c r="J1372" s="10" t="str">
        <f t="shared" si="2"/>
        <v>420140016</v>
      </c>
      <c r="K1372" s="32" t="s">
        <v>1047</v>
      </c>
      <c r="L1372" s="33">
        <v>398231000</v>
      </c>
    </row>
    <row r="1373" spans="9:12">
      <c r="I1373" s="25"/>
      <c r="J1373" s="26"/>
      <c r="K1373" s="27"/>
      <c r="L1373" s="28"/>
    </row>
    <row r="1374" spans="9:12">
      <c r="I1374" s="21">
        <v>2017</v>
      </c>
      <c r="J1374" s="10">
        <v>7464142</v>
      </c>
      <c r="K1374" s="32" t="s">
        <v>1034</v>
      </c>
      <c r="L1374" s="33">
        <v>500000000</v>
      </c>
    </row>
    <row r="1375" spans="9:12">
      <c r="I1375" s="21">
        <v>2017</v>
      </c>
      <c r="J1375" s="10">
        <v>7483838</v>
      </c>
      <c r="K1375" s="32" t="s">
        <v>1038</v>
      </c>
      <c r="L1375" s="33">
        <v>500000000</v>
      </c>
    </row>
    <row r="1376" spans="9:12">
      <c r="I1376" s="19"/>
      <c r="J1376" s="13"/>
      <c r="K1376" s="14"/>
      <c r="L1376" s="20"/>
    </row>
    <row r="1377" spans="9:12">
      <c r="I1377" s="21">
        <v>2018</v>
      </c>
      <c r="J1377" s="34">
        <v>420100068</v>
      </c>
      <c r="K1377" s="35" t="s">
        <v>1048</v>
      </c>
      <c r="L1377" s="36">
        <v>20773000</v>
      </c>
    </row>
    <row r="1378" spans="9:12">
      <c r="I1378" s="21">
        <v>2018</v>
      </c>
      <c r="J1378" s="34">
        <v>420110034</v>
      </c>
      <c r="K1378" s="35" t="s">
        <v>1049</v>
      </c>
      <c r="L1378" s="36">
        <v>0</v>
      </c>
    </row>
    <row r="1379" spans="9:12">
      <c r="I1379" s="21">
        <v>2018</v>
      </c>
      <c r="J1379" s="34">
        <v>420110038</v>
      </c>
      <c r="K1379" s="35" t="s">
        <v>1050</v>
      </c>
      <c r="L1379" s="36">
        <v>130000000</v>
      </c>
    </row>
    <row r="1380" spans="9:12">
      <c r="I1380" s="21">
        <v>2018</v>
      </c>
      <c r="J1380" s="34">
        <v>420130023</v>
      </c>
      <c r="K1380" s="35" t="s">
        <v>1051</v>
      </c>
      <c r="L1380" s="36">
        <v>0</v>
      </c>
    </row>
    <row r="1381" spans="9:12">
      <c r="I1381" s="21">
        <v>2018</v>
      </c>
      <c r="J1381" s="34">
        <v>420150006</v>
      </c>
      <c r="K1381" s="35" t="s">
        <v>1052</v>
      </c>
      <c r="L1381" s="36">
        <v>1272340000</v>
      </c>
    </row>
    <row r="1382" spans="9:12">
      <c r="I1382" s="21">
        <v>2018</v>
      </c>
      <c r="J1382" s="34">
        <v>420150025</v>
      </c>
      <c r="K1382" s="35" t="s">
        <v>1053</v>
      </c>
      <c r="L1382" s="36">
        <v>2800000000</v>
      </c>
    </row>
    <row r="1383" spans="9:12">
      <c r="I1383" s="21">
        <v>2018</v>
      </c>
      <c r="J1383" s="34">
        <v>420150033</v>
      </c>
      <c r="K1383" s="35" t="s">
        <v>1054</v>
      </c>
      <c r="L1383" s="36">
        <v>95150000</v>
      </c>
    </row>
    <row r="1384" spans="9:12">
      <c r="I1384" s="21">
        <v>2018</v>
      </c>
      <c r="J1384" s="34">
        <v>420150035</v>
      </c>
      <c r="K1384" s="35" t="s">
        <v>1055</v>
      </c>
      <c r="L1384" s="36">
        <v>50000000</v>
      </c>
    </row>
    <row r="1385" spans="9:12">
      <c r="I1385" s="21">
        <v>2018</v>
      </c>
      <c r="J1385" s="34">
        <v>420150039</v>
      </c>
      <c r="K1385" s="35" t="s">
        <v>1056</v>
      </c>
      <c r="L1385" s="36">
        <v>52000000</v>
      </c>
    </row>
    <row r="1386" spans="9:12">
      <c r="I1386" s="21">
        <v>2018</v>
      </c>
      <c r="J1386" s="34">
        <v>420160004</v>
      </c>
      <c r="K1386" s="35" t="s">
        <v>1057</v>
      </c>
      <c r="L1386" s="36">
        <v>179930000</v>
      </c>
    </row>
    <row r="1387" spans="9:12">
      <c r="I1387" s="21">
        <v>2018</v>
      </c>
      <c r="J1387" s="34">
        <v>420160016</v>
      </c>
      <c r="K1387" s="35" t="s">
        <v>1058</v>
      </c>
      <c r="L1387" s="36">
        <v>1069422000</v>
      </c>
    </row>
    <row r="1388" spans="9:12">
      <c r="I1388" s="21">
        <v>2018</v>
      </c>
      <c r="J1388" s="34">
        <v>420160022</v>
      </c>
      <c r="K1388" s="35" t="s">
        <v>1059</v>
      </c>
      <c r="L1388" s="36">
        <v>32000000</v>
      </c>
    </row>
    <row r="1389" spans="9:12">
      <c r="I1389" s="21">
        <v>2018</v>
      </c>
      <c r="J1389" s="34">
        <v>420160023</v>
      </c>
      <c r="K1389" s="35" t="s">
        <v>1060</v>
      </c>
      <c r="L1389" s="36">
        <v>637683000</v>
      </c>
    </row>
    <row r="1390" spans="9:12">
      <c r="I1390" s="21">
        <v>2018</v>
      </c>
      <c r="J1390" s="34">
        <v>420160025</v>
      </c>
      <c r="K1390" s="35" t="s">
        <v>1061</v>
      </c>
      <c r="L1390" s="36">
        <v>167433000</v>
      </c>
    </row>
    <row r="1391" spans="9:12">
      <c r="I1391" s="21">
        <v>2018</v>
      </c>
      <c r="J1391" s="34">
        <v>420160026</v>
      </c>
      <c r="K1391" s="35" t="s">
        <v>1062</v>
      </c>
      <c r="L1391" s="36">
        <v>147000000</v>
      </c>
    </row>
    <row r="1392" spans="9:12">
      <c r="I1392" s="21">
        <v>2018</v>
      </c>
      <c r="J1392" s="34">
        <v>420160049</v>
      </c>
      <c r="K1392" s="35" t="s">
        <v>1063</v>
      </c>
      <c r="L1392" s="36">
        <v>9492442</v>
      </c>
    </row>
    <row r="1393" spans="9:12">
      <c r="I1393" s="21">
        <v>2018</v>
      </c>
      <c r="J1393" s="34">
        <v>420160057</v>
      </c>
      <c r="K1393" s="35" t="s">
        <v>1064</v>
      </c>
      <c r="L1393" s="36">
        <v>134094745</v>
      </c>
    </row>
    <row r="1394" spans="9:12">
      <c r="I1394" s="21">
        <v>2018</v>
      </c>
      <c r="J1394" s="34">
        <v>420160064</v>
      </c>
      <c r="K1394" s="35" t="s">
        <v>1065</v>
      </c>
      <c r="L1394" s="36">
        <v>105723000</v>
      </c>
    </row>
    <row r="1395" spans="9:12">
      <c r="I1395" s="21">
        <v>2018</v>
      </c>
      <c r="J1395" s="34">
        <v>420160066</v>
      </c>
      <c r="K1395" s="35" t="s">
        <v>1066</v>
      </c>
      <c r="L1395" s="36">
        <v>50987000</v>
      </c>
    </row>
    <row r="1396" spans="9:12">
      <c r="I1396" s="21">
        <v>2018</v>
      </c>
      <c r="J1396" s="34">
        <v>420170008</v>
      </c>
      <c r="K1396" s="35" t="s">
        <v>1067</v>
      </c>
      <c r="L1396" s="36">
        <v>640335000</v>
      </c>
    </row>
    <row r="1397" spans="9:12">
      <c r="I1397" s="21">
        <v>2018</v>
      </c>
      <c r="J1397" s="34">
        <v>420170012</v>
      </c>
      <c r="K1397" s="35" t="s">
        <v>1068</v>
      </c>
      <c r="L1397" s="36">
        <v>0</v>
      </c>
    </row>
    <row r="1398" spans="9:12">
      <c r="I1398" s="21">
        <v>2018</v>
      </c>
      <c r="J1398" s="34">
        <v>420170013</v>
      </c>
      <c r="K1398" s="35" t="s">
        <v>1069</v>
      </c>
      <c r="L1398" s="36">
        <v>0</v>
      </c>
    </row>
    <row r="1399" spans="9:12">
      <c r="I1399" s="21">
        <v>2018</v>
      </c>
      <c r="J1399" s="34">
        <v>420170015</v>
      </c>
      <c r="K1399" s="35" t="s">
        <v>1070</v>
      </c>
      <c r="L1399" s="36">
        <v>131396000</v>
      </c>
    </row>
    <row r="1400" spans="9:12">
      <c r="I1400" s="21">
        <v>2018</v>
      </c>
      <c r="J1400" s="34">
        <v>420170016</v>
      </c>
      <c r="K1400" s="35" t="s">
        <v>1071</v>
      </c>
      <c r="L1400" s="36">
        <v>50151000</v>
      </c>
    </row>
    <row r="1401" spans="9:12">
      <c r="I1401" s="21">
        <v>2018</v>
      </c>
      <c r="J1401" s="34">
        <v>420170022</v>
      </c>
      <c r="K1401" s="35" t="s">
        <v>1072</v>
      </c>
      <c r="L1401" s="36">
        <v>0</v>
      </c>
    </row>
    <row r="1402" spans="9:12">
      <c r="I1402" s="21">
        <v>2018</v>
      </c>
      <c r="J1402" s="34">
        <v>420170029</v>
      </c>
      <c r="K1402" s="35" t="s">
        <v>1073</v>
      </c>
      <c r="L1402" s="36">
        <v>26600000</v>
      </c>
    </row>
    <row r="1403" spans="9:12">
      <c r="I1403" s="21">
        <v>2018</v>
      </c>
      <c r="J1403" s="34">
        <v>420170037</v>
      </c>
      <c r="K1403" s="35" t="s">
        <v>1074</v>
      </c>
      <c r="L1403" s="36">
        <v>1599948000</v>
      </c>
    </row>
    <row r="1404" spans="9:12">
      <c r="I1404" s="21">
        <v>2018</v>
      </c>
      <c r="J1404" s="34">
        <v>420170038</v>
      </c>
      <c r="K1404" s="35" t="s">
        <v>1075</v>
      </c>
      <c r="L1404" s="36">
        <v>543664000</v>
      </c>
    </row>
    <row r="1405" spans="9:12">
      <c r="I1405" s="21">
        <v>2018</v>
      </c>
      <c r="J1405" s="34">
        <v>420170039</v>
      </c>
      <c r="K1405" s="35" t="s">
        <v>1076</v>
      </c>
      <c r="L1405" s="36">
        <v>1827916000</v>
      </c>
    </row>
    <row r="1406" spans="9:12">
      <c r="I1406" s="21">
        <v>2018</v>
      </c>
      <c r="J1406" s="34">
        <v>420170041</v>
      </c>
      <c r="K1406" s="35" t="s">
        <v>1077</v>
      </c>
      <c r="L1406" s="36">
        <v>1102350100</v>
      </c>
    </row>
    <row r="1407" spans="9:12">
      <c r="I1407" s="21">
        <v>2018</v>
      </c>
      <c r="J1407" s="34">
        <v>420170042</v>
      </c>
      <c r="K1407" s="35" t="s">
        <v>1078</v>
      </c>
      <c r="L1407" s="36">
        <v>278686000</v>
      </c>
    </row>
    <row r="1408" spans="9:12">
      <c r="I1408" s="21">
        <v>2018</v>
      </c>
      <c r="J1408" s="34">
        <v>420170044</v>
      </c>
      <c r="K1408" s="35" t="s">
        <v>1079</v>
      </c>
      <c r="L1408" s="36">
        <v>200000000</v>
      </c>
    </row>
    <row r="1409" spans="9:12">
      <c r="I1409" s="21">
        <v>2018</v>
      </c>
      <c r="J1409" s="34">
        <v>420170048</v>
      </c>
      <c r="K1409" s="35" t="s">
        <v>1080</v>
      </c>
      <c r="L1409" s="36">
        <v>250000000</v>
      </c>
    </row>
    <row r="1410" spans="9:12">
      <c r="I1410" s="21">
        <v>2018</v>
      </c>
      <c r="J1410" s="34">
        <v>420170049</v>
      </c>
      <c r="K1410" s="35" t="s">
        <v>1081</v>
      </c>
      <c r="L1410" s="36">
        <v>413647000</v>
      </c>
    </row>
    <row r="1411" spans="9:12">
      <c r="I1411" s="21">
        <v>2018</v>
      </c>
      <c r="J1411" s="34">
        <v>420170050</v>
      </c>
      <c r="K1411" s="35" t="s">
        <v>1082</v>
      </c>
      <c r="L1411" s="36">
        <v>424748000</v>
      </c>
    </row>
    <row r="1412" spans="9:12">
      <c r="I1412" s="21">
        <v>2018</v>
      </c>
      <c r="J1412" s="34">
        <v>420170054</v>
      </c>
      <c r="K1412" s="35" t="s">
        <v>1083</v>
      </c>
      <c r="L1412" s="36">
        <v>60000000</v>
      </c>
    </row>
    <row r="1413" spans="9:12">
      <c r="I1413" s="21">
        <v>2018</v>
      </c>
      <c r="J1413" s="34">
        <v>420170058</v>
      </c>
      <c r="K1413" s="35" t="s">
        <v>1084</v>
      </c>
      <c r="L1413" s="36">
        <v>3792604965</v>
      </c>
    </row>
    <row r="1414" spans="9:12">
      <c r="I1414" s="21">
        <v>2018</v>
      </c>
      <c r="J1414" s="34">
        <v>420170059</v>
      </c>
      <c r="K1414" s="35" t="s">
        <v>1085</v>
      </c>
      <c r="L1414" s="36">
        <v>382765000</v>
      </c>
    </row>
    <row r="1415" spans="9:12">
      <c r="I1415" s="21">
        <v>2018</v>
      </c>
      <c r="J1415" s="34">
        <v>420170062</v>
      </c>
      <c r="K1415" s="35" t="s">
        <v>1086</v>
      </c>
      <c r="L1415" s="36">
        <v>376000000</v>
      </c>
    </row>
    <row r="1416" spans="9:12">
      <c r="I1416" s="21">
        <v>2018</v>
      </c>
      <c r="J1416" s="34">
        <v>420170068</v>
      </c>
      <c r="K1416" s="35" t="s">
        <v>1087</v>
      </c>
      <c r="L1416" s="36">
        <v>3753128000</v>
      </c>
    </row>
    <row r="1417" spans="9:12">
      <c r="I1417" s="21">
        <v>2018</v>
      </c>
      <c r="J1417" s="34">
        <v>420170071</v>
      </c>
      <c r="K1417" s="35" t="s">
        <v>1088</v>
      </c>
      <c r="L1417" s="36">
        <v>3091000000</v>
      </c>
    </row>
    <row r="1418" spans="9:12">
      <c r="I1418" s="21">
        <v>2018</v>
      </c>
      <c r="J1418" s="34">
        <v>420170072</v>
      </c>
      <c r="K1418" s="35" t="s">
        <v>1089</v>
      </c>
      <c r="L1418" s="36">
        <v>6950000000</v>
      </c>
    </row>
    <row r="1419" spans="9:12">
      <c r="I1419" s="21">
        <v>2018</v>
      </c>
      <c r="J1419" s="34">
        <v>420180001</v>
      </c>
      <c r="K1419" s="35" t="s">
        <v>1090</v>
      </c>
      <c r="L1419" s="36">
        <v>12435542000</v>
      </c>
    </row>
    <row r="1420" spans="9:12">
      <c r="I1420" s="21">
        <v>2018</v>
      </c>
      <c r="J1420" s="34">
        <v>420180002</v>
      </c>
      <c r="K1420" s="35" t="s">
        <v>1091</v>
      </c>
      <c r="L1420" s="36">
        <v>5000000000</v>
      </c>
    </row>
    <row r="1421" spans="9:12">
      <c r="I1421" s="21">
        <v>2018</v>
      </c>
      <c r="J1421" s="34">
        <v>420180003</v>
      </c>
      <c r="K1421" s="35" t="s">
        <v>1092</v>
      </c>
      <c r="L1421" s="36">
        <v>1400000000</v>
      </c>
    </row>
    <row r="1422" spans="9:12">
      <c r="I1422" s="21">
        <v>2018</v>
      </c>
      <c r="J1422" s="34">
        <v>420180005</v>
      </c>
      <c r="K1422" s="35" t="s">
        <v>1093</v>
      </c>
      <c r="L1422" s="36">
        <v>3437500000</v>
      </c>
    </row>
    <row r="1423" spans="9:12">
      <c r="I1423" s="21">
        <v>2018</v>
      </c>
      <c r="J1423" s="34">
        <v>420180008</v>
      </c>
      <c r="K1423" s="35" t="s">
        <v>1094</v>
      </c>
      <c r="L1423" s="36">
        <v>556600000</v>
      </c>
    </row>
    <row r="1424" spans="9:12">
      <c r="I1424" s="21">
        <v>2018</v>
      </c>
      <c r="J1424" s="34">
        <v>420180010</v>
      </c>
      <c r="K1424" s="35" t="s">
        <v>1095</v>
      </c>
      <c r="L1424" s="36">
        <v>856632000</v>
      </c>
    </row>
    <row r="1425" spans="9:12">
      <c r="I1425" s="21">
        <v>2018</v>
      </c>
      <c r="J1425" s="34">
        <v>420180011</v>
      </c>
      <c r="K1425" s="35" t="s">
        <v>1096</v>
      </c>
      <c r="L1425" s="36">
        <v>252000000</v>
      </c>
    </row>
    <row r="1426" spans="9:12">
      <c r="I1426" s="21">
        <v>2018</v>
      </c>
      <c r="J1426" s="34">
        <v>420180012</v>
      </c>
      <c r="K1426" s="35" t="s">
        <v>1097</v>
      </c>
      <c r="L1426" s="36">
        <v>927373000</v>
      </c>
    </row>
    <row r="1427" spans="9:12">
      <c r="I1427" s="21">
        <v>2018</v>
      </c>
      <c r="J1427" s="34">
        <v>420180013</v>
      </c>
      <c r="K1427" s="35" t="s">
        <v>1098</v>
      </c>
      <c r="L1427" s="36">
        <v>573151000</v>
      </c>
    </row>
    <row r="1428" spans="9:12">
      <c r="I1428" s="21">
        <v>2018</v>
      </c>
      <c r="J1428" s="34">
        <v>420180020</v>
      </c>
      <c r="K1428" s="35" t="s">
        <v>1099</v>
      </c>
      <c r="L1428" s="36">
        <v>903115000</v>
      </c>
    </row>
    <row r="1429" spans="9:12">
      <c r="I1429" s="21">
        <v>2018</v>
      </c>
      <c r="J1429" s="34">
        <v>420180023</v>
      </c>
      <c r="K1429" s="35" t="s">
        <v>1100</v>
      </c>
      <c r="L1429" s="36">
        <v>0</v>
      </c>
    </row>
    <row r="1430" spans="9:12">
      <c r="I1430" s="21">
        <v>2018</v>
      </c>
      <c r="J1430" s="34">
        <v>420180034</v>
      </c>
      <c r="K1430" s="35" t="s">
        <v>1101</v>
      </c>
      <c r="L1430" s="36">
        <v>213805000</v>
      </c>
    </row>
    <row r="1431" spans="9:12">
      <c r="I1431" s="21">
        <v>2018</v>
      </c>
      <c r="J1431" s="34">
        <v>420180035</v>
      </c>
      <c r="K1431" s="35" t="s">
        <v>1102</v>
      </c>
      <c r="L1431" s="36">
        <v>649324000</v>
      </c>
    </row>
    <row r="1432" spans="9:12">
      <c r="I1432" s="21">
        <v>2018</v>
      </c>
      <c r="J1432" s="34">
        <v>420180036</v>
      </c>
      <c r="K1432" s="35" t="s">
        <v>1103</v>
      </c>
      <c r="L1432" s="36">
        <v>200000000</v>
      </c>
    </row>
    <row r="1433" spans="9:12">
      <c r="I1433" s="21">
        <v>2018</v>
      </c>
      <c r="J1433" s="34">
        <v>420180040</v>
      </c>
      <c r="K1433" s="35" t="s">
        <v>1104</v>
      </c>
      <c r="L1433" s="36">
        <v>432289291</v>
      </c>
    </row>
    <row r="1434" spans="9:12">
      <c r="I1434" s="21">
        <v>2018</v>
      </c>
      <c r="J1434" s="34">
        <v>420180042</v>
      </c>
      <c r="K1434" s="35" t="s">
        <v>1105</v>
      </c>
      <c r="L1434" s="36">
        <v>37134000</v>
      </c>
    </row>
    <row r="1435" spans="9:12">
      <c r="I1435" s="21">
        <v>2018</v>
      </c>
      <c r="J1435" s="34">
        <v>420180043</v>
      </c>
      <c r="K1435" s="35" t="s">
        <v>1106</v>
      </c>
      <c r="L1435" s="36">
        <v>312132000</v>
      </c>
    </row>
    <row r="1436" spans="9:12">
      <c r="I1436" s="21">
        <v>2018</v>
      </c>
      <c r="J1436" s="34">
        <v>420180045</v>
      </c>
      <c r="K1436" s="35" t="s">
        <v>1107</v>
      </c>
      <c r="L1436" s="36">
        <v>1908297000</v>
      </c>
    </row>
    <row r="1437" spans="9:12">
      <c r="I1437" s="21">
        <v>2018</v>
      </c>
      <c r="J1437" s="34">
        <v>420180046</v>
      </c>
      <c r="K1437" s="35" t="s">
        <v>1108</v>
      </c>
      <c r="L1437" s="36">
        <v>500000000</v>
      </c>
    </row>
    <row r="1438" spans="9:12">
      <c r="I1438" s="21">
        <v>2018</v>
      </c>
      <c r="J1438" s="34">
        <v>7047567</v>
      </c>
      <c r="K1438" s="35" t="s">
        <v>1109</v>
      </c>
      <c r="L1438" s="36">
        <v>28771000</v>
      </c>
    </row>
    <row r="1439" spans="9:12">
      <c r="I1439" s="21">
        <v>2018</v>
      </c>
      <c r="J1439" s="34">
        <v>7047578</v>
      </c>
      <c r="K1439" s="35" t="s">
        <v>1110</v>
      </c>
      <c r="L1439" s="36">
        <v>0</v>
      </c>
    </row>
    <row r="1440" spans="9:12">
      <c r="I1440" s="21">
        <v>2018</v>
      </c>
      <c r="J1440" s="34">
        <v>7047593</v>
      </c>
      <c r="K1440" s="35" t="s">
        <v>1111</v>
      </c>
      <c r="L1440" s="36">
        <v>0</v>
      </c>
    </row>
    <row r="1441" spans="9:12">
      <c r="I1441" s="21">
        <v>2018</v>
      </c>
      <c r="J1441" s="34">
        <v>7270403</v>
      </c>
      <c r="K1441" s="35" t="s">
        <v>1112</v>
      </c>
      <c r="L1441" s="36">
        <v>129000000</v>
      </c>
    </row>
    <row r="1442" spans="9:12">
      <c r="I1442" s="21">
        <v>2018</v>
      </c>
      <c r="J1442" s="34">
        <v>7476688</v>
      </c>
      <c r="K1442" s="35" t="s">
        <v>1113</v>
      </c>
      <c r="L1442" s="36">
        <v>1190686000</v>
      </c>
    </row>
    <row r="1443" spans="9:12">
      <c r="I1443" s="21">
        <v>2018</v>
      </c>
      <c r="J1443" s="34">
        <v>7483838</v>
      </c>
      <c r="K1443" s="35" t="s">
        <v>1114</v>
      </c>
      <c r="L1443" s="36">
        <v>166791000</v>
      </c>
    </row>
    <row r="1444" spans="9:12">
      <c r="I1444" s="21">
        <v>2018</v>
      </c>
      <c r="J1444" s="34">
        <v>7484348</v>
      </c>
      <c r="K1444" s="35" t="s">
        <v>1115</v>
      </c>
      <c r="L1444" s="36">
        <v>233795000</v>
      </c>
    </row>
    <row r="1445" spans="9:12">
      <c r="I1445" s="21">
        <v>2018</v>
      </c>
      <c r="J1445" s="34">
        <v>7616019</v>
      </c>
      <c r="K1445" s="35" t="s">
        <v>1116</v>
      </c>
      <c r="L1445" s="36">
        <v>2206426500</v>
      </c>
    </row>
    <row r="1446" spans="9:12">
      <c r="I1446" s="21">
        <v>2018</v>
      </c>
      <c r="J1446" s="34">
        <v>7650625</v>
      </c>
      <c r="K1446" s="35" t="s">
        <v>1117</v>
      </c>
      <c r="L1446" s="36">
        <v>3877846000</v>
      </c>
    </row>
    <row r="1447" spans="9:12">
      <c r="I1447" s="21">
        <v>2018</v>
      </c>
      <c r="J1447" s="34">
        <v>420080050</v>
      </c>
      <c r="K1447" s="35" t="s">
        <v>1118</v>
      </c>
      <c r="L1447" s="36">
        <v>28389000</v>
      </c>
    </row>
    <row r="1448" spans="9:12">
      <c r="I1448" s="21">
        <v>2018</v>
      </c>
      <c r="J1448" s="34">
        <v>420080051</v>
      </c>
      <c r="K1448" s="35" t="s">
        <v>1119</v>
      </c>
      <c r="L1448" s="36">
        <v>252444000</v>
      </c>
    </row>
    <row r="1449" spans="9:12">
      <c r="I1449" s="21">
        <v>2018</v>
      </c>
      <c r="J1449" s="34">
        <v>420100022</v>
      </c>
      <c r="K1449" s="35" t="s">
        <v>1120</v>
      </c>
      <c r="L1449" s="36">
        <v>315066000</v>
      </c>
    </row>
    <row r="1450" spans="9:12">
      <c r="I1450" s="21">
        <v>2018</v>
      </c>
      <c r="J1450" s="34">
        <v>420110011</v>
      </c>
      <c r="K1450" s="35" t="s">
        <v>1121</v>
      </c>
      <c r="L1450" s="36">
        <v>105334000</v>
      </c>
    </row>
    <row r="1451" spans="9:12">
      <c r="I1451" s="21">
        <v>2018</v>
      </c>
      <c r="J1451" s="34">
        <v>420120042</v>
      </c>
      <c r="K1451" s="35" t="s">
        <v>1122</v>
      </c>
      <c r="L1451" s="36">
        <v>4120000</v>
      </c>
    </row>
    <row r="1452" spans="9:12">
      <c r="I1452" s="21">
        <v>2018</v>
      </c>
      <c r="J1452" s="34">
        <v>420120044</v>
      </c>
      <c r="K1452" s="35" t="s">
        <v>1123</v>
      </c>
      <c r="L1452" s="36">
        <v>540579000</v>
      </c>
    </row>
    <row r="1453" spans="9:12">
      <c r="I1453" s="21">
        <v>2018</v>
      </c>
      <c r="J1453" s="34">
        <v>420120046</v>
      </c>
      <c r="K1453" s="35" t="s">
        <v>1124</v>
      </c>
      <c r="L1453" s="36">
        <v>311603000</v>
      </c>
    </row>
    <row r="1454" spans="9:12">
      <c r="I1454" s="21">
        <v>2018</v>
      </c>
      <c r="J1454" s="34">
        <v>420130012</v>
      </c>
      <c r="K1454" s="35" t="s">
        <v>1125</v>
      </c>
      <c r="L1454" s="36">
        <v>93893000</v>
      </c>
    </row>
    <row r="1455" spans="9:12">
      <c r="I1455" s="21">
        <v>2018</v>
      </c>
      <c r="J1455" s="34">
        <v>420140028</v>
      </c>
      <c r="K1455" s="35" t="s">
        <v>1126</v>
      </c>
      <c r="L1455" s="36">
        <v>45263000</v>
      </c>
    </row>
    <row r="1456" spans="9:12">
      <c r="I1456" s="21">
        <v>2018</v>
      </c>
      <c r="J1456" s="34">
        <v>420140029</v>
      </c>
      <c r="K1456" s="35" t="s">
        <v>1127</v>
      </c>
      <c r="L1456" s="36">
        <v>248000000</v>
      </c>
    </row>
    <row r="1457" spans="9:12">
      <c r="I1457" s="21">
        <v>2018</v>
      </c>
      <c r="J1457" s="34">
        <v>420140030</v>
      </c>
      <c r="K1457" s="35" t="s">
        <v>1128</v>
      </c>
      <c r="L1457" s="36">
        <v>176370000</v>
      </c>
    </row>
    <row r="1458" spans="9:12">
      <c r="I1458" s="21">
        <v>2018</v>
      </c>
      <c r="J1458" s="34">
        <v>420150015</v>
      </c>
      <c r="K1458" s="35" t="s">
        <v>1129</v>
      </c>
      <c r="L1458" s="36">
        <v>276693000</v>
      </c>
    </row>
    <row r="1459" spans="9:12">
      <c r="I1459" s="21">
        <v>2018</v>
      </c>
      <c r="J1459" s="34">
        <v>420150036</v>
      </c>
      <c r="K1459" s="35" t="s">
        <v>1130</v>
      </c>
      <c r="L1459" s="36">
        <v>32272000</v>
      </c>
    </row>
    <row r="1460" spans="9:12">
      <c r="I1460" s="21">
        <v>2018</v>
      </c>
      <c r="J1460" s="34">
        <v>420160010</v>
      </c>
      <c r="K1460" s="35" t="s">
        <v>1131</v>
      </c>
      <c r="L1460" s="36">
        <v>3490000</v>
      </c>
    </row>
    <row r="1461" spans="9:12">
      <c r="I1461" s="21">
        <v>2018</v>
      </c>
      <c r="J1461" s="34">
        <v>420160014</v>
      </c>
      <c r="K1461" s="35" t="s">
        <v>1132</v>
      </c>
      <c r="L1461" s="36">
        <v>141014000</v>
      </c>
    </row>
    <row r="1462" spans="9:12">
      <c r="I1462" s="21">
        <v>2018</v>
      </c>
      <c r="J1462" s="34">
        <v>420160015</v>
      </c>
      <c r="K1462" s="35" t="s">
        <v>1133</v>
      </c>
      <c r="L1462" s="36">
        <v>89331859</v>
      </c>
    </row>
    <row r="1463" spans="9:12">
      <c r="I1463" s="21">
        <v>2018</v>
      </c>
      <c r="J1463" s="34">
        <v>420160021</v>
      </c>
      <c r="K1463" s="35" t="s">
        <v>1134</v>
      </c>
      <c r="L1463" s="36">
        <v>1000000000</v>
      </c>
    </row>
    <row r="1464" spans="9:12">
      <c r="I1464" s="21">
        <v>2018</v>
      </c>
      <c r="J1464" s="34">
        <v>420160042</v>
      </c>
      <c r="K1464" s="35" t="s">
        <v>1135</v>
      </c>
      <c r="L1464" s="36">
        <v>300000000</v>
      </c>
    </row>
    <row r="1465" spans="9:12">
      <c r="I1465" s="21">
        <v>2018</v>
      </c>
      <c r="J1465" s="34">
        <v>420160055</v>
      </c>
      <c r="K1465" s="35" t="s">
        <v>1136</v>
      </c>
      <c r="L1465" s="36">
        <v>9605000</v>
      </c>
    </row>
    <row r="1466" spans="9:12">
      <c r="I1466" s="21">
        <v>2018</v>
      </c>
      <c r="J1466" s="34">
        <v>420160059</v>
      </c>
      <c r="K1466" s="35" t="s">
        <v>1137</v>
      </c>
      <c r="L1466" s="36">
        <v>130890000</v>
      </c>
    </row>
    <row r="1467" spans="9:12">
      <c r="I1467" s="21">
        <v>2018</v>
      </c>
      <c r="J1467" s="34">
        <v>420170001</v>
      </c>
      <c r="K1467" s="35" t="s">
        <v>1138</v>
      </c>
      <c r="L1467" s="36">
        <v>150996000</v>
      </c>
    </row>
    <row r="1468" spans="9:12">
      <c r="I1468" s="21">
        <v>2018</v>
      </c>
      <c r="J1468" s="34">
        <v>420170002</v>
      </c>
      <c r="K1468" s="35" t="s">
        <v>1139</v>
      </c>
      <c r="L1468" s="36">
        <v>157642000</v>
      </c>
    </row>
    <row r="1469" spans="9:12">
      <c r="I1469" s="21">
        <v>2018</v>
      </c>
      <c r="J1469" s="34">
        <v>420170006</v>
      </c>
      <c r="K1469" s="35" t="s">
        <v>1140</v>
      </c>
      <c r="L1469" s="36">
        <v>552647000</v>
      </c>
    </row>
    <row r="1470" spans="9:12">
      <c r="I1470" s="21">
        <v>2018</v>
      </c>
      <c r="J1470" s="34">
        <v>420170007</v>
      </c>
      <c r="K1470" s="35" t="s">
        <v>1141</v>
      </c>
      <c r="L1470" s="36">
        <v>260000000</v>
      </c>
    </row>
    <row r="1471" spans="9:12">
      <c r="I1471" s="21">
        <v>2018</v>
      </c>
      <c r="J1471" s="34">
        <v>420170018</v>
      </c>
      <c r="K1471" s="35" t="s">
        <v>1142</v>
      </c>
      <c r="L1471" s="36">
        <v>121740000</v>
      </c>
    </row>
    <row r="1472" spans="9:12">
      <c r="I1472" s="21">
        <v>2018</v>
      </c>
      <c r="J1472" s="34">
        <v>420170019</v>
      </c>
      <c r="K1472" s="35" t="s">
        <v>1143</v>
      </c>
      <c r="L1472" s="36">
        <v>413739000</v>
      </c>
    </row>
    <row r="1473" spans="9:12">
      <c r="I1473" s="21">
        <v>2018</v>
      </c>
      <c r="J1473" s="34">
        <v>420170024</v>
      </c>
      <c r="K1473" s="35" t="s">
        <v>1144</v>
      </c>
      <c r="L1473" s="36">
        <v>4720097000</v>
      </c>
    </row>
    <row r="1474" spans="9:12">
      <c r="I1474" s="21">
        <v>2018</v>
      </c>
      <c r="J1474" s="34">
        <v>420170025</v>
      </c>
      <c r="K1474" s="35" t="s">
        <v>1145</v>
      </c>
      <c r="L1474" s="36">
        <v>780000000</v>
      </c>
    </row>
    <row r="1475" spans="9:12">
      <c r="I1475" s="21">
        <v>2018</v>
      </c>
      <c r="J1475" s="34">
        <v>420170026</v>
      </c>
      <c r="K1475" s="35" t="s">
        <v>1146</v>
      </c>
      <c r="L1475" s="36">
        <v>3000000000</v>
      </c>
    </row>
    <row r="1476" spans="9:12">
      <c r="I1476" s="21">
        <v>2018</v>
      </c>
      <c r="J1476" s="34">
        <v>420170032</v>
      </c>
      <c r="K1476" s="35" t="s">
        <v>1147</v>
      </c>
      <c r="L1476" s="36">
        <v>2400000000</v>
      </c>
    </row>
    <row r="1477" spans="9:12">
      <c r="I1477" s="21">
        <v>2018</v>
      </c>
      <c r="J1477" s="34">
        <v>420170045</v>
      </c>
      <c r="K1477" s="35" t="s">
        <v>1148</v>
      </c>
      <c r="L1477" s="36">
        <v>6995000</v>
      </c>
    </row>
    <row r="1478" spans="9:12">
      <c r="I1478" s="21">
        <v>2018</v>
      </c>
      <c r="J1478" s="34">
        <v>420170060</v>
      </c>
      <c r="K1478" s="35" t="s">
        <v>1149</v>
      </c>
      <c r="L1478" s="36">
        <v>98986000</v>
      </c>
    </row>
    <row r="1479" spans="9:12">
      <c r="I1479" s="21">
        <v>2018</v>
      </c>
      <c r="J1479" s="34">
        <v>420170061</v>
      </c>
      <c r="K1479" s="35" t="s">
        <v>1150</v>
      </c>
      <c r="L1479" s="36">
        <v>175894000</v>
      </c>
    </row>
    <row r="1480" spans="9:12">
      <c r="I1480" s="21">
        <v>2018</v>
      </c>
      <c r="J1480" s="34">
        <v>420170063</v>
      </c>
      <c r="K1480" s="35" t="s">
        <v>1151</v>
      </c>
      <c r="L1480" s="36">
        <v>139501000</v>
      </c>
    </row>
    <row r="1481" spans="9:12">
      <c r="I1481" s="21">
        <v>2018</v>
      </c>
      <c r="J1481" s="34">
        <v>420170064</v>
      </c>
      <c r="K1481" s="35" t="s">
        <v>1152</v>
      </c>
      <c r="L1481" s="36">
        <v>215000000</v>
      </c>
    </row>
    <row r="1482" spans="9:12">
      <c r="I1482" s="21">
        <v>2018</v>
      </c>
      <c r="J1482" s="34">
        <v>420170067</v>
      </c>
      <c r="K1482" s="35" t="s">
        <v>1153</v>
      </c>
      <c r="L1482" s="36">
        <v>6041137000</v>
      </c>
    </row>
    <row r="1483" spans="9:12">
      <c r="I1483" s="21">
        <v>2018</v>
      </c>
      <c r="J1483" s="34">
        <v>420170070</v>
      </c>
      <c r="K1483" s="35" t="s">
        <v>1154</v>
      </c>
      <c r="L1483" s="36">
        <v>75301775</v>
      </c>
    </row>
    <row r="1484" spans="9:12">
      <c r="I1484" s="21">
        <v>2018</v>
      </c>
      <c r="J1484" s="34">
        <v>420180004</v>
      </c>
      <c r="K1484" s="35" t="s">
        <v>1155</v>
      </c>
      <c r="L1484" s="36">
        <v>260687000</v>
      </c>
    </row>
    <row r="1485" spans="9:12">
      <c r="I1485" s="21">
        <v>2018</v>
      </c>
      <c r="J1485" s="34">
        <v>420180006</v>
      </c>
      <c r="K1485" s="35" t="s">
        <v>1156</v>
      </c>
      <c r="L1485" s="36">
        <v>571557000</v>
      </c>
    </row>
    <row r="1486" spans="9:12">
      <c r="I1486" s="21">
        <v>2018</v>
      </c>
      <c r="J1486" s="34">
        <v>420180007</v>
      </c>
      <c r="K1486" s="35" t="s">
        <v>1157</v>
      </c>
      <c r="L1486" s="36">
        <v>389436000</v>
      </c>
    </row>
    <row r="1487" spans="9:12">
      <c r="I1487" s="21">
        <v>2018</v>
      </c>
      <c r="J1487" s="34">
        <v>420180014</v>
      </c>
      <c r="K1487" s="35" t="s">
        <v>1158</v>
      </c>
      <c r="L1487" s="36">
        <v>200000000</v>
      </c>
    </row>
    <row r="1488" spans="9:12">
      <c r="I1488" s="21">
        <v>2018</v>
      </c>
      <c r="J1488" s="34">
        <v>420180015</v>
      </c>
      <c r="K1488" s="35" t="s">
        <v>1159</v>
      </c>
      <c r="L1488" s="36">
        <v>370000000</v>
      </c>
    </row>
    <row r="1489" spans="9:12">
      <c r="I1489" s="21">
        <v>2018</v>
      </c>
      <c r="J1489" s="34">
        <v>420180016</v>
      </c>
      <c r="K1489" s="35" t="s">
        <v>1160</v>
      </c>
      <c r="L1489" s="36">
        <v>450000000</v>
      </c>
    </row>
    <row r="1490" spans="9:12">
      <c r="I1490" s="21">
        <v>2018</v>
      </c>
      <c r="J1490" s="34">
        <v>420180017</v>
      </c>
      <c r="K1490" s="35" t="s">
        <v>1161</v>
      </c>
      <c r="L1490" s="36">
        <v>200000000</v>
      </c>
    </row>
    <row r="1491" spans="9:12">
      <c r="I1491" s="21">
        <v>2018</v>
      </c>
      <c r="J1491" s="34">
        <v>420180018</v>
      </c>
      <c r="K1491" s="35" t="s">
        <v>1162</v>
      </c>
      <c r="L1491" s="36">
        <v>922402000</v>
      </c>
    </row>
    <row r="1492" spans="9:12">
      <c r="I1492" s="21">
        <v>2018</v>
      </c>
      <c r="J1492" s="34">
        <v>420180019</v>
      </c>
      <c r="K1492" s="35" t="s">
        <v>1163</v>
      </c>
      <c r="L1492" s="36">
        <v>1124148000</v>
      </c>
    </row>
    <row r="1493" spans="9:12">
      <c r="I1493" s="21">
        <v>2018</v>
      </c>
      <c r="J1493" s="34">
        <v>420180021</v>
      </c>
      <c r="K1493" s="35" t="s">
        <v>1164</v>
      </c>
      <c r="L1493" s="36">
        <v>927983000</v>
      </c>
    </row>
    <row r="1494" spans="9:12">
      <c r="I1494" s="21">
        <v>2018</v>
      </c>
      <c r="J1494" s="34">
        <v>420180022</v>
      </c>
      <c r="K1494" s="35" t="s">
        <v>1165</v>
      </c>
      <c r="L1494" s="36">
        <v>5200000000</v>
      </c>
    </row>
    <row r="1495" spans="9:12">
      <c r="I1495" s="21">
        <v>2018</v>
      </c>
      <c r="J1495" s="34">
        <v>420180024</v>
      </c>
      <c r="K1495" s="35" t="s">
        <v>1166</v>
      </c>
      <c r="L1495" s="36">
        <v>1500000000</v>
      </c>
    </row>
    <row r="1496" spans="9:12">
      <c r="I1496" s="21">
        <v>2018</v>
      </c>
      <c r="J1496" s="34">
        <v>420180025</v>
      </c>
      <c r="K1496" s="35" t="s">
        <v>1167</v>
      </c>
      <c r="L1496" s="36">
        <v>1000000000</v>
      </c>
    </row>
    <row r="1497" spans="9:12">
      <c r="I1497" s="21">
        <v>2018</v>
      </c>
      <c r="J1497" s="34">
        <v>420180026</v>
      </c>
      <c r="K1497" s="35" t="s">
        <v>1168</v>
      </c>
      <c r="L1497" s="36">
        <v>1694000000</v>
      </c>
    </row>
    <row r="1498" spans="9:12">
      <c r="I1498" s="21">
        <v>2018</v>
      </c>
      <c r="J1498" s="34">
        <v>420180027</v>
      </c>
      <c r="K1498" s="35" t="s">
        <v>1169</v>
      </c>
      <c r="L1498" s="36">
        <v>994653000</v>
      </c>
    </row>
    <row r="1499" spans="9:12">
      <c r="I1499" s="21">
        <v>2018</v>
      </c>
      <c r="J1499" s="34">
        <v>420180028</v>
      </c>
      <c r="K1499" s="35" t="s">
        <v>1170</v>
      </c>
      <c r="L1499" s="36">
        <v>998292000</v>
      </c>
    </row>
    <row r="1500" spans="9:12">
      <c r="I1500" s="21">
        <v>2018</v>
      </c>
      <c r="J1500" s="34">
        <v>420180029</v>
      </c>
      <c r="K1500" s="35" t="s">
        <v>1171</v>
      </c>
      <c r="L1500" s="36">
        <v>700000000</v>
      </c>
    </row>
    <row r="1501" spans="9:12">
      <c r="I1501" s="21">
        <v>2018</v>
      </c>
      <c r="J1501" s="34">
        <v>420180030</v>
      </c>
      <c r="K1501" s="35" t="s">
        <v>1172</v>
      </c>
      <c r="L1501" s="36">
        <v>426947000</v>
      </c>
    </row>
    <row r="1502" spans="9:12">
      <c r="I1502" s="21">
        <v>2018</v>
      </c>
      <c r="J1502" s="34">
        <v>420180031</v>
      </c>
      <c r="K1502" s="35" t="s">
        <v>1173</v>
      </c>
      <c r="L1502" s="36">
        <v>80444000</v>
      </c>
    </row>
    <row r="1503" spans="9:12">
      <c r="I1503" s="21">
        <v>2018</v>
      </c>
      <c r="J1503" s="34">
        <v>420180032</v>
      </c>
      <c r="K1503" s="35" t="s">
        <v>1174</v>
      </c>
      <c r="L1503" s="36">
        <v>1000000000</v>
      </c>
    </row>
    <row r="1504" spans="9:12">
      <c r="I1504" s="21">
        <v>2018</v>
      </c>
      <c r="J1504" s="34">
        <v>420180033</v>
      </c>
      <c r="K1504" s="35" t="s">
        <v>1175</v>
      </c>
      <c r="L1504" s="36">
        <v>500000000</v>
      </c>
    </row>
    <row r="1505" spans="9:12">
      <c r="I1505" s="21">
        <v>2018</v>
      </c>
      <c r="J1505" s="34">
        <v>420180037</v>
      </c>
      <c r="K1505" s="35" t="s">
        <v>1176</v>
      </c>
      <c r="L1505" s="36">
        <v>2500000000</v>
      </c>
    </row>
    <row r="1506" spans="9:12">
      <c r="I1506" s="21">
        <v>2018</v>
      </c>
      <c r="J1506" s="34">
        <v>420180038</v>
      </c>
      <c r="K1506" s="35" t="s">
        <v>1177</v>
      </c>
      <c r="L1506" s="36">
        <v>2100000000</v>
      </c>
    </row>
    <row r="1507" spans="9:12">
      <c r="I1507" s="21">
        <v>2018</v>
      </c>
      <c r="J1507" s="34">
        <v>420180039</v>
      </c>
      <c r="K1507" s="35" t="s">
        <v>1178</v>
      </c>
      <c r="L1507" s="36">
        <v>2000000000</v>
      </c>
    </row>
    <row r="1508" spans="9:12">
      <c r="I1508" s="21">
        <v>2018</v>
      </c>
      <c r="J1508" s="34">
        <v>420180041</v>
      </c>
      <c r="K1508" s="35" t="s">
        <v>1179</v>
      </c>
      <c r="L1508" s="36">
        <v>2337702000</v>
      </c>
    </row>
    <row r="1509" spans="9:12">
      <c r="I1509" s="21">
        <v>2018</v>
      </c>
      <c r="J1509" s="34">
        <v>420180050</v>
      </c>
      <c r="K1509" s="35" t="s">
        <v>1180</v>
      </c>
      <c r="L1509" s="36">
        <v>0</v>
      </c>
    </row>
    <row r="1510" spans="9:12">
      <c r="I1510" s="21">
        <v>2018</v>
      </c>
      <c r="J1510" s="34">
        <v>420180051</v>
      </c>
      <c r="K1510" s="35" t="s">
        <v>1181</v>
      </c>
      <c r="L1510" s="36">
        <v>0</v>
      </c>
    </row>
    <row r="1511" spans="9:12">
      <c r="I1511" s="21">
        <v>2018</v>
      </c>
      <c r="J1511" s="34">
        <v>420180052</v>
      </c>
      <c r="K1511" s="35" t="s">
        <v>1182</v>
      </c>
      <c r="L1511" s="36">
        <v>0</v>
      </c>
    </row>
    <row r="1512" spans="9:12">
      <c r="I1512" s="21">
        <v>2018</v>
      </c>
      <c r="J1512" s="34">
        <v>420180053</v>
      </c>
      <c r="K1512" s="35" t="s">
        <v>1183</v>
      </c>
      <c r="L1512" s="36">
        <v>0</v>
      </c>
    </row>
    <row r="1513" spans="9:12">
      <c r="I1513" s="21">
        <v>2018</v>
      </c>
      <c r="J1513" s="34">
        <v>7037831</v>
      </c>
      <c r="K1513" s="35" t="s">
        <v>1184</v>
      </c>
      <c r="L1513" s="36">
        <v>780000000</v>
      </c>
    </row>
    <row r="1514" spans="9:12">
      <c r="I1514" s="21">
        <v>2018</v>
      </c>
      <c r="J1514" s="34">
        <v>7112722</v>
      </c>
      <c r="K1514" s="35" t="s">
        <v>1185</v>
      </c>
      <c r="L1514" s="36">
        <v>25999000</v>
      </c>
    </row>
    <row r="1515" spans="9:12">
      <c r="I1515" s="21">
        <v>2018</v>
      </c>
      <c r="J1515" s="34">
        <v>7276011</v>
      </c>
      <c r="K1515" s="35" t="s">
        <v>1186</v>
      </c>
      <c r="L1515" s="36">
        <v>639208000</v>
      </c>
    </row>
    <row r="1516" spans="9:12">
      <c r="I1516" s="21">
        <v>2018</v>
      </c>
      <c r="J1516" s="34">
        <v>7316754</v>
      </c>
      <c r="K1516" s="35" t="s">
        <v>1187</v>
      </c>
      <c r="L1516" s="36">
        <v>50981000</v>
      </c>
    </row>
    <row r="1517" spans="9:12">
      <c r="I1517" s="21">
        <v>2018</v>
      </c>
      <c r="J1517" s="34">
        <v>7404876</v>
      </c>
      <c r="K1517" s="35" t="s">
        <v>1188</v>
      </c>
      <c r="L1517" s="36">
        <v>14151000</v>
      </c>
    </row>
    <row r="1518" spans="9:12">
      <c r="I1518" s="21">
        <v>2018</v>
      </c>
      <c r="J1518" s="34">
        <v>7471097</v>
      </c>
      <c r="K1518" s="35" t="s">
        <v>1189</v>
      </c>
      <c r="L1518" s="36">
        <v>47428000</v>
      </c>
    </row>
    <row r="1519" spans="9:12">
      <c r="I1519" s="21">
        <v>2018</v>
      </c>
      <c r="J1519" s="34">
        <v>7471101</v>
      </c>
      <c r="K1519" s="35" t="s">
        <v>1190</v>
      </c>
      <c r="L1519" s="36">
        <v>26212000</v>
      </c>
    </row>
    <row r="1520" spans="9:12">
      <c r="I1520" s="21">
        <v>2018</v>
      </c>
      <c r="J1520" s="34">
        <v>7476685</v>
      </c>
      <c r="K1520" s="35" t="s">
        <v>1191</v>
      </c>
      <c r="L1520" s="36">
        <v>810559000</v>
      </c>
    </row>
    <row r="1521" spans="9:12">
      <c r="I1521" s="21">
        <v>2018</v>
      </c>
      <c r="J1521" s="34">
        <v>7486662</v>
      </c>
      <c r="K1521" s="35" t="s">
        <v>1192</v>
      </c>
      <c r="L1521" s="36">
        <v>42328000</v>
      </c>
    </row>
    <row r="1522" spans="9:12">
      <c r="I1522" s="21">
        <v>2018</v>
      </c>
      <c r="J1522" s="34">
        <v>7486987</v>
      </c>
      <c r="K1522" s="35" t="s">
        <v>1193</v>
      </c>
      <c r="L1522" s="36">
        <v>1483000</v>
      </c>
    </row>
    <row r="1523" spans="9:12">
      <c r="I1523" s="21">
        <v>2018</v>
      </c>
      <c r="J1523" s="34">
        <v>7492006</v>
      </c>
      <c r="K1523" s="35" t="s">
        <v>1194</v>
      </c>
      <c r="L1523" s="36">
        <v>244704000</v>
      </c>
    </row>
    <row r="1524" spans="9:12">
      <c r="I1524" s="21">
        <v>2018</v>
      </c>
      <c r="J1524" s="34">
        <v>7494766</v>
      </c>
      <c r="K1524" s="35" t="s">
        <v>1195</v>
      </c>
      <c r="L1524" s="36">
        <v>13182000</v>
      </c>
    </row>
    <row r="1525" spans="9:12">
      <c r="I1525" s="21">
        <v>2018</v>
      </c>
      <c r="J1525" s="34">
        <v>7535606</v>
      </c>
      <c r="K1525" s="35" t="s">
        <v>1196</v>
      </c>
      <c r="L1525" s="36">
        <v>350000000</v>
      </c>
    </row>
    <row r="1526" spans="9:12">
      <c r="I1526" s="21">
        <v>2018</v>
      </c>
      <c r="J1526" s="34">
        <v>7558514</v>
      </c>
      <c r="K1526" s="35" t="s">
        <v>1197</v>
      </c>
      <c r="L1526" s="36">
        <v>285322000</v>
      </c>
    </row>
    <row r="1527" spans="9:12">
      <c r="I1527" s="21">
        <v>2018</v>
      </c>
      <c r="J1527" s="34">
        <v>7709840</v>
      </c>
      <c r="K1527" s="35" t="s">
        <v>1198</v>
      </c>
      <c r="L1527" s="36">
        <v>4800000000</v>
      </c>
    </row>
    <row r="1528" spans="9:12">
      <c r="I1528" s="37"/>
      <c r="J1528" s="26"/>
      <c r="K1528" s="27"/>
      <c r="L1528" s="38"/>
    </row>
    <row r="1529" spans="9:12">
      <c r="I1529" s="29">
        <v>2018</v>
      </c>
      <c r="J1529" s="30">
        <v>7599309</v>
      </c>
      <c r="K1529" s="11" t="s">
        <v>1199</v>
      </c>
      <c r="L1529" s="31">
        <v>0</v>
      </c>
    </row>
    <row r="1530" spans="9:12">
      <c r="I1530" s="29">
        <v>2018</v>
      </c>
      <c r="J1530" s="30">
        <v>7674623</v>
      </c>
      <c r="K1530" s="11" t="s">
        <v>1200</v>
      </c>
      <c r="L1530" s="31">
        <v>1897288000</v>
      </c>
    </row>
    <row r="1531" spans="9:12">
      <c r="I1531" s="29">
        <v>2018</v>
      </c>
      <c r="J1531" s="30">
        <v>7676025</v>
      </c>
      <c r="K1531" s="11" t="s">
        <v>1201</v>
      </c>
      <c r="L1531" s="31">
        <v>1890000000</v>
      </c>
    </row>
    <row r="1532" spans="9:12">
      <c r="I1532" s="29">
        <v>2018</v>
      </c>
      <c r="J1532" s="30">
        <v>7677386</v>
      </c>
      <c r="K1532" s="11" t="s">
        <v>1202</v>
      </c>
      <c r="L1532" s="31">
        <v>661889000</v>
      </c>
    </row>
    <row r="1533" spans="9:12">
      <c r="I1533" s="29">
        <v>2018</v>
      </c>
      <c r="J1533" s="30">
        <v>7685493</v>
      </c>
      <c r="K1533" s="11" t="s">
        <v>1203</v>
      </c>
      <c r="L1533" s="31">
        <v>2470954000</v>
      </c>
    </row>
    <row r="1534" spans="9:12">
      <c r="I1534" s="29">
        <v>2018</v>
      </c>
      <c r="J1534" s="30">
        <v>7701800</v>
      </c>
      <c r="K1534" s="11" t="s">
        <v>1204</v>
      </c>
      <c r="L1534" s="31">
        <v>0</v>
      </c>
    </row>
    <row r="1535" spans="9:12">
      <c r="I1535" s="29">
        <v>2018</v>
      </c>
      <c r="J1535" s="30">
        <v>7715845</v>
      </c>
      <c r="K1535" s="11" t="s">
        <v>1205</v>
      </c>
      <c r="L1535" s="31">
        <v>3304722000</v>
      </c>
    </row>
    <row r="1536" spans="9:12">
      <c r="I1536" s="29">
        <v>2018</v>
      </c>
      <c r="J1536" s="30">
        <v>7638980</v>
      </c>
      <c r="K1536" s="11" t="s">
        <v>1206</v>
      </c>
      <c r="L1536" s="31">
        <v>61447000</v>
      </c>
    </row>
    <row r="1537" spans="9:12">
      <c r="I1537" s="29">
        <v>2018</v>
      </c>
      <c r="J1537" s="30">
        <v>7584962</v>
      </c>
      <c r="K1537" s="11" t="s">
        <v>1207</v>
      </c>
      <c r="L1537" s="31">
        <v>8960040000</v>
      </c>
    </row>
    <row r="1538" spans="9:12">
      <c r="I1538" s="29">
        <v>2018</v>
      </c>
      <c r="J1538" s="30">
        <v>7010519</v>
      </c>
      <c r="K1538" s="11" t="s">
        <v>1208</v>
      </c>
      <c r="L1538" s="31">
        <v>3725573000</v>
      </c>
    </row>
    <row r="1539" spans="9:12">
      <c r="I1539" s="29">
        <v>2018</v>
      </c>
      <c r="J1539" s="30">
        <v>7482680</v>
      </c>
      <c r="K1539" s="11" t="s">
        <v>1209</v>
      </c>
      <c r="L1539" s="31">
        <v>500000000</v>
      </c>
    </row>
    <row r="1540" spans="9:12">
      <c r="I1540" s="29">
        <v>2018</v>
      </c>
      <c r="J1540" s="30">
        <v>7536544</v>
      </c>
      <c r="K1540" s="11" t="s">
        <v>1210</v>
      </c>
      <c r="L1540" s="31">
        <v>0</v>
      </c>
    </row>
    <row r="1541" spans="9:12">
      <c r="I1541" s="29">
        <v>2018</v>
      </c>
      <c r="J1541" s="30">
        <v>7577301</v>
      </c>
      <c r="K1541" s="11" t="s">
        <v>1211</v>
      </c>
      <c r="L1541" s="31">
        <v>0</v>
      </c>
    </row>
    <row r="1542" spans="9:12">
      <c r="I1542" s="29">
        <v>2018</v>
      </c>
      <c r="J1542" s="30">
        <v>7596902</v>
      </c>
      <c r="K1542" s="11" t="s">
        <v>1212</v>
      </c>
      <c r="L1542" s="31">
        <v>0</v>
      </c>
    </row>
    <row r="1543" spans="9:12">
      <c r="I1543" s="29">
        <v>2018</v>
      </c>
      <c r="J1543" s="30">
        <v>7606769</v>
      </c>
      <c r="K1543" s="11" t="s">
        <v>1213</v>
      </c>
      <c r="L1543" s="31">
        <v>26697036000</v>
      </c>
    </row>
    <row r="1544" spans="9:12">
      <c r="I1544" s="29">
        <v>2018</v>
      </c>
      <c r="J1544" s="30">
        <v>7607718</v>
      </c>
      <c r="K1544" s="11" t="s">
        <v>1214</v>
      </c>
      <c r="L1544" s="31">
        <v>0</v>
      </c>
    </row>
    <row r="1545" spans="9:12">
      <c r="I1545" s="29">
        <v>2018</v>
      </c>
      <c r="J1545" s="30">
        <v>7228378</v>
      </c>
      <c r="K1545" s="11" t="s">
        <v>1215</v>
      </c>
      <c r="L1545" s="31">
        <v>120000000</v>
      </c>
    </row>
    <row r="1546" spans="9:12">
      <c r="I1546" s="29">
        <v>2018</v>
      </c>
      <c r="J1546" s="30">
        <v>7499675</v>
      </c>
      <c r="K1546" s="11" t="s">
        <v>1216</v>
      </c>
      <c r="L1546" s="31">
        <v>1500000000</v>
      </c>
    </row>
    <row r="1547" spans="9:12">
      <c r="I1547" s="29">
        <v>2018</v>
      </c>
      <c r="J1547" s="30">
        <v>7550872</v>
      </c>
      <c r="K1547" s="11" t="s">
        <v>1217</v>
      </c>
      <c r="L1547" s="31">
        <v>138316000</v>
      </c>
    </row>
    <row r="1548" spans="9:12">
      <c r="I1548" s="29">
        <v>2018</v>
      </c>
      <c r="J1548" s="30">
        <v>7577293</v>
      </c>
      <c r="K1548" s="11" t="s">
        <v>1218</v>
      </c>
      <c r="L1548" s="31">
        <v>1319887700</v>
      </c>
    </row>
    <row r="1549" spans="9:12">
      <c r="I1549" s="29">
        <v>2018</v>
      </c>
      <c r="J1549" s="30">
        <v>7602368</v>
      </c>
      <c r="K1549" s="11" t="s">
        <v>1219</v>
      </c>
      <c r="L1549" s="31">
        <v>227897000</v>
      </c>
    </row>
    <row r="1550" spans="9:12">
      <c r="I1550" s="29">
        <v>2018</v>
      </c>
      <c r="J1550" s="30">
        <v>7612560</v>
      </c>
      <c r="K1550" s="11" t="s">
        <v>1220</v>
      </c>
      <c r="L1550" s="31">
        <v>698573000</v>
      </c>
    </row>
    <row r="1551" spans="9:12">
      <c r="I1551" s="29">
        <v>2018</v>
      </c>
      <c r="J1551" s="30">
        <v>7616017</v>
      </c>
      <c r="K1551" s="11" t="s">
        <v>1221</v>
      </c>
      <c r="L1551" s="31">
        <v>73000000</v>
      </c>
    </row>
    <row r="1552" spans="9:12">
      <c r="I1552" s="29">
        <v>2018</v>
      </c>
      <c r="J1552" s="30">
        <v>7634776</v>
      </c>
      <c r="K1552" s="11" t="s">
        <v>1222</v>
      </c>
      <c r="L1552" s="31">
        <v>362557000</v>
      </c>
    </row>
    <row r="1553" spans="9:12">
      <c r="I1553" s="29">
        <v>2018</v>
      </c>
      <c r="J1553" s="30">
        <v>7666261</v>
      </c>
      <c r="K1553" s="11" t="s">
        <v>1223</v>
      </c>
      <c r="L1553" s="31">
        <v>3599206000</v>
      </c>
    </row>
    <row r="1554" spans="9:12">
      <c r="I1554" s="29">
        <v>2018</v>
      </c>
      <c r="J1554" s="30">
        <v>7668833</v>
      </c>
      <c r="K1554" s="11" t="s">
        <v>1224</v>
      </c>
      <c r="L1554" s="31">
        <v>4000000000</v>
      </c>
    </row>
    <row r="1555" spans="9:12">
      <c r="I1555" s="29">
        <v>2018</v>
      </c>
      <c r="J1555" s="30">
        <v>7678431</v>
      </c>
      <c r="K1555" s="11" t="s">
        <v>1225</v>
      </c>
      <c r="L1555" s="31">
        <v>46000000</v>
      </c>
    </row>
    <row r="1556" spans="9:12">
      <c r="I1556" s="29">
        <v>2018</v>
      </c>
      <c r="J1556" s="30">
        <v>7713252</v>
      </c>
      <c r="K1556" s="11" t="s">
        <v>1226</v>
      </c>
      <c r="L1556" s="31">
        <v>5915831000</v>
      </c>
    </row>
    <row r="1557" spans="9:12">
      <c r="I1557" s="29">
        <v>2018</v>
      </c>
      <c r="J1557" s="30">
        <v>7550757</v>
      </c>
      <c r="K1557" s="11" t="s">
        <v>1227</v>
      </c>
      <c r="L1557" s="31">
        <v>78834000</v>
      </c>
    </row>
    <row r="1558" spans="9:12">
      <c r="I1558" s="29">
        <v>2018</v>
      </c>
      <c r="J1558" s="30">
        <v>7590897</v>
      </c>
      <c r="K1558" s="11" t="s">
        <v>1228</v>
      </c>
      <c r="L1558" s="31">
        <v>568544000</v>
      </c>
    </row>
    <row r="1559" spans="9:12">
      <c r="I1559" s="29">
        <v>2018</v>
      </c>
      <c r="J1559" s="30">
        <v>7609010</v>
      </c>
      <c r="K1559" s="11" t="s">
        <v>1229</v>
      </c>
      <c r="L1559" s="31">
        <v>80824409</v>
      </c>
    </row>
    <row r="1560" spans="9:12">
      <c r="I1560" s="29">
        <v>2018</v>
      </c>
      <c r="J1560" s="30">
        <v>7623967</v>
      </c>
      <c r="K1560" s="11" t="s">
        <v>1230</v>
      </c>
      <c r="L1560" s="31">
        <v>10781000</v>
      </c>
    </row>
    <row r="1561" spans="9:12">
      <c r="I1561" s="29">
        <v>2018</v>
      </c>
      <c r="J1561" s="30">
        <v>7627140</v>
      </c>
      <c r="K1561" s="11" t="s">
        <v>1231</v>
      </c>
      <c r="L1561" s="31">
        <v>281918000</v>
      </c>
    </row>
    <row r="1562" spans="9:12">
      <c r="I1562" s="29">
        <v>2018</v>
      </c>
      <c r="J1562" s="30">
        <v>7628359</v>
      </c>
      <c r="K1562" s="11" t="s">
        <v>1232</v>
      </c>
      <c r="L1562" s="31">
        <v>1354584000</v>
      </c>
    </row>
    <row r="1563" spans="9:12">
      <c r="I1563" s="29">
        <v>2018</v>
      </c>
      <c r="J1563" s="30">
        <v>7630221</v>
      </c>
      <c r="K1563" s="11" t="s">
        <v>1233</v>
      </c>
      <c r="L1563" s="31">
        <v>4164700000</v>
      </c>
    </row>
    <row r="1564" spans="9:12">
      <c r="I1564" s="29">
        <v>2018</v>
      </c>
      <c r="J1564" s="30">
        <v>7644312</v>
      </c>
      <c r="K1564" s="11" t="s">
        <v>1234</v>
      </c>
      <c r="L1564" s="31">
        <v>4185000000</v>
      </c>
    </row>
    <row r="1565" spans="9:12">
      <c r="I1565" s="29">
        <v>2018</v>
      </c>
      <c r="J1565" s="30">
        <v>7650076</v>
      </c>
      <c r="K1565" s="11" t="s">
        <v>1235</v>
      </c>
      <c r="L1565" s="31">
        <v>462137000</v>
      </c>
    </row>
    <row r="1566" spans="9:12">
      <c r="I1566" s="29">
        <v>2018</v>
      </c>
      <c r="J1566" s="30">
        <v>7471082</v>
      </c>
      <c r="K1566" s="11" t="s">
        <v>1236</v>
      </c>
      <c r="L1566" s="31">
        <v>108380000</v>
      </c>
    </row>
    <row r="1567" spans="9:12">
      <c r="I1567" s="29">
        <v>2018</v>
      </c>
      <c r="J1567" s="30">
        <v>7471083</v>
      </c>
      <c r="K1567" s="11" t="s">
        <v>1237</v>
      </c>
      <c r="L1567" s="31">
        <v>195691000</v>
      </c>
    </row>
    <row r="1568" spans="9:12">
      <c r="I1568" s="29">
        <v>2018</v>
      </c>
      <c r="J1568" s="30">
        <v>7475480</v>
      </c>
      <c r="K1568" s="11" t="s">
        <v>1238</v>
      </c>
      <c r="L1568" s="31">
        <v>187000000</v>
      </c>
    </row>
    <row r="1569" spans="9:12">
      <c r="I1569" s="29">
        <v>2018</v>
      </c>
      <c r="J1569" s="30">
        <v>7675252</v>
      </c>
      <c r="K1569" s="11" t="s">
        <v>1239</v>
      </c>
      <c r="L1569" s="31">
        <v>300000000</v>
      </c>
    </row>
    <row r="1570" spans="9:12">
      <c r="I1570" s="29">
        <v>2018</v>
      </c>
      <c r="J1570" s="30">
        <v>7687277</v>
      </c>
      <c r="K1570" s="11" t="s">
        <v>1240</v>
      </c>
      <c r="L1570" s="31">
        <v>800000000</v>
      </c>
    </row>
    <row r="1571" spans="9:12">
      <c r="I1571" s="29">
        <v>2018</v>
      </c>
      <c r="J1571" s="30">
        <v>7355269</v>
      </c>
      <c r="K1571" s="11" t="s">
        <v>1241</v>
      </c>
      <c r="L1571" s="31">
        <v>312448000</v>
      </c>
    </row>
    <row r="1572" spans="9:12">
      <c r="I1572" s="29">
        <v>2018</v>
      </c>
      <c r="J1572" s="30">
        <v>7362657</v>
      </c>
      <c r="K1572" s="11" t="s">
        <v>1242</v>
      </c>
      <c r="L1572" s="31">
        <v>65000000</v>
      </c>
    </row>
    <row r="1573" spans="9:12">
      <c r="I1573" s="29">
        <v>2018</v>
      </c>
      <c r="J1573" s="30">
        <v>7572102</v>
      </c>
      <c r="K1573" s="11" t="s">
        <v>1243</v>
      </c>
      <c r="L1573" s="31">
        <v>2345977000</v>
      </c>
    </row>
    <row r="1574" spans="9:12">
      <c r="I1574" s="29">
        <v>2018</v>
      </c>
      <c r="J1574" s="30">
        <v>7592519</v>
      </c>
      <c r="K1574" s="11" t="s">
        <v>1244</v>
      </c>
      <c r="L1574" s="31">
        <v>974598000</v>
      </c>
    </row>
    <row r="1575" spans="9:12">
      <c r="I1575" s="29">
        <v>2018</v>
      </c>
      <c r="J1575" s="30">
        <v>7629160</v>
      </c>
      <c r="K1575" s="11" t="s">
        <v>1245</v>
      </c>
      <c r="L1575" s="31">
        <v>1100000000</v>
      </c>
    </row>
    <row r="1576" spans="9:12">
      <c r="I1576" s="29">
        <v>2018</v>
      </c>
      <c r="J1576" s="30">
        <v>320180001</v>
      </c>
      <c r="K1576" s="11" t="s">
        <v>1246</v>
      </c>
      <c r="L1576" s="31">
        <v>1500000000</v>
      </c>
    </row>
    <row r="1577" spans="9:12">
      <c r="I1577" s="29">
        <v>2018</v>
      </c>
      <c r="J1577" s="30">
        <v>320180002</v>
      </c>
      <c r="K1577" s="11" t="s">
        <v>1247</v>
      </c>
      <c r="L1577" s="31">
        <v>1000000000</v>
      </c>
    </row>
    <row r="1578" spans="9:12">
      <c r="I1578" s="29">
        <v>2018</v>
      </c>
      <c r="J1578" s="30">
        <v>7197168</v>
      </c>
      <c r="K1578" s="11" t="s">
        <v>1248</v>
      </c>
      <c r="L1578" s="31">
        <v>330000000</v>
      </c>
    </row>
    <row r="1579" spans="9:12">
      <c r="I1579" s="29">
        <v>2018</v>
      </c>
      <c r="J1579" s="30">
        <v>7467939</v>
      </c>
      <c r="K1579" s="11" t="s">
        <v>1249</v>
      </c>
      <c r="L1579" s="31">
        <v>0</v>
      </c>
    </row>
    <row r="1580" spans="9:12">
      <c r="I1580" s="29">
        <v>2018</v>
      </c>
      <c r="J1580" s="30">
        <v>7511227</v>
      </c>
      <c r="K1580" s="11" t="s">
        <v>1250</v>
      </c>
      <c r="L1580" s="31">
        <v>4180500000</v>
      </c>
    </row>
    <row r="1581" spans="9:12">
      <c r="I1581" s="29">
        <v>2018</v>
      </c>
      <c r="J1581" s="30">
        <v>7513516</v>
      </c>
      <c r="K1581" s="11" t="s">
        <v>1251</v>
      </c>
      <c r="L1581" s="31">
        <v>707545000</v>
      </c>
    </row>
    <row r="1582" spans="9:12">
      <c r="I1582" s="29">
        <v>2018</v>
      </c>
      <c r="J1582" s="30">
        <v>7610767</v>
      </c>
      <c r="K1582" s="11" t="s">
        <v>1252</v>
      </c>
      <c r="L1582" s="31">
        <v>96381000</v>
      </c>
    </row>
    <row r="1583" spans="9:12">
      <c r="I1583" s="29">
        <v>2018</v>
      </c>
      <c r="J1583" s="30">
        <v>7620340</v>
      </c>
      <c r="K1583" s="11" t="s">
        <v>1253</v>
      </c>
      <c r="L1583" s="31">
        <v>2500000000</v>
      </c>
    </row>
    <row r="1584" spans="9:12">
      <c r="I1584" s="29">
        <v>2018</v>
      </c>
      <c r="J1584" s="30">
        <v>7621083</v>
      </c>
      <c r="K1584" s="11" t="s">
        <v>1254</v>
      </c>
      <c r="L1584" s="31">
        <v>2998724000</v>
      </c>
    </row>
    <row r="1585" spans="9:12">
      <c r="I1585" s="29">
        <v>2018</v>
      </c>
      <c r="J1585" s="30">
        <v>7621292</v>
      </c>
      <c r="K1585" s="11" t="s">
        <v>1255</v>
      </c>
      <c r="L1585" s="31">
        <v>264355000</v>
      </c>
    </row>
    <row r="1586" spans="9:12">
      <c r="I1586" s="29">
        <v>2018</v>
      </c>
      <c r="J1586" s="30">
        <v>7621673</v>
      </c>
      <c r="K1586" s="11" t="s">
        <v>1256</v>
      </c>
      <c r="L1586" s="31">
        <v>2149097000</v>
      </c>
    </row>
    <row r="1587" spans="9:12">
      <c r="I1587" s="29">
        <v>2018</v>
      </c>
      <c r="J1587" s="30">
        <v>7625758</v>
      </c>
      <c r="K1587" s="11" t="s">
        <v>1257</v>
      </c>
      <c r="L1587" s="31">
        <v>283084000</v>
      </c>
    </row>
    <row r="1588" spans="9:12">
      <c r="I1588" s="29">
        <v>2018</v>
      </c>
      <c r="J1588" s="30">
        <v>7625855</v>
      </c>
      <c r="K1588" s="11" t="s">
        <v>1258</v>
      </c>
      <c r="L1588" s="31">
        <v>136937000</v>
      </c>
    </row>
    <row r="1589" spans="9:12">
      <c r="I1589" s="29">
        <v>2018</v>
      </c>
      <c r="J1589" s="30">
        <v>7627141</v>
      </c>
      <c r="K1589" s="11" t="s">
        <v>1259</v>
      </c>
      <c r="L1589" s="31">
        <v>4231858000</v>
      </c>
    </row>
    <row r="1590" spans="9:12">
      <c r="I1590" s="29">
        <v>2018</v>
      </c>
      <c r="J1590" s="30">
        <v>7631881</v>
      </c>
      <c r="K1590" s="11" t="s">
        <v>1260</v>
      </c>
      <c r="L1590" s="31">
        <v>1808947000</v>
      </c>
    </row>
    <row r="1591" spans="9:12">
      <c r="I1591" s="29">
        <v>2018</v>
      </c>
      <c r="J1591" s="30">
        <v>7632548</v>
      </c>
      <c r="K1591" s="11" t="s">
        <v>1261</v>
      </c>
      <c r="L1591" s="31">
        <v>38274219000</v>
      </c>
    </row>
    <row r="1592" spans="9:12">
      <c r="I1592" s="29">
        <v>2018</v>
      </c>
      <c r="J1592" s="30">
        <v>7637086</v>
      </c>
      <c r="K1592" s="11" t="s">
        <v>1262</v>
      </c>
      <c r="L1592" s="31">
        <v>318915000</v>
      </c>
    </row>
    <row r="1593" spans="9:12">
      <c r="I1593" s="29">
        <v>2018</v>
      </c>
      <c r="J1593" s="30">
        <v>7649037</v>
      </c>
      <c r="K1593" s="11" t="s">
        <v>1263</v>
      </c>
      <c r="L1593" s="31">
        <v>3680783000</v>
      </c>
    </row>
    <row r="1594" spans="9:12">
      <c r="I1594" s="29">
        <v>2018</v>
      </c>
      <c r="J1594" s="30">
        <v>7654337</v>
      </c>
      <c r="K1594" s="11" t="s">
        <v>1264</v>
      </c>
      <c r="L1594" s="31">
        <v>3249936000</v>
      </c>
    </row>
    <row r="1595" spans="9:12">
      <c r="I1595" s="29">
        <v>2018</v>
      </c>
      <c r="J1595" s="30">
        <v>7654338</v>
      </c>
      <c r="K1595" s="11" t="s">
        <v>1265</v>
      </c>
      <c r="L1595" s="31">
        <v>989723000</v>
      </c>
    </row>
    <row r="1596" spans="9:12">
      <c r="I1596" s="29">
        <v>2018</v>
      </c>
      <c r="J1596" s="30">
        <v>7654339</v>
      </c>
      <c r="K1596" s="11" t="s">
        <v>1266</v>
      </c>
      <c r="L1596" s="31">
        <v>2337644000</v>
      </c>
    </row>
    <row r="1597" spans="9:12">
      <c r="I1597" s="29">
        <v>2018</v>
      </c>
      <c r="J1597" s="30">
        <v>7654340</v>
      </c>
      <c r="K1597" s="11" t="s">
        <v>1267</v>
      </c>
      <c r="L1597" s="31">
        <v>1217166000</v>
      </c>
    </row>
    <row r="1598" spans="9:12">
      <c r="I1598" s="29">
        <v>2018</v>
      </c>
      <c r="J1598" s="30">
        <v>7655913</v>
      </c>
      <c r="K1598" s="11" t="s">
        <v>1268</v>
      </c>
      <c r="L1598" s="31">
        <v>2958634000</v>
      </c>
    </row>
    <row r="1599" spans="9:12">
      <c r="I1599" s="29">
        <v>2018</v>
      </c>
      <c r="J1599" s="30">
        <v>7658208</v>
      </c>
      <c r="K1599" s="11" t="s">
        <v>1269</v>
      </c>
      <c r="L1599" s="31">
        <v>1759809000</v>
      </c>
    </row>
    <row r="1600" spans="9:12">
      <c r="I1600" s="29">
        <v>2018</v>
      </c>
      <c r="J1600" s="30">
        <v>7661266</v>
      </c>
      <c r="K1600" s="11" t="s">
        <v>1270</v>
      </c>
      <c r="L1600" s="31">
        <v>2032604000</v>
      </c>
    </row>
    <row r="1601" spans="9:12">
      <c r="I1601" s="29">
        <v>2018</v>
      </c>
      <c r="J1601" s="30">
        <v>7661267</v>
      </c>
      <c r="K1601" s="11" t="s">
        <v>1271</v>
      </c>
      <c r="L1601" s="31">
        <v>5606064000</v>
      </c>
    </row>
    <row r="1602" spans="9:12">
      <c r="I1602" s="29">
        <v>2018</v>
      </c>
      <c r="J1602" s="30">
        <v>7676857</v>
      </c>
      <c r="K1602" s="11" t="s">
        <v>1272</v>
      </c>
      <c r="L1602" s="31">
        <v>141395000</v>
      </c>
    </row>
    <row r="1603" spans="9:12">
      <c r="I1603" s="29">
        <v>2018</v>
      </c>
      <c r="J1603" s="30">
        <v>7686875</v>
      </c>
      <c r="K1603" s="11" t="s">
        <v>1273</v>
      </c>
      <c r="L1603" s="31">
        <v>4524138000</v>
      </c>
    </row>
    <row r="1604" spans="9:12">
      <c r="I1604" s="29">
        <v>2018</v>
      </c>
      <c r="J1604" s="30">
        <v>7693829</v>
      </c>
      <c r="K1604" s="11" t="s">
        <v>1274</v>
      </c>
      <c r="L1604" s="31">
        <v>6445411000</v>
      </c>
    </row>
    <row r="1605" spans="9:12">
      <c r="I1605" s="29">
        <v>2018</v>
      </c>
      <c r="J1605" s="30">
        <v>7703023</v>
      </c>
      <c r="K1605" s="11" t="s">
        <v>1275</v>
      </c>
      <c r="L1605" s="31">
        <v>0</v>
      </c>
    </row>
    <row r="1606" spans="9:12">
      <c r="I1606" s="29">
        <v>2018</v>
      </c>
      <c r="J1606" s="30">
        <v>7710612</v>
      </c>
      <c r="K1606" s="11" t="s">
        <v>1276</v>
      </c>
      <c r="L1606" s="31">
        <v>2801596000</v>
      </c>
    </row>
    <row r="1607" spans="9:12">
      <c r="I1607" s="29">
        <v>2018</v>
      </c>
      <c r="J1607" s="30">
        <v>320170001</v>
      </c>
      <c r="K1607" s="11" t="s">
        <v>1277</v>
      </c>
      <c r="L1607" s="31">
        <v>549000000</v>
      </c>
    </row>
    <row r="1608" spans="9:12">
      <c r="I1608" s="29">
        <v>2018</v>
      </c>
      <c r="J1608" s="30">
        <v>7010436</v>
      </c>
      <c r="K1608" s="11" t="s">
        <v>1278</v>
      </c>
      <c r="L1608" s="31">
        <v>259760000</v>
      </c>
    </row>
    <row r="1609" spans="9:12">
      <c r="I1609" s="29">
        <v>2018</v>
      </c>
      <c r="J1609" s="30">
        <v>7010572</v>
      </c>
      <c r="K1609" s="11" t="s">
        <v>1279</v>
      </c>
      <c r="L1609" s="31">
        <v>0</v>
      </c>
    </row>
    <row r="1610" spans="9:12">
      <c r="I1610" s="29">
        <v>2018</v>
      </c>
      <c r="J1610" s="30">
        <v>7273684</v>
      </c>
      <c r="K1610" s="11" t="s">
        <v>1280</v>
      </c>
      <c r="L1610" s="31">
        <v>0</v>
      </c>
    </row>
    <row r="1611" spans="9:12">
      <c r="I1611" s="29">
        <v>2018</v>
      </c>
      <c r="J1611" s="30">
        <v>7289670</v>
      </c>
      <c r="K1611" s="11" t="s">
        <v>1281</v>
      </c>
      <c r="L1611" s="31">
        <v>25593523800</v>
      </c>
    </row>
    <row r="1612" spans="9:12">
      <c r="I1612" s="29">
        <v>2018</v>
      </c>
      <c r="J1612" s="30">
        <v>7319645</v>
      </c>
      <c r="K1612" s="11" t="s">
        <v>1282</v>
      </c>
      <c r="L1612" s="31">
        <v>0</v>
      </c>
    </row>
    <row r="1613" spans="9:12">
      <c r="I1613" s="29">
        <v>2018</v>
      </c>
      <c r="J1613" s="30">
        <v>7330846</v>
      </c>
      <c r="K1613" s="11" t="s">
        <v>1283</v>
      </c>
      <c r="L1613" s="31">
        <v>52530000</v>
      </c>
    </row>
    <row r="1614" spans="9:12">
      <c r="I1614" s="29">
        <v>2018</v>
      </c>
      <c r="J1614" s="30">
        <v>7356855</v>
      </c>
      <c r="K1614" s="11" t="s">
        <v>1284</v>
      </c>
      <c r="L1614" s="31">
        <v>0</v>
      </c>
    </row>
    <row r="1615" spans="9:12">
      <c r="I1615" s="29">
        <v>2018</v>
      </c>
      <c r="J1615" s="30">
        <v>7434150</v>
      </c>
      <c r="K1615" s="11" t="s">
        <v>1285</v>
      </c>
      <c r="L1615" s="31">
        <v>162873000</v>
      </c>
    </row>
    <row r="1616" spans="9:12">
      <c r="I1616" s="29">
        <v>2018</v>
      </c>
      <c r="J1616" s="30">
        <v>7434904</v>
      </c>
      <c r="K1616" s="11" t="s">
        <v>1286</v>
      </c>
      <c r="L1616" s="31">
        <v>87586000</v>
      </c>
    </row>
    <row r="1617" spans="9:12">
      <c r="I1617" s="29">
        <v>2018</v>
      </c>
      <c r="J1617" s="30">
        <v>7436780</v>
      </c>
      <c r="K1617" s="11" t="s">
        <v>1287</v>
      </c>
      <c r="L1617" s="31">
        <v>118268600</v>
      </c>
    </row>
    <row r="1618" spans="9:12">
      <c r="I1618" s="29">
        <v>2018</v>
      </c>
      <c r="J1618" s="30">
        <v>7475159</v>
      </c>
      <c r="K1618" s="11" t="s">
        <v>1288</v>
      </c>
      <c r="L1618" s="31">
        <v>272557000</v>
      </c>
    </row>
    <row r="1619" spans="9:12">
      <c r="I1619" s="29">
        <v>2018</v>
      </c>
      <c r="J1619" s="30">
        <v>7477961</v>
      </c>
      <c r="K1619" s="11" t="s">
        <v>1289</v>
      </c>
      <c r="L1619" s="31">
        <v>1500000000</v>
      </c>
    </row>
    <row r="1620" spans="9:12">
      <c r="I1620" s="29">
        <v>2018</v>
      </c>
      <c r="J1620" s="30">
        <v>7482686</v>
      </c>
      <c r="K1620" s="11" t="s">
        <v>1290</v>
      </c>
      <c r="L1620" s="31">
        <v>88847000</v>
      </c>
    </row>
    <row r="1621" spans="9:12">
      <c r="I1621" s="29">
        <v>2018</v>
      </c>
      <c r="J1621" s="30">
        <v>7495479</v>
      </c>
      <c r="K1621" s="11" t="s">
        <v>1291</v>
      </c>
      <c r="L1621" s="31">
        <v>102783000</v>
      </c>
    </row>
    <row r="1622" spans="9:12">
      <c r="I1622" s="29">
        <v>2018</v>
      </c>
      <c r="J1622" s="30">
        <v>7500517</v>
      </c>
      <c r="K1622" s="11" t="s">
        <v>1292</v>
      </c>
      <c r="L1622" s="31">
        <v>90175000</v>
      </c>
    </row>
    <row r="1623" spans="9:12">
      <c r="I1623" s="29">
        <v>2018</v>
      </c>
      <c r="J1623" s="30">
        <v>7510592</v>
      </c>
      <c r="K1623" s="11" t="s">
        <v>1293</v>
      </c>
      <c r="L1623" s="31">
        <v>40598000</v>
      </c>
    </row>
    <row r="1624" spans="9:12">
      <c r="I1624" s="29">
        <v>2018</v>
      </c>
      <c r="J1624" s="30">
        <v>7510627</v>
      </c>
      <c r="K1624" s="11" t="s">
        <v>1294</v>
      </c>
      <c r="L1624" s="31">
        <v>734743000</v>
      </c>
    </row>
    <row r="1625" spans="9:12">
      <c r="I1625" s="29">
        <v>2018</v>
      </c>
      <c r="J1625" s="30">
        <v>7510633</v>
      </c>
      <c r="K1625" s="11" t="s">
        <v>1295</v>
      </c>
      <c r="L1625" s="31">
        <v>307274000</v>
      </c>
    </row>
    <row r="1626" spans="9:12">
      <c r="I1626" s="29">
        <v>2018</v>
      </c>
      <c r="J1626" s="30">
        <v>7525624</v>
      </c>
      <c r="K1626" s="11" t="s">
        <v>1296</v>
      </c>
      <c r="L1626" s="31">
        <v>138345000</v>
      </c>
    </row>
    <row r="1627" spans="9:12">
      <c r="I1627" s="29">
        <v>2018</v>
      </c>
      <c r="J1627" s="30">
        <v>7526038</v>
      </c>
      <c r="K1627" s="11" t="s">
        <v>1297</v>
      </c>
      <c r="L1627" s="31">
        <v>556388000</v>
      </c>
    </row>
    <row r="1628" spans="9:12">
      <c r="I1628" s="29">
        <v>2018</v>
      </c>
      <c r="J1628" s="30">
        <v>7529638</v>
      </c>
      <c r="K1628" s="11" t="s">
        <v>1298</v>
      </c>
      <c r="L1628" s="31">
        <v>0</v>
      </c>
    </row>
    <row r="1629" spans="9:12">
      <c r="I1629" s="29">
        <v>2018</v>
      </c>
      <c r="J1629" s="30">
        <v>7540178</v>
      </c>
      <c r="K1629" s="11" t="s">
        <v>1299</v>
      </c>
      <c r="L1629" s="31">
        <v>225174000</v>
      </c>
    </row>
    <row r="1630" spans="9:12">
      <c r="I1630" s="29">
        <v>2018</v>
      </c>
      <c r="J1630" s="30">
        <v>7581858</v>
      </c>
      <c r="K1630" s="11" t="s">
        <v>724</v>
      </c>
      <c r="L1630" s="31">
        <v>137731000</v>
      </c>
    </row>
    <row r="1631" spans="9:12">
      <c r="I1631" s="29">
        <v>2018</v>
      </c>
      <c r="J1631" s="30">
        <v>7588064</v>
      </c>
      <c r="K1631" s="11" t="s">
        <v>1300</v>
      </c>
      <c r="L1631" s="31">
        <v>271784000</v>
      </c>
    </row>
    <row r="1632" spans="9:12">
      <c r="I1632" s="29">
        <v>2018</v>
      </c>
      <c r="J1632" s="30">
        <v>7620456</v>
      </c>
      <c r="K1632" s="11" t="s">
        <v>1301</v>
      </c>
      <c r="L1632" s="31">
        <v>5184970000</v>
      </c>
    </row>
    <row r="1633" spans="9:12">
      <c r="I1633" s="29">
        <v>2018</v>
      </c>
      <c r="J1633" s="30">
        <v>7621291</v>
      </c>
      <c r="K1633" s="11" t="s">
        <v>1302</v>
      </c>
      <c r="L1633" s="31">
        <v>0</v>
      </c>
    </row>
    <row r="1634" spans="9:12">
      <c r="I1634" s="29">
        <v>2018</v>
      </c>
      <c r="J1634" s="30">
        <v>7621694</v>
      </c>
      <c r="K1634" s="11" t="s">
        <v>1303</v>
      </c>
      <c r="L1634" s="31">
        <v>0</v>
      </c>
    </row>
    <row r="1635" spans="9:12">
      <c r="I1635" s="29">
        <v>2018</v>
      </c>
      <c r="J1635" s="30">
        <v>7621695</v>
      </c>
      <c r="K1635" s="11" t="s">
        <v>1304</v>
      </c>
      <c r="L1635" s="31">
        <v>0</v>
      </c>
    </row>
    <row r="1636" spans="9:12">
      <c r="I1636" s="29">
        <v>2018</v>
      </c>
      <c r="J1636" s="30">
        <v>7625756</v>
      </c>
      <c r="K1636" s="11" t="s">
        <v>1305</v>
      </c>
      <c r="L1636" s="31">
        <v>9952000</v>
      </c>
    </row>
    <row r="1637" spans="9:12">
      <c r="I1637" s="29">
        <v>2018</v>
      </c>
      <c r="J1637" s="30">
        <v>7634782</v>
      </c>
      <c r="K1637" s="11" t="s">
        <v>1306</v>
      </c>
      <c r="L1637" s="31">
        <v>45102000</v>
      </c>
    </row>
    <row r="1638" spans="9:12">
      <c r="I1638" s="29">
        <v>2018</v>
      </c>
      <c r="J1638" s="30">
        <v>7634783</v>
      </c>
      <c r="K1638" s="11" t="s">
        <v>1307</v>
      </c>
      <c r="L1638" s="31">
        <v>159909000</v>
      </c>
    </row>
    <row r="1639" spans="9:12">
      <c r="I1639" s="29">
        <v>2018</v>
      </c>
      <c r="J1639" s="30">
        <v>7634784</v>
      </c>
      <c r="K1639" s="11" t="s">
        <v>1308</v>
      </c>
      <c r="L1639" s="31">
        <v>86488000</v>
      </c>
    </row>
    <row r="1640" spans="9:12">
      <c r="I1640" s="29">
        <v>2018</v>
      </c>
      <c r="J1640" s="30">
        <v>7640540</v>
      </c>
      <c r="K1640" s="11" t="s">
        <v>1309</v>
      </c>
      <c r="L1640" s="31">
        <v>524696000</v>
      </c>
    </row>
    <row r="1641" spans="9:12">
      <c r="I1641" s="29">
        <v>2018</v>
      </c>
      <c r="J1641" s="30">
        <v>7666249</v>
      </c>
      <c r="K1641" s="11" t="s">
        <v>1310</v>
      </c>
      <c r="L1641" s="31">
        <v>4620485000</v>
      </c>
    </row>
    <row r="1642" spans="9:12">
      <c r="I1642" s="29">
        <v>2018</v>
      </c>
      <c r="J1642" s="30">
        <v>7666250</v>
      </c>
      <c r="K1642" s="11" t="s">
        <v>1311</v>
      </c>
      <c r="L1642" s="31">
        <v>233203000</v>
      </c>
    </row>
    <row r="1643" spans="9:12">
      <c r="I1643" s="29">
        <v>2018</v>
      </c>
      <c r="J1643" s="30">
        <v>7675170</v>
      </c>
      <c r="K1643" s="11" t="s">
        <v>1312</v>
      </c>
      <c r="L1643" s="31">
        <v>1929438000</v>
      </c>
    </row>
    <row r="1644" spans="9:12">
      <c r="I1644" s="29">
        <v>2018</v>
      </c>
      <c r="J1644" s="30">
        <v>7676919</v>
      </c>
      <c r="K1644" s="11" t="s">
        <v>1313</v>
      </c>
      <c r="L1644" s="31">
        <v>254910000</v>
      </c>
    </row>
    <row r="1645" spans="9:12">
      <c r="I1645" s="29">
        <v>2018</v>
      </c>
      <c r="J1645" s="30">
        <v>7677216</v>
      </c>
      <c r="K1645" s="11" t="s">
        <v>1314</v>
      </c>
      <c r="L1645" s="31">
        <v>3000000000</v>
      </c>
    </row>
    <row r="1646" spans="9:12">
      <c r="I1646" s="29">
        <v>2018</v>
      </c>
      <c r="J1646" s="30">
        <v>7677618</v>
      </c>
      <c r="K1646" s="11" t="s">
        <v>1315</v>
      </c>
      <c r="L1646" s="31">
        <v>2194758000</v>
      </c>
    </row>
    <row r="1647" spans="9:12">
      <c r="I1647" s="29">
        <v>2018</v>
      </c>
      <c r="J1647" s="30">
        <v>7677619</v>
      </c>
      <c r="K1647" s="11" t="s">
        <v>1316</v>
      </c>
      <c r="L1647" s="31">
        <v>1035675000</v>
      </c>
    </row>
    <row r="1648" spans="9:12">
      <c r="I1648" s="29">
        <v>2018</v>
      </c>
      <c r="J1648" s="30">
        <v>7678262</v>
      </c>
      <c r="K1648" s="11" t="s">
        <v>1317</v>
      </c>
      <c r="L1648" s="31">
        <v>1368438000</v>
      </c>
    </row>
    <row r="1649" spans="9:12">
      <c r="I1649" s="29">
        <v>2018</v>
      </c>
      <c r="J1649" s="30">
        <v>7678263</v>
      </c>
      <c r="K1649" s="11" t="s">
        <v>1318</v>
      </c>
      <c r="L1649" s="31">
        <v>4086769000</v>
      </c>
    </row>
    <row r="1650" spans="9:12">
      <c r="I1650" s="29">
        <v>2018</v>
      </c>
      <c r="J1650" s="30">
        <v>7679204</v>
      </c>
      <c r="K1650" s="11" t="s">
        <v>1319</v>
      </c>
      <c r="L1650" s="31">
        <v>1185122000</v>
      </c>
    </row>
    <row r="1651" spans="9:12">
      <c r="I1651" s="29">
        <v>2018</v>
      </c>
      <c r="J1651" s="30">
        <v>7679205</v>
      </c>
      <c r="K1651" s="11" t="s">
        <v>1320</v>
      </c>
      <c r="L1651" s="31">
        <v>4329718000</v>
      </c>
    </row>
    <row r="1652" spans="9:12">
      <c r="I1652" s="29">
        <v>2018</v>
      </c>
      <c r="J1652" s="30">
        <v>7681097</v>
      </c>
      <c r="K1652" s="11" t="s">
        <v>1321</v>
      </c>
      <c r="L1652" s="31">
        <v>1888492000</v>
      </c>
    </row>
    <row r="1653" spans="9:12">
      <c r="I1653" s="29">
        <v>2018</v>
      </c>
      <c r="J1653" s="30">
        <v>7684560</v>
      </c>
      <c r="K1653" s="11" t="s">
        <v>1322</v>
      </c>
      <c r="L1653" s="31">
        <v>2715431000</v>
      </c>
    </row>
    <row r="1654" spans="9:12">
      <c r="I1654" s="29">
        <v>2018</v>
      </c>
      <c r="J1654" s="30">
        <v>7686874</v>
      </c>
      <c r="K1654" s="11" t="s">
        <v>1323</v>
      </c>
      <c r="L1654" s="31">
        <v>299374000</v>
      </c>
    </row>
    <row r="1655" spans="9:12">
      <c r="I1655" s="29">
        <v>2018</v>
      </c>
      <c r="J1655" s="30">
        <v>7689408</v>
      </c>
      <c r="K1655" s="11" t="s">
        <v>1324</v>
      </c>
      <c r="L1655" s="31">
        <v>202884000</v>
      </c>
    </row>
    <row r="1656" spans="9:12">
      <c r="I1656" s="29">
        <v>2018</v>
      </c>
      <c r="J1656" s="30">
        <v>7690749</v>
      </c>
      <c r="K1656" s="11" t="s">
        <v>1325</v>
      </c>
      <c r="L1656" s="31">
        <v>6927164000</v>
      </c>
    </row>
    <row r="1657" spans="9:12">
      <c r="I1657" s="29">
        <v>2018</v>
      </c>
      <c r="J1657" s="30">
        <v>7691067</v>
      </c>
      <c r="K1657" s="11" t="s">
        <v>1326</v>
      </c>
      <c r="L1657" s="31">
        <v>327924000</v>
      </c>
    </row>
    <row r="1658" spans="9:12">
      <c r="I1658" s="29">
        <v>2018</v>
      </c>
      <c r="J1658" s="30">
        <v>7693827</v>
      </c>
      <c r="K1658" s="11" t="s">
        <v>1327</v>
      </c>
      <c r="L1658" s="31">
        <v>3826408000</v>
      </c>
    </row>
    <row r="1659" spans="9:12">
      <c r="I1659" s="29">
        <v>2018</v>
      </c>
      <c r="J1659" s="30">
        <v>7693828</v>
      </c>
      <c r="K1659" s="11" t="s">
        <v>1328</v>
      </c>
      <c r="L1659" s="31">
        <v>399924000</v>
      </c>
    </row>
    <row r="1660" spans="9:12">
      <c r="I1660" s="29">
        <v>2018</v>
      </c>
      <c r="J1660" s="30">
        <v>7694654</v>
      </c>
      <c r="K1660" s="11" t="s">
        <v>1329</v>
      </c>
      <c r="L1660" s="31">
        <v>6131448000</v>
      </c>
    </row>
    <row r="1661" spans="9:12">
      <c r="I1661" s="29">
        <v>2018</v>
      </c>
      <c r="J1661" s="30">
        <v>7695046</v>
      </c>
      <c r="K1661" s="11" t="s">
        <v>1330</v>
      </c>
      <c r="L1661" s="31">
        <v>4971569000</v>
      </c>
    </row>
    <row r="1662" spans="9:12">
      <c r="I1662" s="29">
        <v>2018</v>
      </c>
      <c r="J1662" s="30">
        <v>7695047</v>
      </c>
      <c r="K1662" s="11" t="s">
        <v>1331</v>
      </c>
      <c r="L1662" s="31">
        <v>2060458000</v>
      </c>
    </row>
    <row r="1663" spans="9:12">
      <c r="I1663" s="29">
        <v>2018</v>
      </c>
      <c r="J1663" s="30">
        <v>7699026</v>
      </c>
      <c r="K1663" s="11" t="s">
        <v>1332</v>
      </c>
      <c r="L1663" s="31">
        <v>3871084000</v>
      </c>
    </row>
    <row r="1664" spans="9:12">
      <c r="I1664" s="29">
        <v>2018</v>
      </c>
      <c r="J1664" s="30">
        <v>7709321</v>
      </c>
      <c r="K1664" s="11" t="s">
        <v>1333</v>
      </c>
      <c r="L1664" s="31">
        <v>3190572000</v>
      </c>
    </row>
    <row r="1665" spans="9:12">
      <c r="I1665" s="29">
        <v>2018</v>
      </c>
      <c r="J1665" s="30">
        <v>7710611</v>
      </c>
      <c r="K1665" s="11" t="s">
        <v>1334</v>
      </c>
      <c r="L1665" s="31">
        <v>1565951000</v>
      </c>
    </row>
    <row r="1666" spans="9:12">
      <c r="I1666" s="29">
        <v>2018</v>
      </c>
      <c r="J1666" s="30">
        <v>7714822</v>
      </c>
      <c r="K1666" s="11" t="s">
        <v>1335</v>
      </c>
      <c r="L1666" s="31">
        <v>6462000</v>
      </c>
    </row>
    <row r="1667" spans="9:12">
      <c r="I1667" s="29">
        <v>2018</v>
      </c>
      <c r="J1667" s="30">
        <v>7718293</v>
      </c>
      <c r="K1667" s="11" t="s">
        <v>1336</v>
      </c>
      <c r="L1667" s="31">
        <v>1872000000</v>
      </c>
    </row>
    <row r="1668" spans="9:12">
      <c r="I1668" s="29">
        <v>2018</v>
      </c>
      <c r="J1668" s="30">
        <v>7720924</v>
      </c>
      <c r="K1668" s="11" t="s">
        <v>1337</v>
      </c>
      <c r="L1668" s="31">
        <v>1821713000</v>
      </c>
    </row>
    <row r="1669" spans="9:12">
      <c r="I1669" s="29">
        <v>2018</v>
      </c>
      <c r="J1669" s="30">
        <v>7720925</v>
      </c>
      <c r="K1669" s="11" t="s">
        <v>1338</v>
      </c>
      <c r="L1669" s="31">
        <v>294536000</v>
      </c>
    </row>
    <row r="1670" spans="9:12">
      <c r="I1670" s="29">
        <v>2018</v>
      </c>
      <c r="J1670" s="30">
        <v>7720926</v>
      </c>
      <c r="K1670" s="11" t="s">
        <v>1339</v>
      </c>
      <c r="L1670" s="31">
        <v>37907000</v>
      </c>
    </row>
    <row r="1671" spans="9:12">
      <c r="I1671" s="29">
        <v>2018</v>
      </c>
      <c r="J1671" s="30">
        <v>7722450</v>
      </c>
      <c r="K1671" s="11" t="s">
        <v>1340</v>
      </c>
      <c r="L1671" s="31">
        <v>0</v>
      </c>
    </row>
    <row r="1672" spans="9:12">
      <c r="I1672" s="29">
        <v>2018</v>
      </c>
      <c r="J1672" s="30">
        <v>7722451</v>
      </c>
      <c r="K1672" s="11" t="s">
        <v>1341</v>
      </c>
      <c r="L1672" s="31">
        <v>5689000</v>
      </c>
    </row>
    <row r="1673" spans="9:12">
      <c r="I1673" s="29">
        <v>2018</v>
      </c>
      <c r="J1673" s="30">
        <v>7724028</v>
      </c>
      <c r="K1673" s="11" t="s">
        <v>1342</v>
      </c>
      <c r="L1673" s="31">
        <v>0</v>
      </c>
    </row>
    <row r="1674" spans="9:12">
      <c r="I1674" s="29">
        <v>2018</v>
      </c>
      <c r="J1674" s="30">
        <v>7725219</v>
      </c>
      <c r="K1674" s="11" t="s">
        <v>1343</v>
      </c>
      <c r="L1674" s="31">
        <v>35970000</v>
      </c>
    </row>
    <row r="1675" spans="9:12">
      <c r="I1675" s="29">
        <v>2018</v>
      </c>
      <c r="J1675" s="30">
        <v>7725220</v>
      </c>
      <c r="K1675" s="11" t="s">
        <v>1344</v>
      </c>
      <c r="L1675" s="31">
        <v>15300000</v>
      </c>
    </row>
    <row r="1676" spans="9:12">
      <c r="I1676" s="29">
        <v>2018</v>
      </c>
      <c r="J1676" s="30">
        <v>7728627</v>
      </c>
      <c r="K1676" s="11" t="s">
        <v>1345</v>
      </c>
      <c r="L1676" s="31">
        <v>45744000</v>
      </c>
    </row>
    <row r="1677" spans="9:12">
      <c r="I1677" s="29">
        <v>2018</v>
      </c>
      <c r="J1677" s="30">
        <v>7728628</v>
      </c>
      <c r="K1677" s="11" t="s">
        <v>1346</v>
      </c>
      <c r="L1677" s="31">
        <v>39694000</v>
      </c>
    </row>
    <row r="1678" spans="9:12">
      <c r="I1678" s="29">
        <v>2018</v>
      </c>
      <c r="J1678" s="30">
        <v>7728629</v>
      </c>
      <c r="K1678" s="11" t="s">
        <v>1347</v>
      </c>
      <c r="L1678" s="31">
        <v>0</v>
      </c>
    </row>
    <row r="1679" spans="9:12">
      <c r="I1679" s="29">
        <v>2018</v>
      </c>
      <c r="J1679" s="30">
        <v>7728630</v>
      </c>
      <c r="K1679" s="11" t="s">
        <v>1348</v>
      </c>
      <c r="L1679" s="31">
        <v>21093000</v>
      </c>
    </row>
    <row r="1680" spans="9:12">
      <c r="I1680" s="29">
        <v>2018</v>
      </c>
      <c r="J1680" s="30">
        <v>7729205</v>
      </c>
      <c r="K1680" s="11" t="s">
        <v>1349</v>
      </c>
      <c r="L1680" s="31">
        <v>0</v>
      </c>
    </row>
    <row r="1681" spans="9:12">
      <c r="I1681" s="29">
        <v>2018</v>
      </c>
      <c r="J1681" s="30">
        <v>7730117</v>
      </c>
      <c r="K1681" s="11" t="s">
        <v>1350</v>
      </c>
      <c r="L1681" s="31">
        <v>195699000</v>
      </c>
    </row>
    <row r="1682" spans="9:12">
      <c r="I1682" s="29">
        <v>2018</v>
      </c>
      <c r="J1682" s="30">
        <v>7732184</v>
      </c>
      <c r="K1682" s="11" t="s">
        <v>1351</v>
      </c>
      <c r="L1682" s="31">
        <v>301143000</v>
      </c>
    </row>
    <row r="1683" spans="9:12">
      <c r="I1683" s="29">
        <v>2018</v>
      </c>
      <c r="J1683" s="30">
        <v>7732596</v>
      </c>
      <c r="K1683" s="11" t="s">
        <v>1352</v>
      </c>
      <c r="L1683" s="31">
        <v>24366000</v>
      </c>
    </row>
    <row r="1684" spans="9:12">
      <c r="I1684" s="29">
        <v>2018</v>
      </c>
      <c r="J1684" s="30">
        <v>7733589</v>
      </c>
      <c r="K1684" s="11" t="s">
        <v>1353</v>
      </c>
      <c r="L1684" s="31">
        <v>9568000</v>
      </c>
    </row>
    <row r="1685" spans="9:12">
      <c r="I1685" s="19"/>
      <c r="J1685" s="13"/>
      <c r="K1685" s="14"/>
      <c r="L1685" s="20"/>
    </row>
    <row r="1686" spans="9:12">
      <c r="I1686" s="29">
        <v>2019</v>
      </c>
      <c r="J1686" s="30">
        <v>7606769</v>
      </c>
      <c r="K1686" s="11" t="s">
        <v>1213</v>
      </c>
      <c r="L1686" s="31">
        <v>5320000000</v>
      </c>
    </row>
    <row r="1687" spans="9:12">
      <c r="I1687" s="29">
        <v>2019</v>
      </c>
      <c r="J1687" s="30">
        <v>7599309</v>
      </c>
      <c r="K1687" s="11" t="s">
        <v>1199</v>
      </c>
      <c r="L1687" s="31">
        <v>0</v>
      </c>
    </row>
    <row r="1688" spans="9:12">
      <c r="I1688" s="29">
        <v>2019</v>
      </c>
      <c r="J1688" s="30">
        <v>7676025</v>
      </c>
      <c r="K1688" s="11" t="s">
        <v>1201</v>
      </c>
      <c r="L1688" s="31">
        <v>1031433000</v>
      </c>
    </row>
    <row r="1689" spans="9:12">
      <c r="I1689" s="29">
        <v>2019</v>
      </c>
      <c r="J1689" s="30">
        <v>7600751</v>
      </c>
      <c r="K1689" s="11" t="s">
        <v>1354</v>
      </c>
      <c r="L1689" s="31">
        <v>0</v>
      </c>
    </row>
    <row r="1690" spans="9:12">
      <c r="I1690" s="29">
        <v>2019</v>
      </c>
      <c r="J1690" s="30">
        <v>7674623</v>
      </c>
      <c r="K1690" s="11" t="s">
        <v>1200</v>
      </c>
      <c r="L1690" s="31">
        <v>0</v>
      </c>
    </row>
    <row r="1691" spans="9:12">
      <c r="I1691" s="29">
        <v>2019</v>
      </c>
      <c r="J1691" s="30">
        <v>7685493</v>
      </c>
      <c r="K1691" s="11" t="s">
        <v>1203</v>
      </c>
      <c r="L1691" s="31">
        <v>0</v>
      </c>
    </row>
    <row r="1692" spans="9:12">
      <c r="I1692" s="29">
        <v>2019</v>
      </c>
      <c r="J1692" s="30">
        <v>7701800</v>
      </c>
      <c r="K1692" s="11" t="s">
        <v>1204</v>
      </c>
      <c r="L1692" s="31">
        <v>1500000000</v>
      </c>
    </row>
    <row r="1693" spans="9:12">
      <c r="I1693" s="29">
        <v>2019</v>
      </c>
      <c r="J1693" s="30">
        <v>7715845</v>
      </c>
      <c r="K1693" s="11" t="s">
        <v>1205</v>
      </c>
      <c r="L1693" s="31">
        <v>0</v>
      </c>
    </row>
    <row r="1694" spans="9:12">
      <c r="I1694" s="29">
        <v>2019</v>
      </c>
      <c r="J1694" s="30">
        <v>7741019</v>
      </c>
      <c r="K1694" s="11" t="s">
        <v>1355</v>
      </c>
      <c r="L1694" s="31">
        <v>8000000000</v>
      </c>
    </row>
    <row r="1695" spans="9:12">
      <c r="I1695" s="29">
        <v>2019</v>
      </c>
      <c r="J1695" s="30">
        <v>7742477</v>
      </c>
      <c r="K1695" s="11" t="s">
        <v>1356</v>
      </c>
      <c r="L1695" s="31">
        <v>2000000000</v>
      </c>
    </row>
    <row r="1696" spans="9:12">
      <c r="I1696" s="29">
        <v>2019</v>
      </c>
      <c r="J1696" s="30">
        <v>7770558</v>
      </c>
      <c r="K1696" s="11" t="s">
        <v>1357</v>
      </c>
      <c r="L1696" s="31">
        <v>3100000000</v>
      </c>
    </row>
    <row r="1697" spans="9:12">
      <c r="I1697" s="29">
        <v>2019</v>
      </c>
      <c r="J1697" s="30">
        <v>7775588</v>
      </c>
      <c r="K1697" s="11" t="s">
        <v>1358</v>
      </c>
      <c r="L1697" s="31">
        <v>84000000</v>
      </c>
    </row>
    <row r="1698" spans="9:12">
      <c r="I1698" s="29">
        <v>2019</v>
      </c>
      <c r="J1698" s="30">
        <v>7792257</v>
      </c>
      <c r="K1698" s="11" t="s">
        <v>1359</v>
      </c>
      <c r="L1698" s="31">
        <v>99700000</v>
      </c>
    </row>
    <row r="1699" spans="9:12">
      <c r="I1699" s="29">
        <v>2019</v>
      </c>
      <c r="J1699" s="30">
        <v>7511227</v>
      </c>
      <c r="K1699" s="11" t="s">
        <v>1360</v>
      </c>
      <c r="L1699" s="31">
        <v>6306000000</v>
      </c>
    </row>
    <row r="1700" spans="9:12">
      <c r="I1700" s="29">
        <v>2019</v>
      </c>
      <c r="J1700" s="30">
        <v>7550872</v>
      </c>
      <c r="K1700" s="11" t="s">
        <v>1217</v>
      </c>
      <c r="L1700" s="31">
        <v>0</v>
      </c>
    </row>
    <row r="1701" spans="9:12">
      <c r="I1701" s="29">
        <v>2019</v>
      </c>
      <c r="J1701" s="30">
        <v>7577293</v>
      </c>
      <c r="K1701" s="11" t="s">
        <v>1218</v>
      </c>
      <c r="L1701" s="31">
        <v>266000000</v>
      </c>
    </row>
    <row r="1702" spans="9:12">
      <c r="I1702" s="29">
        <v>2019</v>
      </c>
      <c r="J1702" s="30">
        <v>7577301</v>
      </c>
      <c r="K1702" s="11" t="s">
        <v>1211</v>
      </c>
      <c r="L1702" s="31">
        <v>437010000</v>
      </c>
    </row>
    <row r="1703" spans="9:12">
      <c r="I1703" s="29">
        <v>2019</v>
      </c>
      <c r="J1703" s="30">
        <v>7596902</v>
      </c>
      <c r="K1703" s="11" t="s">
        <v>1212</v>
      </c>
      <c r="L1703" s="31">
        <v>276000000</v>
      </c>
    </row>
    <row r="1704" spans="9:12">
      <c r="I1704" s="29">
        <v>2019</v>
      </c>
      <c r="J1704" s="30">
        <v>7602368</v>
      </c>
      <c r="K1704" s="11" t="s">
        <v>1219</v>
      </c>
      <c r="L1704" s="31">
        <v>0</v>
      </c>
    </row>
    <row r="1705" spans="9:12">
      <c r="I1705" s="29">
        <v>2019</v>
      </c>
      <c r="J1705" s="30">
        <v>7629337</v>
      </c>
      <c r="K1705" s="11" t="s">
        <v>1361</v>
      </c>
      <c r="L1705" s="31">
        <v>0</v>
      </c>
    </row>
    <row r="1706" spans="9:12">
      <c r="I1706" s="29">
        <v>2019</v>
      </c>
      <c r="J1706" s="30">
        <v>7634776</v>
      </c>
      <c r="K1706" s="11" t="s">
        <v>1222</v>
      </c>
      <c r="L1706" s="31">
        <v>0</v>
      </c>
    </row>
    <row r="1707" spans="9:12">
      <c r="I1707" s="29">
        <v>2019</v>
      </c>
      <c r="J1707" s="30">
        <v>7638240</v>
      </c>
      <c r="K1707" s="11" t="s">
        <v>1362</v>
      </c>
      <c r="L1707" s="31">
        <v>2700000000</v>
      </c>
    </row>
    <row r="1708" spans="9:12">
      <c r="I1708" s="29">
        <v>2019</v>
      </c>
      <c r="J1708" s="30">
        <v>7638241</v>
      </c>
      <c r="K1708" s="11" t="s">
        <v>1363</v>
      </c>
      <c r="L1708" s="31">
        <v>1500000000</v>
      </c>
    </row>
    <row r="1709" spans="9:12">
      <c r="I1709" s="29">
        <v>2019</v>
      </c>
      <c r="J1709" s="30">
        <v>7638242</v>
      </c>
      <c r="K1709" s="11" t="s">
        <v>1364</v>
      </c>
      <c r="L1709" s="31">
        <v>1400000000</v>
      </c>
    </row>
    <row r="1710" spans="9:12">
      <c r="I1710" s="29">
        <v>2019</v>
      </c>
      <c r="J1710" s="30">
        <v>7664673</v>
      </c>
      <c r="K1710" s="11" t="s">
        <v>1365</v>
      </c>
      <c r="L1710" s="31">
        <v>617603000</v>
      </c>
    </row>
    <row r="1711" spans="9:12">
      <c r="I1711" s="29">
        <v>2019</v>
      </c>
      <c r="J1711" s="30">
        <v>7668833</v>
      </c>
      <c r="K1711" s="11" t="s">
        <v>1224</v>
      </c>
      <c r="L1711" s="31">
        <v>3000000000</v>
      </c>
    </row>
    <row r="1712" spans="9:12">
      <c r="I1712" s="29">
        <v>2019</v>
      </c>
      <c r="J1712" s="30">
        <v>7705221</v>
      </c>
      <c r="K1712" s="11" t="s">
        <v>1366</v>
      </c>
      <c r="L1712" s="31">
        <v>5000000000</v>
      </c>
    </row>
    <row r="1713" spans="9:12">
      <c r="I1713" s="29">
        <v>2019</v>
      </c>
      <c r="J1713" s="30">
        <v>7712412</v>
      </c>
      <c r="K1713" s="11" t="s">
        <v>1367</v>
      </c>
      <c r="L1713" s="31">
        <v>1800000000</v>
      </c>
    </row>
    <row r="1714" spans="9:12">
      <c r="I1714" s="29">
        <v>2019</v>
      </c>
      <c r="J1714" s="30">
        <v>7713252</v>
      </c>
      <c r="K1714" s="11" t="s">
        <v>1226</v>
      </c>
      <c r="L1714" s="31">
        <v>4084169000</v>
      </c>
    </row>
    <row r="1715" spans="9:12">
      <c r="I1715" s="29">
        <v>2019</v>
      </c>
      <c r="J1715" s="30">
        <v>7720759</v>
      </c>
      <c r="K1715" s="11" t="s">
        <v>1368</v>
      </c>
      <c r="L1715" s="31">
        <v>2106815000</v>
      </c>
    </row>
    <row r="1716" spans="9:12">
      <c r="I1716" s="29">
        <v>2019</v>
      </c>
      <c r="J1716" s="30">
        <v>7732108</v>
      </c>
      <c r="K1716" s="11" t="s">
        <v>1369</v>
      </c>
      <c r="L1716" s="31">
        <v>700000000</v>
      </c>
    </row>
    <row r="1717" spans="9:12">
      <c r="I1717" s="29">
        <v>2019</v>
      </c>
      <c r="J1717" s="30">
        <v>7732109</v>
      </c>
      <c r="K1717" s="11" t="s">
        <v>1370</v>
      </c>
      <c r="L1717" s="31">
        <v>550000000</v>
      </c>
    </row>
    <row r="1718" spans="9:12">
      <c r="I1718" s="29">
        <v>2019</v>
      </c>
      <c r="J1718" s="30">
        <v>7783562</v>
      </c>
      <c r="K1718" s="11" t="s">
        <v>1371</v>
      </c>
      <c r="L1718" s="31">
        <v>1323330000</v>
      </c>
    </row>
    <row r="1719" spans="9:12">
      <c r="I1719" s="29">
        <v>2019</v>
      </c>
      <c r="J1719" s="30">
        <v>7783563</v>
      </c>
      <c r="K1719" s="11" t="s">
        <v>1372</v>
      </c>
      <c r="L1719" s="31">
        <v>980000000</v>
      </c>
    </row>
    <row r="1720" spans="9:12">
      <c r="I1720" s="29">
        <v>2019</v>
      </c>
      <c r="J1720" s="30">
        <v>7788119</v>
      </c>
      <c r="K1720" s="11" t="s">
        <v>1373</v>
      </c>
      <c r="L1720" s="31">
        <v>630000000</v>
      </c>
    </row>
    <row r="1721" spans="9:12">
      <c r="I1721" s="29">
        <v>2019</v>
      </c>
      <c r="J1721" s="30">
        <v>7788120</v>
      </c>
      <c r="K1721" s="11" t="s">
        <v>1374</v>
      </c>
      <c r="L1721" s="31">
        <v>1114579000</v>
      </c>
    </row>
    <row r="1722" spans="9:12">
      <c r="I1722" s="29">
        <v>2019</v>
      </c>
      <c r="J1722" s="30">
        <v>7791761</v>
      </c>
      <c r="K1722" s="11" t="s">
        <v>1375</v>
      </c>
      <c r="L1722" s="31">
        <v>0</v>
      </c>
    </row>
    <row r="1723" spans="9:12">
      <c r="I1723" s="29">
        <v>2019</v>
      </c>
      <c r="J1723" s="30">
        <v>7749189</v>
      </c>
      <c r="K1723" s="11" t="s">
        <v>1376</v>
      </c>
      <c r="L1723" s="31">
        <v>500000000</v>
      </c>
    </row>
    <row r="1724" spans="9:12">
      <c r="I1724" s="29">
        <v>2019</v>
      </c>
      <c r="J1724" s="30">
        <v>7290635</v>
      </c>
      <c r="K1724" s="11" t="s">
        <v>1377</v>
      </c>
      <c r="L1724" s="31">
        <v>461077000</v>
      </c>
    </row>
    <row r="1725" spans="9:12">
      <c r="I1725" s="29">
        <v>2019</v>
      </c>
      <c r="J1725" s="30">
        <v>7471082</v>
      </c>
      <c r="K1725" s="11" t="s">
        <v>1236</v>
      </c>
      <c r="L1725" s="31">
        <v>5958000</v>
      </c>
    </row>
    <row r="1726" spans="9:12">
      <c r="I1726" s="29">
        <v>2019</v>
      </c>
      <c r="J1726" s="30">
        <v>7609010</v>
      </c>
      <c r="K1726" s="11" t="s">
        <v>1229</v>
      </c>
      <c r="L1726" s="31">
        <v>750518591</v>
      </c>
    </row>
    <row r="1727" spans="9:12">
      <c r="I1727" s="29">
        <v>2019</v>
      </c>
      <c r="J1727" s="30">
        <v>7650076</v>
      </c>
      <c r="K1727" s="11" t="s">
        <v>1235</v>
      </c>
      <c r="L1727" s="31">
        <v>25973000</v>
      </c>
    </row>
    <row r="1728" spans="9:12">
      <c r="I1728" s="29">
        <v>2019</v>
      </c>
      <c r="J1728" s="30">
        <v>7685900</v>
      </c>
      <c r="K1728" s="11" t="s">
        <v>1378</v>
      </c>
      <c r="L1728" s="31">
        <v>3017040000</v>
      </c>
    </row>
    <row r="1729" spans="9:12">
      <c r="I1729" s="29">
        <v>2019</v>
      </c>
      <c r="J1729" s="30">
        <v>7732609</v>
      </c>
      <c r="K1729" s="11" t="s">
        <v>1379</v>
      </c>
      <c r="L1729" s="31">
        <v>850000000</v>
      </c>
    </row>
    <row r="1730" spans="9:12">
      <c r="I1730" s="29">
        <v>2019</v>
      </c>
      <c r="J1730" s="30">
        <v>7734709</v>
      </c>
      <c r="K1730" s="11" t="s">
        <v>1380</v>
      </c>
      <c r="L1730" s="31">
        <v>850000000</v>
      </c>
    </row>
    <row r="1731" spans="9:12">
      <c r="I1731" s="29">
        <v>2019</v>
      </c>
      <c r="J1731" s="30">
        <v>7355269</v>
      </c>
      <c r="K1731" s="11" t="s">
        <v>1241</v>
      </c>
      <c r="L1731" s="31">
        <v>14048000</v>
      </c>
    </row>
    <row r="1732" spans="9:12">
      <c r="I1732" s="29">
        <v>2019</v>
      </c>
      <c r="J1732" s="30">
        <v>7811583</v>
      </c>
      <c r="K1732" s="11" t="s">
        <v>1381</v>
      </c>
      <c r="L1732" s="31">
        <v>0</v>
      </c>
    </row>
    <row r="1733" spans="9:12">
      <c r="I1733" s="29">
        <v>2019</v>
      </c>
      <c r="J1733" s="30">
        <v>7798657</v>
      </c>
      <c r="K1733" s="11" t="s">
        <v>1382</v>
      </c>
      <c r="L1733" s="31">
        <v>300000000</v>
      </c>
    </row>
    <row r="1734" spans="9:12">
      <c r="I1734" s="29">
        <v>2019</v>
      </c>
      <c r="J1734" s="30">
        <v>7721501</v>
      </c>
      <c r="K1734" s="11" t="s">
        <v>1383</v>
      </c>
      <c r="L1734" s="31">
        <v>700000000</v>
      </c>
    </row>
    <row r="1735" spans="9:12">
      <c r="I1735" s="29">
        <v>2019</v>
      </c>
      <c r="J1735" s="30">
        <v>7536544</v>
      </c>
      <c r="K1735" s="11" t="s">
        <v>1210</v>
      </c>
      <c r="L1735" s="31">
        <v>1647770000</v>
      </c>
    </row>
    <row r="1736" spans="9:12">
      <c r="I1736" s="29">
        <v>2019</v>
      </c>
      <c r="J1736" s="30">
        <v>7629160</v>
      </c>
      <c r="K1736" s="11" t="s">
        <v>1245</v>
      </c>
      <c r="L1736" s="31">
        <v>73000000</v>
      </c>
    </row>
    <row r="1737" spans="9:12">
      <c r="I1737" s="29">
        <v>2019</v>
      </c>
      <c r="J1737" s="30">
        <v>320180001</v>
      </c>
      <c r="K1737" s="11" t="s">
        <v>1246</v>
      </c>
      <c r="L1737" s="31">
        <v>920000000</v>
      </c>
    </row>
    <row r="1738" spans="9:12">
      <c r="I1738" s="29">
        <v>2019</v>
      </c>
      <c r="J1738" s="30">
        <v>320180002</v>
      </c>
      <c r="K1738" s="11" t="s">
        <v>1247</v>
      </c>
      <c r="L1738" s="31">
        <v>204000000</v>
      </c>
    </row>
    <row r="1739" spans="9:12">
      <c r="I1739" s="29">
        <v>2019</v>
      </c>
      <c r="J1739" s="30">
        <v>32019001</v>
      </c>
      <c r="K1739" s="11" t="s">
        <v>1384</v>
      </c>
      <c r="L1739" s="31">
        <v>0</v>
      </c>
    </row>
    <row r="1740" spans="9:12">
      <c r="I1740" s="29">
        <v>2019</v>
      </c>
      <c r="J1740" s="30">
        <v>32019002</v>
      </c>
      <c r="K1740" s="11" t="s">
        <v>1385</v>
      </c>
      <c r="L1740" s="31">
        <v>0</v>
      </c>
    </row>
    <row r="1741" spans="9:12">
      <c r="I1741" s="29">
        <v>2019</v>
      </c>
      <c r="J1741" s="30">
        <v>7627141</v>
      </c>
      <c r="K1741" s="11" t="s">
        <v>1259</v>
      </c>
      <c r="L1741" s="31">
        <v>185425000</v>
      </c>
    </row>
    <row r="1742" spans="9:12">
      <c r="I1742" s="29">
        <v>2019</v>
      </c>
      <c r="J1742" s="30">
        <v>7631881</v>
      </c>
      <c r="K1742" s="11" t="s">
        <v>1260</v>
      </c>
      <c r="L1742" s="31">
        <v>2004000000</v>
      </c>
    </row>
    <row r="1743" spans="9:12">
      <c r="I1743" s="29">
        <v>2019</v>
      </c>
      <c r="J1743" s="30">
        <v>7654339</v>
      </c>
      <c r="K1743" s="11" t="s">
        <v>1266</v>
      </c>
      <c r="L1743" s="31">
        <v>1825000000</v>
      </c>
    </row>
    <row r="1744" spans="9:12">
      <c r="I1744" s="29">
        <v>2019</v>
      </c>
      <c r="J1744" s="30">
        <v>7654340</v>
      </c>
      <c r="K1744" s="11" t="s">
        <v>1267</v>
      </c>
      <c r="L1744" s="31">
        <v>1009491000</v>
      </c>
    </row>
    <row r="1745" spans="9:12">
      <c r="I1745" s="29">
        <v>2019</v>
      </c>
      <c r="J1745" s="30">
        <v>7677619</v>
      </c>
      <c r="K1745" s="11" t="s">
        <v>1316</v>
      </c>
      <c r="L1745" s="31">
        <v>5709386000</v>
      </c>
    </row>
    <row r="1746" spans="9:12">
      <c r="I1746" s="29">
        <v>2019</v>
      </c>
      <c r="J1746" s="30">
        <v>7678262</v>
      </c>
      <c r="K1746" s="11" t="s">
        <v>1317</v>
      </c>
      <c r="L1746" s="31">
        <v>1671004000</v>
      </c>
    </row>
    <row r="1747" spans="9:12">
      <c r="I1747" s="29">
        <v>2019</v>
      </c>
      <c r="J1747" s="30">
        <v>7678263</v>
      </c>
      <c r="K1747" s="11" t="s">
        <v>1318</v>
      </c>
      <c r="L1747" s="31">
        <v>2678356000</v>
      </c>
    </row>
    <row r="1748" spans="9:12">
      <c r="I1748" s="29">
        <v>2019</v>
      </c>
      <c r="J1748" s="30">
        <v>7679204</v>
      </c>
      <c r="K1748" s="11" t="s">
        <v>1319</v>
      </c>
      <c r="L1748" s="31">
        <v>1380333000</v>
      </c>
    </row>
    <row r="1749" spans="9:12">
      <c r="I1749" s="29">
        <v>2019</v>
      </c>
      <c r="J1749" s="30">
        <v>7679205</v>
      </c>
      <c r="K1749" s="11" t="s">
        <v>1320</v>
      </c>
      <c r="L1749" s="31">
        <v>1559000000</v>
      </c>
    </row>
    <row r="1750" spans="9:12">
      <c r="I1750" s="29">
        <v>2019</v>
      </c>
      <c r="J1750" s="30">
        <v>7681097</v>
      </c>
      <c r="K1750" s="11" t="s">
        <v>1321</v>
      </c>
      <c r="L1750" s="31">
        <v>1243553000</v>
      </c>
    </row>
    <row r="1751" spans="9:12">
      <c r="I1751" s="29">
        <v>2019</v>
      </c>
      <c r="J1751" s="30">
        <v>7684560</v>
      </c>
      <c r="K1751" s="11" t="s">
        <v>1322</v>
      </c>
      <c r="L1751" s="31">
        <v>3600550000</v>
      </c>
    </row>
    <row r="1752" spans="9:12">
      <c r="I1752" s="29">
        <v>2019</v>
      </c>
      <c r="J1752" s="30">
        <v>7689408</v>
      </c>
      <c r="K1752" s="11" t="s">
        <v>1324</v>
      </c>
      <c r="L1752" s="31">
        <v>4997506000</v>
      </c>
    </row>
    <row r="1753" spans="9:12">
      <c r="I1753" s="29">
        <v>2019</v>
      </c>
      <c r="J1753" s="30">
        <v>7690749</v>
      </c>
      <c r="K1753" s="11" t="s">
        <v>1325</v>
      </c>
      <c r="L1753" s="31">
        <v>1414711000</v>
      </c>
    </row>
    <row r="1754" spans="9:12">
      <c r="I1754" s="29">
        <v>2019</v>
      </c>
      <c r="J1754" s="30">
        <v>7693827</v>
      </c>
      <c r="K1754" s="11" t="s">
        <v>1327</v>
      </c>
      <c r="L1754" s="31">
        <v>989238000</v>
      </c>
    </row>
    <row r="1755" spans="9:12">
      <c r="I1755" s="29">
        <v>2019</v>
      </c>
      <c r="J1755" s="30">
        <v>7694654</v>
      </c>
      <c r="K1755" s="11" t="s">
        <v>1329</v>
      </c>
      <c r="L1755" s="31">
        <v>601202000</v>
      </c>
    </row>
    <row r="1756" spans="9:12">
      <c r="I1756" s="29">
        <v>2019</v>
      </c>
      <c r="J1756" s="30">
        <v>7695046</v>
      </c>
      <c r="K1756" s="11" t="s">
        <v>1330</v>
      </c>
      <c r="L1756" s="31">
        <v>6122671000</v>
      </c>
    </row>
    <row r="1757" spans="9:12">
      <c r="I1757" s="29">
        <v>2019</v>
      </c>
      <c r="J1757" s="30">
        <v>7695047</v>
      </c>
      <c r="K1757" s="11" t="s">
        <v>1331</v>
      </c>
      <c r="L1757" s="31">
        <v>2543682000</v>
      </c>
    </row>
    <row r="1758" spans="9:12">
      <c r="I1758" s="29">
        <v>2019</v>
      </c>
      <c r="J1758" s="30">
        <v>7710611</v>
      </c>
      <c r="K1758" s="11" t="s">
        <v>1334</v>
      </c>
      <c r="L1758" s="31">
        <v>6800000000</v>
      </c>
    </row>
    <row r="1759" spans="9:12">
      <c r="I1759" s="29">
        <v>2019</v>
      </c>
      <c r="J1759" s="30">
        <v>7720923</v>
      </c>
      <c r="K1759" s="11" t="s">
        <v>1386</v>
      </c>
      <c r="L1759" s="31">
        <v>750763000</v>
      </c>
    </row>
    <row r="1760" spans="9:12">
      <c r="I1760" s="29">
        <v>2019</v>
      </c>
      <c r="J1760" s="30">
        <v>7720925</v>
      </c>
      <c r="K1760" s="11" t="s">
        <v>1338</v>
      </c>
      <c r="L1760" s="31">
        <v>676279000</v>
      </c>
    </row>
    <row r="1761" spans="9:12">
      <c r="I1761" s="29">
        <v>2019</v>
      </c>
      <c r="J1761" s="30">
        <v>7720926</v>
      </c>
      <c r="K1761" s="11" t="s">
        <v>1339</v>
      </c>
      <c r="L1761" s="31">
        <v>7424991000</v>
      </c>
    </row>
    <row r="1762" spans="9:12">
      <c r="I1762" s="29">
        <v>2019</v>
      </c>
      <c r="J1762" s="30">
        <v>7722448</v>
      </c>
      <c r="K1762" s="11" t="s">
        <v>1387</v>
      </c>
      <c r="L1762" s="31">
        <v>2000000000</v>
      </c>
    </row>
    <row r="1763" spans="9:12">
      <c r="I1763" s="29">
        <v>2019</v>
      </c>
      <c r="J1763" s="30">
        <v>7722449</v>
      </c>
      <c r="K1763" s="11" t="s">
        <v>1388</v>
      </c>
      <c r="L1763" s="31">
        <v>4900000000</v>
      </c>
    </row>
    <row r="1764" spans="9:12">
      <c r="I1764" s="29">
        <v>2019</v>
      </c>
      <c r="J1764" s="30">
        <v>7724029</v>
      </c>
      <c r="K1764" s="11" t="s">
        <v>1389</v>
      </c>
      <c r="L1764" s="31">
        <v>850000000</v>
      </c>
    </row>
    <row r="1765" spans="9:12">
      <c r="I1765" s="29">
        <v>2019</v>
      </c>
      <c r="J1765" s="30">
        <v>7725218</v>
      </c>
      <c r="K1765" s="11" t="s">
        <v>1390</v>
      </c>
      <c r="L1765" s="31">
        <v>600000000</v>
      </c>
    </row>
    <row r="1766" spans="9:12">
      <c r="I1766" s="29">
        <v>2019</v>
      </c>
      <c r="J1766" s="30">
        <v>7725221</v>
      </c>
      <c r="K1766" s="11" t="s">
        <v>1391</v>
      </c>
      <c r="L1766" s="31">
        <v>6400000000</v>
      </c>
    </row>
    <row r="1767" spans="9:12">
      <c r="I1767" s="29">
        <v>2019</v>
      </c>
      <c r="J1767" s="30">
        <v>7728627</v>
      </c>
      <c r="K1767" s="11" t="s">
        <v>1345</v>
      </c>
      <c r="L1767" s="31">
        <v>1600000000</v>
      </c>
    </row>
    <row r="1768" spans="9:12">
      <c r="I1768" s="29">
        <v>2019</v>
      </c>
      <c r="J1768" s="30">
        <v>7728628</v>
      </c>
      <c r="K1768" s="11" t="s">
        <v>1346</v>
      </c>
      <c r="L1768" s="31">
        <v>6000000000</v>
      </c>
    </row>
    <row r="1769" spans="9:12">
      <c r="I1769" s="29">
        <v>2019</v>
      </c>
      <c r="J1769" s="30">
        <v>7730117</v>
      </c>
      <c r="K1769" s="11" t="s">
        <v>1350</v>
      </c>
      <c r="L1769" s="31">
        <v>5499975000</v>
      </c>
    </row>
    <row r="1770" spans="9:12">
      <c r="I1770" s="29">
        <v>2019</v>
      </c>
      <c r="J1770" s="30">
        <v>7731619</v>
      </c>
      <c r="K1770" s="11" t="s">
        <v>1392</v>
      </c>
      <c r="L1770" s="31">
        <v>5338537000</v>
      </c>
    </row>
    <row r="1771" spans="9:12">
      <c r="I1771" s="29">
        <v>2019</v>
      </c>
      <c r="J1771" s="30">
        <v>7735422</v>
      </c>
      <c r="K1771" s="11" t="s">
        <v>1393</v>
      </c>
      <c r="L1771" s="31">
        <v>500000000</v>
      </c>
    </row>
    <row r="1772" spans="9:12">
      <c r="I1772" s="29">
        <v>2019</v>
      </c>
      <c r="J1772" s="30">
        <v>7741018</v>
      </c>
      <c r="K1772" s="11" t="s">
        <v>1394</v>
      </c>
      <c r="L1772" s="31">
        <v>1479000000</v>
      </c>
    </row>
    <row r="1773" spans="9:12">
      <c r="I1773" s="29">
        <v>2019</v>
      </c>
      <c r="J1773" s="30">
        <v>7744806</v>
      </c>
      <c r="K1773" s="11" t="s">
        <v>1395</v>
      </c>
      <c r="L1773" s="31">
        <v>430000000</v>
      </c>
    </row>
    <row r="1774" spans="9:12">
      <c r="I1774" s="29">
        <v>2019</v>
      </c>
      <c r="J1774" s="30">
        <v>7744826</v>
      </c>
      <c r="K1774" s="11" t="s">
        <v>1396</v>
      </c>
      <c r="L1774" s="31">
        <v>569627000</v>
      </c>
    </row>
    <row r="1775" spans="9:12">
      <c r="I1775" s="29">
        <v>2019</v>
      </c>
      <c r="J1775" s="30">
        <v>7744827</v>
      </c>
      <c r="K1775" s="11" t="s">
        <v>1397</v>
      </c>
      <c r="L1775" s="31">
        <v>1000000000</v>
      </c>
    </row>
    <row r="1776" spans="9:12">
      <c r="I1776" s="29">
        <v>2019</v>
      </c>
      <c r="J1776" s="30">
        <v>7744828</v>
      </c>
      <c r="K1776" s="11" t="s">
        <v>1398</v>
      </c>
      <c r="L1776" s="31">
        <v>2490000000</v>
      </c>
    </row>
    <row r="1777" spans="9:12">
      <c r="I1777" s="29">
        <v>2019</v>
      </c>
      <c r="J1777" s="30">
        <v>7764734</v>
      </c>
      <c r="K1777" s="11" t="s">
        <v>1399</v>
      </c>
      <c r="L1777" s="31">
        <v>2420000000</v>
      </c>
    </row>
    <row r="1778" spans="9:12">
      <c r="I1778" s="29">
        <v>2019</v>
      </c>
      <c r="J1778" s="30">
        <v>7769938</v>
      </c>
      <c r="K1778" s="11" t="s">
        <v>1400</v>
      </c>
      <c r="L1778" s="31">
        <v>170000000</v>
      </c>
    </row>
    <row r="1779" spans="9:12">
      <c r="I1779" s="29">
        <v>2019</v>
      </c>
      <c r="J1779" s="30">
        <v>7658208</v>
      </c>
      <c r="K1779" s="11" t="s">
        <v>1269</v>
      </c>
      <c r="L1779" s="31">
        <v>2700000000</v>
      </c>
    </row>
    <row r="1780" spans="9:12">
      <c r="I1780" s="29">
        <v>2019</v>
      </c>
      <c r="J1780" s="30">
        <v>7676919</v>
      </c>
      <c r="K1780" s="11" t="s">
        <v>1313</v>
      </c>
      <c r="L1780" s="31">
        <v>2190023000</v>
      </c>
    </row>
    <row r="1781" spans="9:12">
      <c r="I1781" s="29">
        <v>2019</v>
      </c>
      <c r="J1781" s="30">
        <v>7691067</v>
      </c>
      <c r="K1781" s="11" t="s">
        <v>1326</v>
      </c>
      <c r="L1781" s="31">
        <v>3520705000</v>
      </c>
    </row>
    <row r="1782" spans="9:12">
      <c r="I1782" s="29">
        <v>2019</v>
      </c>
      <c r="J1782" s="30">
        <v>7770357</v>
      </c>
      <c r="K1782" s="11" t="s">
        <v>1401</v>
      </c>
      <c r="L1782" s="31">
        <v>80000000</v>
      </c>
    </row>
    <row r="1783" spans="9:12">
      <c r="I1783" s="29">
        <v>2019</v>
      </c>
      <c r="J1783" s="30">
        <v>7752908</v>
      </c>
      <c r="K1783" s="11" t="s">
        <v>1402</v>
      </c>
      <c r="L1783" s="31">
        <v>5000000000</v>
      </c>
    </row>
    <row r="1784" spans="9:12">
      <c r="I1784" s="29">
        <v>2019</v>
      </c>
      <c r="J1784" s="30">
        <v>7010572</v>
      </c>
      <c r="K1784" s="11" t="s">
        <v>1403</v>
      </c>
      <c r="L1784" s="31">
        <v>0</v>
      </c>
    </row>
    <row r="1785" spans="9:12">
      <c r="I1785" s="29">
        <v>2019</v>
      </c>
      <c r="J1785" s="30">
        <v>7033275</v>
      </c>
      <c r="K1785" s="11" t="s">
        <v>1404</v>
      </c>
      <c r="L1785" s="31">
        <v>611666000</v>
      </c>
    </row>
    <row r="1786" spans="9:12">
      <c r="I1786" s="29">
        <v>2019</v>
      </c>
      <c r="J1786" s="30">
        <v>7191679</v>
      </c>
      <c r="K1786" s="11" t="s">
        <v>1405</v>
      </c>
      <c r="L1786" s="31">
        <v>1125000000</v>
      </c>
    </row>
    <row r="1787" spans="9:12">
      <c r="I1787" s="29">
        <v>2019</v>
      </c>
      <c r="J1787" s="30">
        <v>7228378</v>
      </c>
      <c r="K1787" s="11" t="s">
        <v>1406</v>
      </c>
      <c r="L1787" s="31">
        <v>175000000</v>
      </c>
    </row>
    <row r="1788" spans="9:12">
      <c r="I1788" s="29">
        <v>2019</v>
      </c>
      <c r="J1788" s="30">
        <v>7273684</v>
      </c>
      <c r="K1788" s="11" t="s">
        <v>1280</v>
      </c>
      <c r="L1788" s="31">
        <v>3710000</v>
      </c>
    </row>
    <row r="1789" spans="9:12">
      <c r="I1789" s="29">
        <v>2019</v>
      </c>
      <c r="J1789" s="30">
        <v>7289670</v>
      </c>
      <c r="K1789" s="11" t="s">
        <v>1281</v>
      </c>
      <c r="L1789" s="31">
        <v>800000000</v>
      </c>
    </row>
    <row r="1790" spans="9:12">
      <c r="I1790" s="29">
        <v>2019</v>
      </c>
      <c r="J1790" s="30">
        <v>7319645</v>
      </c>
      <c r="K1790" s="11" t="s">
        <v>1407</v>
      </c>
      <c r="L1790" s="31">
        <v>5091000</v>
      </c>
    </row>
    <row r="1791" spans="9:12">
      <c r="I1791" s="29">
        <v>2019</v>
      </c>
      <c r="J1791" s="30">
        <v>7356855</v>
      </c>
      <c r="K1791" s="11" t="s">
        <v>1284</v>
      </c>
      <c r="L1791" s="31">
        <v>5287000</v>
      </c>
    </row>
    <row r="1792" spans="9:12">
      <c r="I1792" s="29">
        <v>2019</v>
      </c>
      <c r="J1792" s="30">
        <v>7434150</v>
      </c>
      <c r="K1792" s="11" t="s">
        <v>1285</v>
      </c>
      <c r="L1792" s="31">
        <v>296501000</v>
      </c>
    </row>
    <row r="1793" spans="9:12">
      <c r="I1793" s="29">
        <v>2019</v>
      </c>
      <c r="J1793" s="30">
        <v>7467939</v>
      </c>
      <c r="K1793" s="11" t="s">
        <v>1249</v>
      </c>
      <c r="L1793" s="31">
        <v>0</v>
      </c>
    </row>
    <row r="1794" spans="9:12">
      <c r="I1794" s="29">
        <v>2019</v>
      </c>
      <c r="J1794" s="30">
        <v>7472000</v>
      </c>
      <c r="K1794" s="11" t="s">
        <v>1408</v>
      </c>
      <c r="L1794" s="31">
        <v>0</v>
      </c>
    </row>
    <row r="1795" spans="9:12">
      <c r="I1795" s="29">
        <v>2019</v>
      </c>
      <c r="J1795" s="30">
        <v>7475159</v>
      </c>
      <c r="K1795" s="11" t="s">
        <v>1288</v>
      </c>
      <c r="L1795" s="31">
        <v>244441000</v>
      </c>
    </row>
    <row r="1796" spans="9:12">
      <c r="I1796" s="29">
        <v>2019</v>
      </c>
      <c r="J1796" s="30">
        <v>7476200</v>
      </c>
      <c r="K1796" s="11" t="s">
        <v>1409</v>
      </c>
      <c r="L1796" s="31">
        <v>192759000</v>
      </c>
    </row>
    <row r="1797" spans="9:12">
      <c r="I1797" s="29">
        <v>2019</v>
      </c>
      <c r="J1797" s="30">
        <v>7510624</v>
      </c>
      <c r="K1797" s="11" t="s">
        <v>1410</v>
      </c>
      <c r="L1797" s="31">
        <v>0</v>
      </c>
    </row>
    <row r="1798" spans="9:12">
      <c r="I1798" s="29">
        <v>2019</v>
      </c>
      <c r="J1798" s="30">
        <v>7510633</v>
      </c>
      <c r="K1798" s="11" t="s">
        <v>1295</v>
      </c>
      <c r="L1798" s="31">
        <v>0</v>
      </c>
    </row>
    <row r="1799" spans="9:12">
      <c r="I1799" s="29">
        <v>2019</v>
      </c>
      <c r="J1799" s="30">
        <v>7539365</v>
      </c>
      <c r="K1799" s="11" t="s">
        <v>1411</v>
      </c>
      <c r="L1799" s="31">
        <v>0</v>
      </c>
    </row>
    <row r="1800" spans="9:12">
      <c r="I1800" s="29">
        <v>2019</v>
      </c>
      <c r="J1800" s="30">
        <v>7540178</v>
      </c>
      <c r="K1800" s="11" t="s">
        <v>1299</v>
      </c>
      <c r="L1800" s="31">
        <v>1000000000</v>
      </c>
    </row>
    <row r="1801" spans="9:12">
      <c r="I1801" s="29">
        <v>2019</v>
      </c>
      <c r="J1801" s="30">
        <v>7581858</v>
      </c>
      <c r="K1801" s="11" t="s">
        <v>724</v>
      </c>
      <c r="L1801" s="31">
        <v>133656000</v>
      </c>
    </row>
    <row r="1802" spans="9:12">
      <c r="I1802" s="29">
        <v>2019</v>
      </c>
      <c r="J1802" s="30">
        <v>7588064</v>
      </c>
      <c r="K1802" s="11" t="s">
        <v>1300</v>
      </c>
      <c r="L1802" s="31">
        <v>204489000</v>
      </c>
    </row>
    <row r="1803" spans="9:12">
      <c r="I1803" s="29">
        <v>2019</v>
      </c>
      <c r="J1803" s="30">
        <v>7610767</v>
      </c>
      <c r="K1803" s="11" t="s">
        <v>1252</v>
      </c>
      <c r="L1803" s="31">
        <v>2781412770</v>
      </c>
    </row>
    <row r="1804" spans="9:12">
      <c r="I1804" s="29">
        <v>2019</v>
      </c>
      <c r="J1804" s="30">
        <v>7614656</v>
      </c>
      <c r="K1804" s="11" t="s">
        <v>1412</v>
      </c>
      <c r="L1804" s="31">
        <v>2500000000</v>
      </c>
    </row>
    <row r="1805" spans="9:12">
      <c r="I1805" s="29">
        <v>2019</v>
      </c>
      <c r="J1805" s="30">
        <v>7620340</v>
      </c>
      <c r="K1805" s="11" t="s">
        <v>1253</v>
      </c>
      <c r="L1805" s="31">
        <v>686000000</v>
      </c>
    </row>
    <row r="1806" spans="9:12">
      <c r="I1806" s="29">
        <v>2019</v>
      </c>
      <c r="J1806" s="30">
        <v>7620456</v>
      </c>
      <c r="K1806" s="11" t="s">
        <v>1301</v>
      </c>
      <c r="L1806" s="31">
        <v>3059060000</v>
      </c>
    </row>
    <row r="1807" spans="9:12">
      <c r="I1807" s="29">
        <v>2019</v>
      </c>
      <c r="J1807" s="30">
        <v>7621291</v>
      </c>
      <c r="K1807" s="11" t="s">
        <v>1302</v>
      </c>
      <c r="L1807" s="31">
        <v>8100000</v>
      </c>
    </row>
    <row r="1808" spans="9:12">
      <c r="I1808" s="29">
        <v>2019</v>
      </c>
      <c r="J1808" s="30">
        <v>7621673</v>
      </c>
      <c r="K1808" s="11" t="s">
        <v>1256</v>
      </c>
      <c r="L1808" s="31">
        <v>1430850000</v>
      </c>
    </row>
    <row r="1809" spans="9:12">
      <c r="I1809" s="29">
        <v>2019</v>
      </c>
      <c r="J1809" s="30">
        <v>7625757</v>
      </c>
      <c r="K1809" s="11" t="s">
        <v>1413</v>
      </c>
      <c r="L1809" s="31">
        <v>75000000</v>
      </c>
    </row>
    <row r="1810" spans="9:12">
      <c r="I1810" s="29">
        <v>2019</v>
      </c>
      <c r="J1810" s="30">
        <v>7625760</v>
      </c>
      <c r="K1810" s="11" t="s">
        <v>1414</v>
      </c>
      <c r="L1810" s="31">
        <v>83544000</v>
      </c>
    </row>
    <row r="1811" spans="9:12">
      <c r="I1811" s="29">
        <v>2019</v>
      </c>
      <c r="J1811" s="30">
        <v>7632548</v>
      </c>
      <c r="K1811" s="11" t="s">
        <v>1261</v>
      </c>
      <c r="L1811" s="31">
        <v>277376000</v>
      </c>
    </row>
    <row r="1812" spans="9:12">
      <c r="I1812" s="29">
        <v>2019</v>
      </c>
      <c r="J1812" s="30">
        <v>7640540</v>
      </c>
      <c r="K1812" s="11" t="s">
        <v>1309</v>
      </c>
      <c r="L1812" s="31">
        <v>9304000</v>
      </c>
    </row>
    <row r="1813" spans="9:12">
      <c r="I1813" s="29">
        <v>2019</v>
      </c>
      <c r="J1813" s="30">
        <v>7649037</v>
      </c>
      <c r="K1813" s="11" t="s">
        <v>1263</v>
      </c>
      <c r="L1813" s="31">
        <v>175891000</v>
      </c>
    </row>
    <row r="1814" spans="9:12">
      <c r="I1814" s="29">
        <v>2019</v>
      </c>
      <c r="J1814" s="30">
        <v>7654337</v>
      </c>
      <c r="K1814" s="11" t="s">
        <v>1264</v>
      </c>
      <c r="L1814" s="31">
        <v>749709000</v>
      </c>
    </row>
    <row r="1815" spans="9:12">
      <c r="I1815" s="29">
        <v>2019</v>
      </c>
      <c r="J1815" s="30">
        <v>7654338</v>
      </c>
      <c r="K1815" s="11" t="s">
        <v>1265</v>
      </c>
      <c r="L1815" s="31">
        <v>1111000000</v>
      </c>
    </row>
    <row r="1816" spans="9:12">
      <c r="I1816" s="29">
        <v>2019</v>
      </c>
      <c r="J1816" s="30">
        <v>7661266</v>
      </c>
      <c r="K1816" s="11" t="s">
        <v>1270</v>
      </c>
      <c r="L1816" s="31">
        <v>83000000</v>
      </c>
    </row>
    <row r="1817" spans="9:12">
      <c r="I1817" s="29">
        <v>2019</v>
      </c>
      <c r="J1817" s="30">
        <v>7666249</v>
      </c>
      <c r="K1817" s="11" t="s">
        <v>1310</v>
      </c>
      <c r="L1817" s="31">
        <v>3839190000</v>
      </c>
    </row>
    <row r="1818" spans="9:12">
      <c r="I1818" s="29">
        <v>2019</v>
      </c>
      <c r="J1818" s="30">
        <v>7666250</v>
      </c>
      <c r="K1818" s="11" t="s">
        <v>1311</v>
      </c>
      <c r="L1818" s="31">
        <v>4707237000</v>
      </c>
    </row>
    <row r="1819" spans="9:12">
      <c r="I1819" s="29">
        <v>2019</v>
      </c>
      <c r="J1819" s="30">
        <v>7666261</v>
      </c>
      <c r="K1819" s="11" t="s">
        <v>1223</v>
      </c>
      <c r="L1819" s="31">
        <v>1916998000</v>
      </c>
    </row>
    <row r="1820" spans="9:12">
      <c r="I1820" s="29">
        <v>2019</v>
      </c>
      <c r="J1820" s="30">
        <v>7675170</v>
      </c>
      <c r="K1820" s="11" t="s">
        <v>1312</v>
      </c>
      <c r="L1820" s="31">
        <v>420223000</v>
      </c>
    </row>
    <row r="1821" spans="9:12">
      <c r="I1821" s="29">
        <v>2019</v>
      </c>
      <c r="J1821" s="30">
        <v>7676857</v>
      </c>
      <c r="K1821" s="11" t="s">
        <v>1272</v>
      </c>
      <c r="L1821" s="31">
        <v>4956049000</v>
      </c>
    </row>
    <row r="1822" spans="9:12">
      <c r="I1822" s="29">
        <v>2019</v>
      </c>
      <c r="J1822" s="30">
        <v>7677216</v>
      </c>
      <c r="K1822" s="11" t="s">
        <v>1314</v>
      </c>
      <c r="L1822" s="31">
        <v>11992762800</v>
      </c>
    </row>
    <row r="1823" spans="9:12">
      <c r="I1823" s="29">
        <v>2019</v>
      </c>
      <c r="J1823" s="30">
        <v>7677618</v>
      </c>
      <c r="K1823" s="11" t="s">
        <v>1315</v>
      </c>
      <c r="L1823" s="31">
        <v>1363533000</v>
      </c>
    </row>
    <row r="1824" spans="9:12">
      <c r="I1824" s="29">
        <v>2019</v>
      </c>
      <c r="J1824" s="30">
        <v>7686874</v>
      </c>
      <c r="K1824" s="11" t="s">
        <v>1323</v>
      </c>
      <c r="L1824" s="31">
        <v>2411822000</v>
      </c>
    </row>
    <row r="1825" spans="9:12">
      <c r="I1825" s="29">
        <v>2019</v>
      </c>
      <c r="J1825" s="30">
        <v>7686875</v>
      </c>
      <c r="K1825" s="11" t="s">
        <v>1273</v>
      </c>
      <c r="L1825" s="31">
        <v>33957000</v>
      </c>
    </row>
    <row r="1826" spans="9:12">
      <c r="I1826" s="29">
        <v>2019</v>
      </c>
      <c r="J1826" s="30">
        <v>7693828</v>
      </c>
      <c r="K1826" s="11" t="s">
        <v>1328</v>
      </c>
      <c r="L1826" s="31">
        <v>1024872000</v>
      </c>
    </row>
    <row r="1827" spans="9:12">
      <c r="I1827" s="29">
        <v>2019</v>
      </c>
      <c r="J1827" s="30">
        <v>7703023</v>
      </c>
      <c r="K1827" s="11" t="s">
        <v>1415</v>
      </c>
      <c r="L1827" s="31">
        <v>9525958120</v>
      </c>
    </row>
    <row r="1828" spans="9:12">
      <c r="I1828" s="29">
        <v>2019</v>
      </c>
      <c r="J1828" s="30">
        <v>7709321</v>
      </c>
      <c r="K1828" s="11" t="s">
        <v>1333</v>
      </c>
      <c r="L1828" s="31">
        <v>194213000</v>
      </c>
    </row>
    <row r="1829" spans="9:12">
      <c r="I1829" s="29">
        <v>2019</v>
      </c>
      <c r="J1829" s="30">
        <v>7710612</v>
      </c>
      <c r="K1829" s="11" t="s">
        <v>1276</v>
      </c>
      <c r="L1829" s="31">
        <v>730000000</v>
      </c>
    </row>
    <row r="1830" spans="9:12">
      <c r="I1830" s="29">
        <v>2019</v>
      </c>
      <c r="J1830" s="30">
        <v>7714822</v>
      </c>
      <c r="K1830" s="11" t="s">
        <v>1335</v>
      </c>
      <c r="L1830" s="31">
        <v>1187335000</v>
      </c>
    </row>
    <row r="1831" spans="9:12">
      <c r="I1831" s="29">
        <v>2019</v>
      </c>
      <c r="J1831" s="30">
        <v>7718293</v>
      </c>
      <c r="K1831" s="11" t="s">
        <v>1336</v>
      </c>
      <c r="L1831" s="31">
        <v>233000000</v>
      </c>
    </row>
    <row r="1832" spans="9:12">
      <c r="I1832" s="29">
        <v>2019</v>
      </c>
      <c r="J1832" s="30">
        <v>7720924</v>
      </c>
      <c r="K1832" s="11" t="s">
        <v>1337</v>
      </c>
      <c r="L1832" s="31">
        <v>752878000</v>
      </c>
    </row>
    <row r="1833" spans="9:12">
      <c r="I1833" s="29">
        <v>2019</v>
      </c>
      <c r="J1833" s="30">
        <v>7722447</v>
      </c>
      <c r="K1833" s="11" t="s">
        <v>1416</v>
      </c>
      <c r="L1833" s="31">
        <v>7583000000</v>
      </c>
    </row>
    <row r="1834" spans="9:12">
      <c r="I1834" s="29">
        <v>2019</v>
      </c>
      <c r="J1834" s="30">
        <v>7722450</v>
      </c>
      <c r="K1834" s="11" t="s">
        <v>1340</v>
      </c>
      <c r="L1834" s="31">
        <v>846551000</v>
      </c>
    </row>
    <row r="1835" spans="9:12">
      <c r="I1835" s="29">
        <v>2019</v>
      </c>
      <c r="J1835" s="30">
        <v>7722451</v>
      </c>
      <c r="K1835" s="11" t="s">
        <v>1341</v>
      </c>
      <c r="L1835" s="31">
        <v>1065541000</v>
      </c>
    </row>
    <row r="1836" spans="9:12">
      <c r="I1836" s="29">
        <v>2019</v>
      </c>
      <c r="J1836" s="30">
        <v>7724028</v>
      </c>
      <c r="K1836" s="11" t="s">
        <v>1342</v>
      </c>
      <c r="L1836" s="31">
        <v>4384053000</v>
      </c>
    </row>
    <row r="1837" spans="9:12">
      <c r="I1837" s="29">
        <v>2019</v>
      </c>
      <c r="J1837" s="30">
        <v>7725219</v>
      </c>
      <c r="K1837" s="11" t="s">
        <v>1343</v>
      </c>
      <c r="L1837" s="31">
        <v>10993259000</v>
      </c>
    </row>
    <row r="1838" spans="9:12">
      <c r="I1838" s="29">
        <v>2019</v>
      </c>
      <c r="J1838" s="30">
        <v>7725220</v>
      </c>
      <c r="K1838" s="11" t="s">
        <v>1344</v>
      </c>
      <c r="L1838" s="31">
        <v>3612000000</v>
      </c>
    </row>
    <row r="1839" spans="9:12">
      <c r="I1839" s="29">
        <v>2019</v>
      </c>
      <c r="J1839" s="30">
        <v>7728626</v>
      </c>
      <c r="K1839" s="11" t="s">
        <v>1417</v>
      </c>
      <c r="L1839" s="31">
        <v>3059000000</v>
      </c>
    </row>
    <row r="1840" spans="9:12">
      <c r="I1840" s="29">
        <v>2019</v>
      </c>
      <c r="J1840" s="30">
        <v>7728629</v>
      </c>
      <c r="K1840" s="11" t="s">
        <v>1347</v>
      </c>
      <c r="L1840" s="31">
        <v>2370755000</v>
      </c>
    </row>
    <row r="1841" spans="9:12">
      <c r="I1841" s="29">
        <v>2019</v>
      </c>
      <c r="J1841" s="30">
        <v>7729204</v>
      </c>
      <c r="K1841" s="11" t="s">
        <v>1418</v>
      </c>
      <c r="L1841" s="31">
        <v>3801053000</v>
      </c>
    </row>
    <row r="1842" spans="9:12">
      <c r="I1842" s="29">
        <v>2019</v>
      </c>
      <c r="J1842" s="30">
        <v>7729205</v>
      </c>
      <c r="K1842" s="11" t="s">
        <v>1349</v>
      </c>
      <c r="L1842" s="31">
        <v>2021274000</v>
      </c>
    </row>
    <row r="1843" spans="9:12">
      <c r="I1843" s="29">
        <v>2019</v>
      </c>
      <c r="J1843" s="30">
        <v>7730572</v>
      </c>
      <c r="K1843" s="11" t="s">
        <v>1419</v>
      </c>
      <c r="L1843" s="31">
        <v>1000000000</v>
      </c>
    </row>
    <row r="1844" spans="9:12">
      <c r="I1844" s="29">
        <v>2019</v>
      </c>
      <c r="J1844" s="30">
        <v>7732184</v>
      </c>
      <c r="K1844" s="11" t="s">
        <v>1351</v>
      </c>
      <c r="L1844" s="31">
        <v>2000000000</v>
      </c>
    </row>
    <row r="1845" spans="9:12">
      <c r="I1845" s="29">
        <v>2019</v>
      </c>
      <c r="J1845" s="30">
        <v>7732595</v>
      </c>
      <c r="K1845" s="11" t="s">
        <v>1420</v>
      </c>
      <c r="L1845" s="31">
        <v>1650000000</v>
      </c>
    </row>
    <row r="1846" spans="9:12">
      <c r="I1846" s="29">
        <v>2019</v>
      </c>
      <c r="J1846" s="30">
        <v>7732596</v>
      </c>
      <c r="K1846" s="11" t="s">
        <v>1352</v>
      </c>
      <c r="L1846" s="31">
        <v>6127575000</v>
      </c>
    </row>
    <row r="1847" spans="9:12">
      <c r="I1847" s="29">
        <v>2019</v>
      </c>
      <c r="J1847" s="30">
        <v>7732651</v>
      </c>
      <c r="K1847" s="11" t="s">
        <v>1421</v>
      </c>
      <c r="L1847" s="31">
        <v>3170000000</v>
      </c>
    </row>
    <row r="1848" spans="9:12">
      <c r="I1848" s="29">
        <v>2019</v>
      </c>
      <c r="J1848" s="30">
        <v>7733589</v>
      </c>
      <c r="K1848" s="11" t="s">
        <v>1353</v>
      </c>
      <c r="L1848" s="31">
        <v>168569000</v>
      </c>
    </row>
    <row r="1849" spans="9:12">
      <c r="I1849" s="29">
        <v>2019</v>
      </c>
      <c r="J1849" s="30">
        <v>7734708</v>
      </c>
      <c r="K1849" s="11" t="s">
        <v>1422</v>
      </c>
      <c r="L1849" s="31">
        <v>2500000000</v>
      </c>
    </row>
    <row r="1850" spans="9:12">
      <c r="I1850" s="29">
        <v>2019</v>
      </c>
      <c r="J1850" s="30">
        <v>7736751</v>
      </c>
      <c r="K1850" s="11" t="s">
        <v>1423</v>
      </c>
      <c r="L1850" s="31">
        <v>4000000000</v>
      </c>
    </row>
    <row r="1851" spans="9:12">
      <c r="I1851" s="29">
        <v>2019</v>
      </c>
      <c r="J1851" s="30">
        <v>7737438</v>
      </c>
      <c r="K1851" s="11" t="s">
        <v>1424</v>
      </c>
      <c r="L1851" s="31">
        <v>339000000</v>
      </c>
    </row>
    <row r="1852" spans="9:12">
      <c r="I1852" s="29">
        <v>2019</v>
      </c>
      <c r="J1852" s="30">
        <v>7738586</v>
      </c>
      <c r="K1852" s="11" t="s">
        <v>1425</v>
      </c>
      <c r="L1852" s="31">
        <v>1000000000</v>
      </c>
    </row>
    <row r="1853" spans="9:12">
      <c r="I1853" s="29">
        <v>2019</v>
      </c>
      <c r="J1853" s="30">
        <v>7738587</v>
      </c>
      <c r="K1853" s="11" t="s">
        <v>1426</v>
      </c>
      <c r="L1853" s="31">
        <v>760000000</v>
      </c>
    </row>
    <row r="1854" spans="9:12">
      <c r="I1854" s="29">
        <v>2019</v>
      </c>
      <c r="J1854" s="30">
        <v>7742476</v>
      </c>
      <c r="K1854" s="11" t="s">
        <v>1427</v>
      </c>
      <c r="L1854" s="31">
        <v>2063456000</v>
      </c>
    </row>
    <row r="1855" spans="9:12">
      <c r="I1855" s="29">
        <v>2019</v>
      </c>
      <c r="J1855" s="30">
        <v>7742478</v>
      </c>
      <c r="K1855" s="11" t="s">
        <v>1428</v>
      </c>
      <c r="L1855" s="31">
        <v>2200000000</v>
      </c>
    </row>
    <row r="1856" spans="9:12">
      <c r="I1856" s="29">
        <v>2019</v>
      </c>
      <c r="J1856" s="30">
        <v>7754486</v>
      </c>
      <c r="K1856" s="11" t="s">
        <v>1429</v>
      </c>
      <c r="L1856" s="31">
        <v>41229000</v>
      </c>
    </row>
    <row r="1857" spans="9:12">
      <c r="I1857" s="29">
        <v>2019</v>
      </c>
      <c r="J1857" s="30">
        <v>7756094</v>
      </c>
      <c r="K1857" s="11" t="s">
        <v>1430</v>
      </c>
      <c r="L1857" s="31">
        <v>500000000</v>
      </c>
    </row>
    <row r="1858" spans="9:12">
      <c r="I1858" s="29">
        <v>2019</v>
      </c>
      <c r="J1858" s="30">
        <v>7756095</v>
      </c>
      <c r="K1858" s="11" t="s">
        <v>1431</v>
      </c>
      <c r="L1858" s="31">
        <v>500000000</v>
      </c>
    </row>
    <row r="1859" spans="9:12">
      <c r="I1859" s="29">
        <v>2019</v>
      </c>
      <c r="J1859" s="30">
        <v>7756096</v>
      </c>
      <c r="K1859" s="11" t="s">
        <v>1432</v>
      </c>
      <c r="L1859" s="31">
        <v>500000000</v>
      </c>
    </row>
    <row r="1860" spans="9:12">
      <c r="I1860" s="29">
        <v>2019</v>
      </c>
      <c r="J1860" s="30">
        <v>7756097</v>
      </c>
      <c r="K1860" s="11" t="s">
        <v>1433</v>
      </c>
      <c r="L1860" s="31">
        <v>60000000</v>
      </c>
    </row>
    <row r="1861" spans="9:12">
      <c r="I1861" s="29">
        <v>2019</v>
      </c>
      <c r="J1861" s="30">
        <v>7759438</v>
      </c>
      <c r="K1861" s="11" t="s">
        <v>1434</v>
      </c>
      <c r="L1861" s="31">
        <v>60000000</v>
      </c>
    </row>
    <row r="1862" spans="9:12">
      <c r="I1862" s="29">
        <v>2019</v>
      </c>
      <c r="J1862" s="30">
        <v>7761184</v>
      </c>
      <c r="K1862" s="11" t="s">
        <v>1435</v>
      </c>
      <c r="L1862" s="31">
        <v>432500000</v>
      </c>
    </row>
    <row r="1863" spans="9:12">
      <c r="I1863" s="29">
        <v>2019</v>
      </c>
      <c r="J1863" s="30">
        <v>7764735</v>
      </c>
      <c r="K1863" s="11" t="s">
        <v>1436</v>
      </c>
      <c r="L1863" s="31">
        <v>5000000000</v>
      </c>
    </row>
    <row r="1864" spans="9:12">
      <c r="I1864" s="29">
        <v>2019</v>
      </c>
      <c r="J1864" s="30">
        <v>7766979</v>
      </c>
      <c r="K1864" s="11" t="s">
        <v>1437</v>
      </c>
      <c r="L1864" s="31">
        <v>860000000</v>
      </c>
    </row>
    <row r="1865" spans="9:12">
      <c r="I1865" s="29">
        <v>2019</v>
      </c>
      <c r="J1865" s="30">
        <v>7767291</v>
      </c>
      <c r="K1865" s="11" t="s">
        <v>1438</v>
      </c>
      <c r="L1865" s="31">
        <v>2260000000</v>
      </c>
    </row>
    <row r="1866" spans="9:12">
      <c r="I1866" s="29">
        <v>2019</v>
      </c>
      <c r="J1866" s="30">
        <v>7768036</v>
      </c>
      <c r="K1866" s="11" t="s">
        <v>1439</v>
      </c>
      <c r="L1866" s="31">
        <v>70000000</v>
      </c>
    </row>
    <row r="1867" spans="9:12">
      <c r="I1867" s="29">
        <v>2019</v>
      </c>
      <c r="J1867" s="30">
        <v>7768037</v>
      </c>
      <c r="K1867" s="11" t="s">
        <v>1440</v>
      </c>
      <c r="L1867" s="31">
        <v>50000000</v>
      </c>
    </row>
    <row r="1868" spans="9:12">
      <c r="I1868" s="29">
        <v>2019</v>
      </c>
      <c r="J1868" s="30">
        <v>7772211</v>
      </c>
      <c r="K1868" s="11" t="s">
        <v>1441</v>
      </c>
      <c r="L1868" s="31">
        <v>2260000000</v>
      </c>
    </row>
    <row r="1869" spans="9:12">
      <c r="I1869" s="29">
        <v>2019</v>
      </c>
      <c r="J1869" s="30">
        <v>7780243</v>
      </c>
      <c r="K1869" s="11" t="s">
        <v>1442</v>
      </c>
      <c r="L1869" s="31">
        <v>860000000</v>
      </c>
    </row>
    <row r="1870" spans="9:12">
      <c r="I1870" s="29">
        <v>2019</v>
      </c>
      <c r="J1870" s="30">
        <v>7780804</v>
      </c>
      <c r="K1870" s="11" t="s">
        <v>1443</v>
      </c>
      <c r="L1870" s="31">
        <v>955816000</v>
      </c>
    </row>
    <row r="1871" spans="9:12">
      <c r="I1871" s="29">
        <v>2019</v>
      </c>
      <c r="J1871" s="30">
        <v>7782528</v>
      </c>
      <c r="K1871" s="11" t="s">
        <v>1444</v>
      </c>
      <c r="L1871" s="31">
        <v>470930000</v>
      </c>
    </row>
    <row r="1872" spans="9:12">
      <c r="I1872" s="29">
        <v>2019</v>
      </c>
      <c r="J1872" s="30">
        <v>7788501</v>
      </c>
      <c r="K1872" s="11" t="s">
        <v>1445</v>
      </c>
      <c r="L1872" s="31">
        <v>850000000</v>
      </c>
    </row>
    <row r="1873" spans="9:12">
      <c r="I1873" s="29">
        <v>2019</v>
      </c>
      <c r="J1873" s="30">
        <v>7804812</v>
      </c>
      <c r="K1873" s="11" t="s">
        <v>1446</v>
      </c>
      <c r="L1873" s="31">
        <v>0</v>
      </c>
    </row>
    <row r="1874" spans="9:12">
      <c r="I1874" s="29">
        <v>2019</v>
      </c>
      <c r="J1874" s="30">
        <v>7812056</v>
      </c>
      <c r="K1874" s="11" t="s">
        <v>1447</v>
      </c>
      <c r="L1874" s="31">
        <v>0</v>
      </c>
    </row>
    <row r="1875" spans="9:12">
      <c r="I1875" s="29">
        <v>2019</v>
      </c>
      <c r="J1875" s="30">
        <v>7812057</v>
      </c>
      <c r="K1875" s="11" t="s">
        <v>1448</v>
      </c>
      <c r="L1875" s="31">
        <v>0</v>
      </c>
    </row>
    <row r="1876" spans="9:12">
      <c r="I1876" s="29">
        <v>2019</v>
      </c>
      <c r="J1876" s="30">
        <v>7812086</v>
      </c>
      <c r="K1876" s="11" t="s">
        <v>1449</v>
      </c>
      <c r="L1876" s="31">
        <v>0</v>
      </c>
    </row>
    <row r="1877" spans="9:12">
      <c r="I1877" s="29">
        <v>2019</v>
      </c>
      <c r="J1877" s="30">
        <v>7812087</v>
      </c>
      <c r="K1877" s="11" t="s">
        <v>1450</v>
      </c>
      <c r="L1877" s="31">
        <v>0</v>
      </c>
    </row>
    <row r="1878" spans="9:12">
      <c r="I1878" s="29">
        <v>2019</v>
      </c>
      <c r="J1878" s="30">
        <v>7812356</v>
      </c>
      <c r="K1878" s="11" t="s">
        <v>1451</v>
      </c>
      <c r="L1878" s="31">
        <v>0</v>
      </c>
    </row>
    <row r="1879" spans="9:12">
      <c r="I1879" s="29">
        <v>2019</v>
      </c>
      <c r="J1879" s="30">
        <v>7693829</v>
      </c>
      <c r="K1879" s="11" t="s">
        <v>1274</v>
      </c>
      <c r="L1879" s="31">
        <v>569814000</v>
      </c>
    </row>
    <row r="1880" spans="9:12">
      <c r="I1880" s="39"/>
      <c r="J1880" s="40"/>
      <c r="K1880" s="41"/>
      <c r="L1880" s="42"/>
    </row>
    <row r="1881" spans="9:12">
      <c r="I1881" s="21">
        <v>2019</v>
      </c>
      <c r="J1881" s="43">
        <v>7798658</v>
      </c>
      <c r="K1881" s="44" t="s">
        <v>1452</v>
      </c>
      <c r="L1881" s="31">
        <v>182398000</v>
      </c>
    </row>
    <row r="1882" spans="9:12">
      <c r="I1882" s="21">
        <v>2019</v>
      </c>
      <c r="J1882" s="43">
        <v>420170047</v>
      </c>
      <c r="K1882" s="44" t="s">
        <v>1004</v>
      </c>
      <c r="L1882" s="31">
        <v>116949000</v>
      </c>
    </row>
    <row r="1883" spans="9:12">
      <c r="I1883" s="21">
        <v>2019</v>
      </c>
      <c r="J1883" s="43">
        <v>420180048</v>
      </c>
      <c r="K1883" s="44" t="s">
        <v>30</v>
      </c>
      <c r="L1883" s="31">
        <v>6900000000</v>
      </c>
    </row>
    <row r="1884" spans="9:12">
      <c r="I1884" s="21">
        <v>2019</v>
      </c>
      <c r="J1884" s="43">
        <v>420190060</v>
      </c>
      <c r="K1884" s="44" t="s">
        <v>31</v>
      </c>
      <c r="L1884" s="31"/>
    </row>
    <row r="1885" spans="9:12">
      <c r="I1885" s="21">
        <v>2019</v>
      </c>
      <c r="J1885" s="43">
        <v>420170048</v>
      </c>
      <c r="K1885" s="44" t="s">
        <v>1005</v>
      </c>
      <c r="L1885" s="31">
        <v>355926000</v>
      </c>
    </row>
    <row r="1886" spans="9:12">
      <c r="I1886" s="21">
        <v>2019</v>
      </c>
      <c r="J1886" s="43">
        <v>420180038</v>
      </c>
      <c r="K1886" s="44" t="s">
        <v>1453</v>
      </c>
      <c r="L1886" s="31">
        <v>1336554000</v>
      </c>
    </row>
    <row r="1887" spans="9:12">
      <c r="I1887" s="21">
        <v>2019</v>
      </c>
      <c r="J1887" s="43">
        <v>420180039</v>
      </c>
      <c r="K1887" s="44" t="s">
        <v>1454</v>
      </c>
      <c r="L1887" s="31">
        <v>1441504000</v>
      </c>
    </row>
    <row r="1888" spans="9:12">
      <c r="I1888" s="21">
        <v>2019</v>
      </c>
      <c r="J1888" s="43">
        <v>420190008</v>
      </c>
      <c r="K1888" s="44" t="s">
        <v>1455</v>
      </c>
      <c r="L1888" s="31">
        <v>3476172000</v>
      </c>
    </row>
    <row r="1889" spans="9:12">
      <c r="I1889" s="21">
        <v>2019</v>
      </c>
      <c r="J1889" s="43">
        <v>420180037</v>
      </c>
      <c r="K1889" s="44" t="s">
        <v>29</v>
      </c>
      <c r="L1889" s="31">
        <v>8781730000</v>
      </c>
    </row>
    <row r="1890" spans="9:12">
      <c r="I1890" s="21">
        <v>2019</v>
      </c>
      <c r="J1890" s="43">
        <v>420190013</v>
      </c>
      <c r="K1890" s="44" t="s">
        <v>1456</v>
      </c>
      <c r="L1890" s="31">
        <v>118858000</v>
      </c>
    </row>
    <row r="1891" spans="9:12">
      <c r="I1891" s="21">
        <v>2019</v>
      </c>
      <c r="J1891" s="43">
        <v>420170058</v>
      </c>
      <c r="K1891" s="44" t="s">
        <v>1015</v>
      </c>
      <c r="L1891" s="31"/>
    </row>
    <row r="1892" spans="9:12">
      <c r="I1892" s="21">
        <v>2019</v>
      </c>
      <c r="J1892" s="43">
        <v>420190040</v>
      </c>
      <c r="K1892" s="44" t="s">
        <v>1457</v>
      </c>
      <c r="L1892" s="31">
        <v>342000000</v>
      </c>
    </row>
    <row r="1893" spans="9:12">
      <c r="I1893" s="21">
        <v>2019</v>
      </c>
      <c r="J1893" s="43">
        <v>420100008</v>
      </c>
      <c r="K1893" s="44" t="s">
        <v>1458</v>
      </c>
      <c r="L1893" s="31"/>
    </row>
    <row r="1894" spans="9:12">
      <c r="I1894" s="21">
        <v>2019</v>
      </c>
      <c r="J1894" s="43">
        <v>420140010</v>
      </c>
      <c r="K1894" s="44" t="s">
        <v>909</v>
      </c>
      <c r="L1894" s="31"/>
    </row>
    <row r="1895" spans="9:12">
      <c r="I1895" s="21">
        <v>2019</v>
      </c>
      <c r="J1895" s="43">
        <v>420180040</v>
      </c>
      <c r="K1895" s="44" t="s">
        <v>1459</v>
      </c>
      <c r="L1895" s="31">
        <v>617346000</v>
      </c>
    </row>
    <row r="1896" spans="9:12">
      <c r="I1896" s="21">
        <v>2019</v>
      </c>
      <c r="J1896" s="43">
        <v>420190055</v>
      </c>
      <c r="K1896" s="44" t="s">
        <v>1460</v>
      </c>
      <c r="L1896" s="31"/>
    </row>
    <row r="1897" spans="9:12">
      <c r="I1897" s="21">
        <v>2019</v>
      </c>
      <c r="J1897" s="43">
        <v>420190019</v>
      </c>
      <c r="K1897" s="44" t="s">
        <v>1461</v>
      </c>
      <c r="L1897" s="31">
        <v>1300000000</v>
      </c>
    </row>
    <row r="1898" spans="9:12">
      <c r="I1898" s="21">
        <v>2019</v>
      </c>
      <c r="J1898" s="43">
        <v>420190026</v>
      </c>
      <c r="K1898" s="44" t="s">
        <v>1462</v>
      </c>
      <c r="L1898" s="31">
        <v>537000000</v>
      </c>
    </row>
    <row r="1899" spans="9:12">
      <c r="I1899" s="21">
        <v>2019</v>
      </c>
      <c r="J1899" s="43">
        <v>420170068</v>
      </c>
      <c r="K1899" s="44" t="s">
        <v>1024</v>
      </c>
      <c r="L1899" s="31">
        <v>1300000000</v>
      </c>
    </row>
    <row r="1900" spans="9:12">
      <c r="I1900" s="21">
        <v>2019</v>
      </c>
      <c r="J1900" s="43">
        <v>420190029</v>
      </c>
      <c r="K1900" s="44" t="s">
        <v>1463</v>
      </c>
      <c r="L1900" s="31">
        <v>138800000</v>
      </c>
    </row>
    <row r="1901" spans="9:12">
      <c r="I1901" s="21">
        <v>2019</v>
      </c>
      <c r="J1901" s="43">
        <v>420170068</v>
      </c>
      <c r="K1901" s="44" t="s">
        <v>1024</v>
      </c>
      <c r="L1901" s="31">
        <v>334000000</v>
      </c>
    </row>
    <row r="1902" spans="9:12">
      <c r="I1902" s="21">
        <v>2019</v>
      </c>
      <c r="J1902" s="43">
        <v>420130015</v>
      </c>
      <c r="K1902" s="44" t="s">
        <v>903</v>
      </c>
      <c r="L1902" s="31">
        <v>20383000</v>
      </c>
    </row>
    <row r="1903" spans="9:12">
      <c r="I1903" s="21">
        <v>2019</v>
      </c>
      <c r="J1903" s="43">
        <v>420160004</v>
      </c>
      <c r="K1903" s="44" t="s">
        <v>927</v>
      </c>
      <c r="L1903" s="31"/>
    </row>
    <row r="1904" spans="9:12">
      <c r="I1904" s="21">
        <v>2019</v>
      </c>
      <c r="J1904" s="43">
        <v>420180029</v>
      </c>
      <c r="K1904" s="44" t="s">
        <v>1464</v>
      </c>
      <c r="L1904" s="31">
        <v>31780000</v>
      </c>
    </row>
    <row r="1905" spans="9:12">
      <c r="I1905" s="21">
        <v>2019</v>
      </c>
      <c r="J1905" s="43">
        <v>420110032</v>
      </c>
      <c r="K1905" s="44" t="s">
        <v>1465</v>
      </c>
      <c r="L1905" s="31">
        <v>728195</v>
      </c>
    </row>
    <row r="1906" spans="9:12">
      <c r="I1906" s="21">
        <v>2019</v>
      </c>
      <c r="J1906" s="43">
        <v>420170067</v>
      </c>
      <c r="K1906" s="44" t="s">
        <v>1023</v>
      </c>
      <c r="L1906" s="31">
        <v>1725128000</v>
      </c>
    </row>
    <row r="1907" spans="9:12">
      <c r="I1907" s="21">
        <v>2019</v>
      </c>
      <c r="J1907" s="43">
        <v>420180019</v>
      </c>
      <c r="K1907" s="44" t="s">
        <v>1466</v>
      </c>
      <c r="L1907" s="31">
        <v>110902000</v>
      </c>
    </row>
    <row r="1908" spans="9:12">
      <c r="I1908" s="21">
        <v>2019</v>
      </c>
      <c r="J1908" s="43">
        <v>420190048</v>
      </c>
      <c r="K1908" s="44" t="s">
        <v>1467</v>
      </c>
      <c r="L1908" s="31">
        <v>4900000000</v>
      </c>
    </row>
    <row r="1909" spans="9:12">
      <c r="I1909" s="21">
        <v>2019</v>
      </c>
      <c r="J1909" s="43">
        <v>420180033</v>
      </c>
      <c r="K1909" s="44" t="s">
        <v>1468</v>
      </c>
      <c r="L1909" s="31">
        <v>219909000</v>
      </c>
    </row>
    <row r="1910" spans="9:12">
      <c r="I1910" s="21">
        <v>2019</v>
      </c>
      <c r="J1910" s="43">
        <v>420180041</v>
      </c>
      <c r="K1910" s="44" t="s">
        <v>1469</v>
      </c>
      <c r="L1910" s="31">
        <v>1162298000</v>
      </c>
    </row>
    <row r="1911" spans="9:12">
      <c r="I1911" s="21">
        <v>2019</v>
      </c>
      <c r="J1911" s="43">
        <v>420190012</v>
      </c>
      <c r="K1911" s="44" t="s">
        <v>1470</v>
      </c>
      <c r="L1911" s="31">
        <v>3800000000</v>
      </c>
    </row>
    <row r="1912" spans="9:12">
      <c r="I1912" s="21">
        <v>2019</v>
      </c>
      <c r="J1912" s="43">
        <v>420190099</v>
      </c>
      <c r="K1912" s="44" t="s">
        <v>1471</v>
      </c>
      <c r="L1912" s="31"/>
    </row>
    <row r="1913" spans="9:12">
      <c r="I1913" s="21">
        <v>2019</v>
      </c>
      <c r="J1913" s="43">
        <v>420180030</v>
      </c>
      <c r="K1913" s="44" t="s">
        <v>1472</v>
      </c>
      <c r="L1913" s="31">
        <v>23053000</v>
      </c>
    </row>
    <row r="1914" spans="9:12">
      <c r="I1914" s="21">
        <v>2019</v>
      </c>
      <c r="J1914" s="43">
        <v>420120039</v>
      </c>
      <c r="K1914" s="44" t="s">
        <v>1473</v>
      </c>
      <c r="L1914" s="31">
        <v>52705000</v>
      </c>
    </row>
    <row r="1915" spans="9:12">
      <c r="I1915" s="21">
        <v>2019</v>
      </c>
      <c r="J1915" s="43">
        <v>420170011</v>
      </c>
      <c r="K1915" s="44" t="s">
        <v>968</v>
      </c>
      <c r="L1915" s="31">
        <v>169051000</v>
      </c>
    </row>
    <row r="1916" spans="9:12">
      <c r="I1916" s="21">
        <v>2019</v>
      </c>
      <c r="J1916" s="43">
        <v>420190033</v>
      </c>
      <c r="K1916" s="44" t="s">
        <v>1474</v>
      </c>
      <c r="L1916" s="31">
        <v>867973000</v>
      </c>
    </row>
    <row r="1917" spans="9:12">
      <c r="I1917" s="21">
        <v>2019</v>
      </c>
      <c r="J1917" s="43">
        <v>7102682</v>
      </c>
      <c r="K1917" s="44" t="s">
        <v>1475</v>
      </c>
      <c r="L1917" s="31"/>
    </row>
    <row r="1918" spans="9:12">
      <c r="I1918" s="21">
        <v>2019</v>
      </c>
      <c r="J1918" s="43">
        <v>420190034</v>
      </c>
      <c r="K1918" s="44" t="s">
        <v>1476</v>
      </c>
      <c r="L1918" s="31">
        <v>100000000</v>
      </c>
    </row>
    <row r="1919" spans="9:12">
      <c r="I1919" s="21">
        <v>2019</v>
      </c>
      <c r="J1919" s="43">
        <v>420170063</v>
      </c>
      <c r="K1919" s="44" t="s">
        <v>1019</v>
      </c>
      <c r="L1919" s="31">
        <v>21256841</v>
      </c>
    </row>
    <row r="1920" spans="9:12">
      <c r="I1920" s="21">
        <v>2019</v>
      </c>
      <c r="J1920" s="43">
        <v>420170064</v>
      </c>
      <c r="K1920" s="44" t="s">
        <v>1020</v>
      </c>
      <c r="L1920" s="31">
        <v>49989000</v>
      </c>
    </row>
    <row r="1921" spans="9:12">
      <c r="I1921" s="21">
        <v>2019</v>
      </c>
      <c r="J1921" s="43">
        <v>420190057</v>
      </c>
      <c r="K1921" s="44" t="s">
        <v>1477</v>
      </c>
      <c r="L1921" s="31"/>
    </row>
    <row r="1922" spans="9:12">
      <c r="I1922" s="21">
        <v>2019</v>
      </c>
      <c r="J1922" s="43">
        <v>420190070</v>
      </c>
      <c r="K1922" s="44" t="s">
        <v>1478</v>
      </c>
      <c r="L1922" s="31">
        <v>260000000</v>
      </c>
    </row>
    <row r="1923" spans="9:12">
      <c r="I1923" s="21">
        <v>2019</v>
      </c>
      <c r="J1923" s="43">
        <v>420190071</v>
      </c>
      <c r="K1923" s="44" t="s">
        <v>1479</v>
      </c>
      <c r="L1923" s="31"/>
    </row>
    <row r="1924" spans="9:12">
      <c r="I1924" s="21">
        <v>2019</v>
      </c>
      <c r="J1924" s="43">
        <v>420180026</v>
      </c>
      <c r="K1924" s="44" t="s">
        <v>1480</v>
      </c>
      <c r="L1924" s="31">
        <v>1200000000</v>
      </c>
    </row>
    <row r="1925" spans="9:12">
      <c r="I1925" s="21">
        <v>2019</v>
      </c>
      <c r="J1925" s="43">
        <v>420170070</v>
      </c>
      <c r="K1925" s="44" t="s">
        <v>1026</v>
      </c>
      <c r="L1925" s="31">
        <v>1200000000</v>
      </c>
    </row>
    <row r="1926" spans="9:12">
      <c r="I1926" s="21">
        <v>2019</v>
      </c>
      <c r="J1926" s="43">
        <v>420190032</v>
      </c>
      <c r="K1926" s="44" t="s">
        <v>1481</v>
      </c>
      <c r="L1926" s="31">
        <v>216775750</v>
      </c>
    </row>
    <row r="1927" spans="9:12">
      <c r="I1927" s="21">
        <v>2019</v>
      </c>
      <c r="J1927" s="43">
        <v>420110024</v>
      </c>
      <c r="K1927" s="44" t="s">
        <v>1482</v>
      </c>
      <c r="L1927" s="31">
        <v>20329000</v>
      </c>
    </row>
    <row r="1928" spans="9:12">
      <c r="I1928" s="21">
        <v>2019</v>
      </c>
      <c r="J1928" s="43">
        <v>420190045</v>
      </c>
      <c r="K1928" s="44" t="s">
        <v>1483</v>
      </c>
      <c r="L1928" s="31">
        <v>3392433000</v>
      </c>
    </row>
    <row r="1929" spans="9:12">
      <c r="I1929" s="21">
        <v>2019</v>
      </c>
      <c r="J1929" s="43">
        <v>420150043</v>
      </c>
      <c r="K1929" s="44" t="s">
        <v>925</v>
      </c>
      <c r="L1929" s="31">
        <v>100316000</v>
      </c>
    </row>
    <row r="1930" spans="9:12">
      <c r="I1930" s="21">
        <v>2019</v>
      </c>
      <c r="J1930" s="43">
        <v>7788711</v>
      </c>
      <c r="K1930" s="44" t="s">
        <v>1484</v>
      </c>
      <c r="L1930" s="31">
        <v>250000000</v>
      </c>
    </row>
    <row r="1931" spans="9:12">
      <c r="I1931" s="21">
        <v>2019</v>
      </c>
      <c r="J1931" s="43">
        <v>420170030</v>
      </c>
      <c r="K1931" s="44" t="s">
        <v>987</v>
      </c>
      <c r="L1931" s="31">
        <v>33138000</v>
      </c>
    </row>
    <row r="1932" spans="9:12">
      <c r="I1932" s="21">
        <v>2019</v>
      </c>
      <c r="J1932" s="43">
        <v>7709840</v>
      </c>
      <c r="K1932" s="44" t="s">
        <v>1485</v>
      </c>
      <c r="L1932" s="31">
        <v>1000000000</v>
      </c>
    </row>
    <row r="1933" spans="9:12">
      <c r="I1933" s="21">
        <v>2019</v>
      </c>
      <c r="J1933" s="43">
        <v>420150033</v>
      </c>
      <c r="K1933" s="44" t="s">
        <v>1486</v>
      </c>
      <c r="L1933" s="31">
        <v>16135000</v>
      </c>
    </row>
    <row r="1934" spans="9:12">
      <c r="I1934" s="21">
        <v>2019</v>
      </c>
      <c r="J1934" s="43">
        <v>420170031</v>
      </c>
      <c r="K1934" s="44" t="s">
        <v>988</v>
      </c>
      <c r="L1934" s="31">
        <v>49754000</v>
      </c>
    </row>
    <row r="1935" spans="9:12">
      <c r="I1935" s="21">
        <v>2019</v>
      </c>
      <c r="J1935" s="43">
        <v>420110041</v>
      </c>
      <c r="K1935" s="44" t="s">
        <v>1487</v>
      </c>
      <c r="L1935" s="31"/>
    </row>
    <row r="1936" spans="9:12">
      <c r="I1936" s="21">
        <v>2019</v>
      </c>
      <c r="J1936" s="43">
        <v>420190076</v>
      </c>
      <c r="K1936" s="44" t="s">
        <v>1488</v>
      </c>
      <c r="L1936" s="31">
        <v>410000000</v>
      </c>
    </row>
    <row r="1937" spans="9:12">
      <c r="I1937" s="21">
        <v>2019</v>
      </c>
      <c r="J1937" s="43">
        <v>420190017</v>
      </c>
      <c r="K1937" s="44" t="s">
        <v>1489</v>
      </c>
      <c r="L1937" s="31">
        <v>2500000000</v>
      </c>
    </row>
    <row r="1938" spans="9:12">
      <c r="I1938" s="21">
        <v>2019</v>
      </c>
      <c r="J1938" s="43">
        <v>420100027</v>
      </c>
      <c r="K1938" s="44" t="s">
        <v>1490</v>
      </c>
      <c r="L1938" s="31">
        <v>77315000</v>
      </c>
    </row>
    <row r="1939" spans="9:12">
      <c r="I1939" s="21">
        <v>2019</v>
      </c>
      <c r="J1939" s="43">
        <v>420140027</v>
      </c>
      <c r="K1939" s="44" t="s">
        <v>1491</v>
      </c>
      <c r="L1939" s="31"/>
    </row>
    <row r="1940" spans="9:12">
      <c r="I1940" s="21">
        <v>2019</v>
      </c>
      <c r="J1940" s="43">
        <v>420160032</v>
      </c>
      <c r="K1940" s="44" t="s">
        <v>1492</v>
      </c>
      <c r="L1940" s="31">
        <v>156251000</v>
      </c>
    </row>
    <row r="1941" spans="9:12">
      <c r="I1941" s="21">
        <v>2019</v>
      </c>
      <c r="J1941" s="43">
        <v>420180045</v>
      </c>
      <c r="K1941" s="44" t="s">
        <v>1493</v>
      </c>
      <c r="L1941" s="31">
        <v>1091703000</v>
      </c>
    </row>
    <row r="1942" spans="9:12">
      <c r="I1942" s="21">
        <v>2019</v>
      </c>
      <c r="J1942" s="43">
        <v>7089287</v>
      </c>
      <c r="K1942" s="44" t="s">
        <v>1494</v>
      </c>
      <c r="L1942" s="31">
        <v>83310000</v>
      </c>
    </row>
    <row r="1943" spans="9:12">
      <c r="I1943" s="21">
        <v>2019</v>
      </c>
      <c r="J1943" s="43">
        <v>420160005</v>
      </c>
      <c r="K1943" s="44" t="s">
        <v>928</v>
      </c>
      <c r="L1943" s="31">
        <v>175243000</v>
      </c>
    </row>
    <row r="1944" spans="9:12">
      <c r="I1944" s="21">
        <v>2019</v>
      </c>
      <c r="J1944" s="43">
        <v>420190056</v>
      </c>
      <c r="K1944" s="44" t="s">
        <v>1495</v>
      </c>
      <c r="L1944" s="31"/>
    </row>
    <row r="1945" spans="9:12">
      <c r="I1945" s="21">
        <v>2019</v>
      </c>
      <c r="J1945" s="43">
        <v>420140003</v>
      </c>
      <c r="K1945" s="44" t="s">
        <v>907</v>
      </c>
      <c r="L1945" s="31">
        <v>69787000</v>
      </c>
    </row>
    <row r="1946" spans="9:12">
      <c r="I1946" s="21">
        <v>2019</v>
      </c>
      <c r="J1946" s="43">
        <v>420150039</v>
      </c>
      <c r="K1946" s="44" t="s">
        <v>1496</v>
      </c>
      <c r="L1946" s="31">
        <v>220000000</v>
      </c>
    </row>
    <row r="1947" spans="9:12">
      <c r="I1947" s="21">
        <v>2019</v>
      </c>
      <c r="J1947" s="43">
        <v>420170015</v>
      </c>
      <c r="K1947" s="44" t="s">
        <v>972</v>
      </c>
      <c r="L1947" s="31">
        <v>36005000</v>
      </c>
    </row>
    <row r="1948" spans="9:12">
      <c r="I1948" s="21">
        <v>2019</v>
      </c>
      <c r="J1948" s="43">
        <v>420170061</v>
      </c>
      <c r="K1948" s="44" t="s">
        <v>1017</v>
      </c>
      <c r="L1948" s="31">
        <v>23368000</v>
      </c>
    </row>
    <row r="1949" spans="9:12">
      <c r="I1949" s="21">
        <v>2019</v>
      </c>
      <c r="J1949" s="43">
        <v>420170062</v>
      </c>
      <c r="K1949" s="44" t="s">
        <v>1018</v>
      </c>
      <c r="L1949" s="31">
        <v>150000000</v>
      </c>
    </row>
    <row r="1950" spans="9:12">
      <c r="I1950" s="21">
        <v>2019</v>
      </c>
      <c r="J1950" s="43">
        <v>420180006</v>
      </c>
      <c r="K1950" s="44" t="s">
        <v>1497</v>
      </c>
      <c r="L1950" s="31">
        <v>24241000</v>
      </c>
    </row>
    <row r="1951" spans="9:12">
      <c r="I1951" s="21">
        <v>2019</v>
      </c>
      <c r="J1951" s="43">
        <v>420180008</v>
      </c>
      <c r="K1951" s="44" t="s">
        <v>1498</v>
      </c>
      <c r="L1951" s="31">
        <v>26630000</v>
      </c>
    </row>
    <row r="1952" spans="9:12">
      <c r="I1952" s="21">
        <v>2019</v>
      </c>
      <c r="J1952" s="43">
        <v>420180022</v>
      </c>
      <c r="K1952" s="44" t="s">
        <v>1499</v>
      </c>
      <c r="L1952" s="31">
        <v>1000000000</v>
      </c>
    </row>
    <row r="1953" spans="9:12">
      <c r="I1953" s="21">
        <v>2019</v>
      </c>
      <c r="J1953" s="43">
        <v>420180034</v>
      </c>
      <c r="K1953" s="44" t="s">
        <v>1500</v>
      </c>
      <c r="L1953" s="31">
        <v>12792000</v>
      </c>
    </row>
    <row r="1954" spans="9:12">
      <c r="I1954" s="21">
        <v>2019</v>
      </c>
      <c r="J1954" s="43">
        <v>420180035</v>
      </c>
      <c r="K1954" s="44" t="s">
        <v>1501</v>
      </c>
      <c r="L1954" s="31">
        <v>36751000</v>
      </c>
    </row>
    <row r="1955" spans="9:12">
      <c r="I1955" s="21">
        <v>2019</v>
      </c>
      <c r="J1955" s="43">
        <v>420190007</v>
      </c>
      <c r="K1955" s="44" t="s">
        <v>1502</v>
      </c>
      <c r="L1955" s="31">
        <v>5050000000</v>
      </c>
    </row>
    <row r="1956" spans="9:12">
      <c r="I1956" s="21">
        <v>2019</v>
      </c>
      <c r="J1956" s="43">
        <v>420190016</v>
      </c>
      <c r="K1956" s="44" t="s">
        <v>1503</v>
      </c>
      <c r="L1956" s="31">
        <v>737071000</v>
      </c>
    </row>
    <row r="1957" spans="9:12">
      <c r="I1957" s="21">
        <v>2019</v>
      </c>
      <c r="J1957" s="43">
        <v>7650625</v>
      </c>
      <c r="K1957" s="44" t="s">
        <v>1504</v>
      </c>
      <c r="L1957" s="31">
        <v>337000000</v>
      </c>
    </row>
    <row r="1958" spans="9:12">
      <c r="I1958" s="21">
        <v>2019</v>
      </c>
      <c r="J1958" s="43">
        <v>420110016</v>
      </c>
      <c r="K1958" s="44" t="s">
        <v>880</v>
      </c>
      <c r="L1958" s="31">
        <v>42052000</v>
      </c>
    </row>
    <row r="1959" spans="9:12">
      <c r="I1959" s="21">
        <v>2019</v>
      </c>
      <c r="J1959" s="43">
        <v>420120020</v>
      </c>
      <c r="K1959" s="44" t="s">
        <v>892</v>
      </c>
      <c r="L1959" s="31">
        <v>65000000</v>
      </c>
    </row>
    <row r="1960" spans="9:12">
      <c r="I1960" s="21">
        <v>2019</v>
      </c>
      <c r="J1960" s="43">
        <v>420190006</v>
      </c>
      <c r="K1960" s="44" t="s">
        <v>1505</v>
      </c>
      <c r="L1960" s="31">
        <v>550000000</v>
      </c>
    </row>
    <row r="1961" spans="9:12">
      <c r="I1961" s="21">
        <v>2019</v>
      </c>
      <c r="J1961" s="43">
        <v>420130008</v>
      </c>
      <c r="K1961" s="44" t="s">
        <v>901</v>
      </c>
      <c r="L1961" s="31">
        <v>55726000</v>
      </c>
    </row>
    <row r="1962" spans="9:12">
      <c r="I1962" s="21">
        <v>2019</v>
      </c>
      <c r="J1962" s="43">
        <v>7037841</v>
      </c>
      <c r="K1962" s="44" t="s">
        <v>1506</v>
      </c>
      <c r="L1962" s="31"/>
    </row>
    <row r="1963" spans="9:12">
      <c r="I1963" s="21">
        <v>2019</v>
      </c>
      <c r="J1963" s="43">
        <v>420150006</v>
      </c>
      <c r="K1963" s="44" t="s">
        <v>917</v>
      </c>
      <c r="L1963" s="31">
        <v>199573400</v>
      </c>
    </row>
    <row r="1964" spans="9:12">
      <c r="I1964" s="21">
        <v>2019</v>
      </c>
      <c r="J1964" s="43">
        <v>420190042</v>
      </c>
      <c r="K1964" s="44" t="s">
        <v>1507</v>
      </c>
      <c r="L1964" s="31">
        <v>300000000</v>
      </c>
    </row>
    <row r="1965" spans="9:12">
      <c r="I1965" s="21">
        <v>2019</v>
      </c>
      <c r="J1965" s="43">
        <v>420140020</v>
      </c>
      <c r="K1965" s="44" t="s">
        <v>1508</v>
      </c>
      <c r="L1965" s="31">
        <v>332479000</v>
      </c>
    </row>
    <row r="1966" spans="9:12">
      <c r="I1966" s="21">
        <v>2019</v>
      </c>
      <c r="J1966" s="43">
        <v>420150009</v>
      </c>
      <c r="K1966" s="44" t="s">
        <v>1509</v>
      </c>
      <c r="L1966" s="31">
        <v>332000000</v>
      </c>
    </row>
    <row r="1967" spans="9:12">
      <c r="I1967" s="21">
        <v>2019</v>
      </c>
      <c r="J1967" s="43">
        <v>420150010</v>
      </c>
      <c r="K1967" s="44" t="s">
        <v>1510</v>
      </c>
      <c r="L1967" s="31">
        <v>171556000</v>
      </c>
    </row>
    <row r="1968" spans="9:12">
      <c r="I1968" s="21">
        <v>2019</v>
      </c>
      <c r="J1968" s="43">
        <v>420190058</v>
      </c>
      <c r="K1968" s="44" t="s">
        <v>1511</v>
      </c>
      <c r="L1968" s="31"/>
    </row>
    <row r="1969" spans="9:12">
      <c r="I1969" s="21">
        <v>2019</v>
      </c>
      <c r="J1969" s="43">
        <v>420110002</v>
      </c>
      <c r="K1969" s="44" t="s">
        <v>1512</v>
      </c>
      <c r="L1969" s="31">
        <v>848054000</v>
      </c>
    </row>
    <row r="1970" spans="9:12">
      <c r="I1970" s="21">
        <v>2019</v>
      </c>
      <c r="J1970" s="43">
        <v>7037831</v>
      </c>
      <c r="K1970" s="44" t="s">
        <v>1513</v>
      </c>
      <c r="L1970" s="31">
        <v>310310000</v>
      </c>
    </row>
    <row r="1971" spans="9:12">
      <c r="I1971" s="21">
        <v>2019</v>
      </c>
      <c r="J1971" s="43">
        <v>7037841</v>
      </c>
      <c r="K1971" s="44" t="s">
        <v>1506</v>
      </c>
      <c r="L1971" s="31">
        <v>60113652</v>
      </c>
    </row>
    <row r="1972" spans="9:12">
      <c r="I1972" s="21">
        <v>2019</v>
      </c>
      <c r="J1972" s="43">
        <v>7725222</v>
      </c>
      <c r="K1972" s="44" t="s">
        <v>1514</v>
      </c>
      <c r="L1972" s="31">
        <v>2838000000</v>
      </c>
    </row>
    <row r="1973" spans="9:12">
      <c r="I1973" s="21">
        <v>2019</v>
      </c>
      <c r="J1973" s="43">
        <v>420140030</v>
      </c>
      <c r="K1973" s="44" t="s">
        <v>915</v>
      </c>
      <c r="L1973" s="31"/>
    </row>
    <row r="1974" spans="9:12">
      <c r="I1974" s="21">
        <v>2019</v>
      </c>
      <c r="J1974" s="43">
        <v>420170072</v>
      </c>
      <c r="K1974" s="44" t="s">
        <v>1515</v>
      </c>
      <c r="L1974" s="31">
        <v>1629409000</v>
      </c>
    </row>
    <row r="1975" spans="9:12">
      <c r="I1975" s="21">
        <v>2019</v>
      </c>
      <c r="J1975" s="43">
        <v>420170056</v>
      </c>
      <c r="K1975" s="44" t="s">
        <v>1013</v>
      </c>
      <c r="L1975" s="31"/>
    </row>
    <row r="1976" spans="9:12">
      <c r="I1976" s="21">
        <v>2019</v>
      </c>
      <c r="J1976" s="43">
        <v>420180036</v>
      </c>
      <c r="K1976" s="44" t="s">
        <v>1516</v>
      </c>
      <c r="L1976" s="31">
        <v>200000000</v>
      </c>
    </row>
    <row r="1977" spans="9:12">
      <c r="I1977" s="21">
        <v>2019</v>
      </c>
      <c r="J1977" s="43">
        <v>420120008</v>
      </c>
      <c r="K1977" s="44" t="s">
        <v>1517</v>
      </c>
      <c r="L1977" s="31">
        <v>37500000</v>
      </c>
    </row>
    <row r="1978" spans="9:12">
      <c r="I1978" s="21">
        <v>2019</v>
      </c>
      <c r="J1978" s="43">
        <v>420190025</v>
      </c>
      <c r="K1978" s="44" t="s">
        <v>1518</v>
      </c>
      <c r="L1978" s="31">
        <v>600000000</v>
      </c>
    </row>
    <row r="1979" spans="9:12">
      <c r="I1979" s="21">
        <v>2019</v>
      </c>
      <c r="J1979" s="43">
        <v>420120048</v>
      </c>
      <c r="K1979" s="44" t="s">
        <v>1519</v>
      </c>
      <c r="L1979" s="31">
        <v>369338000</v>
      </c>
    </row>
    <row r="1980" spans="9:12">
      <c r="I1980" s="21">
        <v>2019</v>
      </c>
      <c r="J1980" s="43">
        <v>420130007</v>
      </c>
      <c r="K1980" s="44" t="s">
        <v>1520</v>
      </c>
      <c r="L1980" s="31"/>
    </row>
    <row r="1981" spans="9:12">
      <c r="I1981" s="21">
        <v>2019</v>
      </c>
      <c r="J1981" s="43">
        <v>420150015</v>
      </c>
      <c r="K1981" s="44" t="s">
        <v>1521</v>
      </c>
      <c r="L1981" s="31"/>
    </row>
    <row r="1982" spans="9:12">
      <c r="I1982" s="21">
        <v>2019</v>
      </c>
      <c r="J1982" s="43">
        <v>420170009</v>
      </c>
      <c r="K1982" s="44" t="s">
        <v>966</v>
      </c>
      <c r="L1982" s="31"/>
    </row>
    <row r="1983" spans="9:12">
      <c r="I1983" s="21">
        <v>2019</v>
      </c>
      <c r="J1983" s="43">
        <v>420160023</v>
      </c>
      <c r="K1983" s="44" t="s">
        <v>932</v>
      </c>
      <c r="L1983" s="31">
        <v>687769600</v>
      </c>
    </row>
    <row r="1984" spans="9:12">
      <c r="I1984" s="21">
        <v>2019</v>
      </c>
      <c r="J1984" s="43">
        <v>420180032</v>
      </c>
      <c r="K1984" s="44" t="s">
        <v>1522</v>
      </c>
      <c r="L1984" s="31">
        <v>599000000</v>
      </c>
    </row>
    <row r="1985" spans="9:12">
      <c r="I1985" s="21">
        <v>2019</v>
      </c>
      <c r="J1985" s="43">
        <v>7472653</v>
      </c>
      <c r="K1985" s="44" t="s">
        <v>1523</v>
      </c>
      <c r="L1985" s="31">
        <v>534891000</v>
      </c>
    </row>
    <row r="1986" spans="9:12">
      <c r="I1986" s="21">
        <v>2019</v>
      </c>
      <c r="J1986" s="43">
        <v>7791760</v>
      </c>
      <c r="K1986" s="44" t="s">
        <v>1524</v>
      </c>
      <c r="L1986" s="31">
        <v>221953000</v>
      </c>
    </row>
    <row r="1987" spans="9:12">
      <c r="I1987" s="21">
        <v>2019</v>
      </c>
      <c r="J1987" s="43">
        <v>7785764</v>
      </c>
      <c r="K1987" s="44" t="s">
        <v>1525</v>
      </c>
      <c r="L1987" s="31">
        <v>245105700</v>
      </c>
    </row>
    <row r="1988" spans="9:12">
      <c r="I1988" s="21">
        <v>2019</v>
      </c>
      <c r="J1988" s="43">
        <v>7785765</v>
      </c>
      <c r="K1988" s="44" t="s">
        <v>1526</v>
      </c>
      <c r="L1988" s="31">
        <v>324345200</v>
      </c>
    </row>
    <row r="1989" spans="9:12">
      <c r="I1989" s="21">
        <v>2019</v>
      </c>
      <c r="J1989" s="43">
        <v>7141460</v>
      </c>
      <c r="K1989" s="44" t="s">
        <v>1527</v>
      </c>
      <c r="L1989" s="31"/>
    </row>
    <row r="1990" spans="9:12">
      <c r="I1990" s="21">
        <v>2019</v>
      </c>
      <c r="J1990" s="43">
        <v>420190031</v>
      </c>
      <c r="K1990" s="44" t="s">
        <v>1528</v>
      </c>
      <c r="L1990" s="31">
        <v>217000000</v>
      </c>
    </row>
    <row r="1991" spans="9:12">
      <c r="I1991" s="21">
        <v>2019</v>
      </c>
      <c r="J1991" s="43">
        <v>420170043</v>
      </c>
      <c r="K1991" s="44" t="s">
        <v>1000</v>
      </c>
      <c r="L1991" s="31"/>
    </row>
    <row r="1992" spans="9:12">
      <c r="I1992" s="21">
        <v>2019</v>
      </c>
      <c r="J1992" s="43">
        <v>420190037</v>
      </c>
      <c r="K1992" s="44" t="s">
        <v>1529</v>
      </c>
      <c r="L1992" s="31">
        <v>813000000</v>
      </c>
    </row>
    <row r="1993" spans="9:12">
      <c r="I1993" s="21">
        <v>2019</v>
      </c>
      <c r="J1993" s="43">
        <v>420180001</v>
      </c>
      <c r="K1993" s="44" t="s">
        <v>1530</v>
      </c>
      <c r="L1993" s="31">
        <v>764458000</v>
      </c>
    </row>
    <row r="1994" spans="9:12">
      <c r="I1994" s="21">
        <v>2019</v>
      </c>
      <c r="J1994" s="43">
        <v>420190001</v>
      </c>
      <c r="K1994" s="44" t="s">
        <v>1531</v>
      </c>
      <c r="L1994" s="31">
        <v>3691323000</v>
      </c>
    </row>
    <row r="1995" spans="9:12">
      <c r="I1995" s="21">
        <v>2019</v>
      </c>
      <c r="J1995" s="43">
        <v>420190022</v>
      </c>
      <c r="K1995" s="44" t="s">
        <v>1532</v>
      </c>
      <c r="L1995" s="31">
        <v>1500000000</v>
      </c>
    </row>
    <row r="1996" spans="9:12">
      <c r="I1996" s="21">
        <v>2019</v>
      </c>
      <c r="J1996" s="43">
        <v>420190036</v>
      </c>
      <c r="K1996" s="44" t="s">
        <v>1533</v>
      </c>
      <c r="L1996" s="31">
        <v>100000000</v>
      </c>
    </row>
    <row r="1997" spans="9:12">
      <c r="I1997" s="21">
        <v>2019</v>
      </c>
      <c r="J1997" s="43">
        <v>420190023</v>
      </c>
      <c r="K1997" s="44" t="s">
        <v>1534</v>
      </c>
      <c r="L1997" s="31">
        <v>650000000</v>
      </c>
    </row>
    <row r="1998" spans="9:12">
      <c r="I1998" s="21">
        <v>2019</v>
      </c>
      <c r="J1998" s="43">
        <v>420120034</v>
      </c>
      <c r="K1998" s="44" t="s">
        <v>897</v>
      </c>
      <c r="L1998" s="31"/>
    </row>
    <row r="1999" spans="9:12">
      <c r="I1999" s="21">
        <v>2019</v>
      </c>
      <c r="J1999" s="43">
        <v>420150036</v>
      </c>
      <c r="K1999" s="44" t="s">
        <v>923</v>
      </c>
      <c r="L1999" s="31">
        <v>19085000</v>
      </c>
    </row>
    <row r="2000" spans="9:12">
      <c r="I2000" s="21">
        <v>2019</v>
      </c>
      <c r="J2000" s="43">
        <v>420160014</v>
      </c>
      <c r="K2000" s="44" t="s">
        <v>929</v>
      </c>
      <c r="L2000" s="31">
        <v>56878000</v>
      </c>
    </row>
    <row r="2001" spans="9:12">
      <c r="I2001" s="21">
        <v>2019</v>
      </c>
      <c r="J2001" s="43">
        <v>420160015</v>
      </c>
      <c r="K2001" s="44" t="s">
        <v>930</v>
      </c>
      <c r="L2001" s="31">
        <v>13148000</v>
      </c>
    </row>
    <row r="2002" spans="9:12">
      <c r="I2002" s="21">
        <v>2019</v>
      </c>
      <c r="J2002" s="43">
        <v>420190002</v>
      </c>
      <c r="K2002" s="44" t="s">
        <v>1535</v>
      </c>
      <c r="L2002" s="31">
        <v>3528208000</v>
      </c>
    </row>
    <row r="2003" spans="9:12">
      <c r="I2003" s="21">
        <v>2019</v>
      </c>
      <c r="J2003" s="43">
        <v>420190003</v>
      </c>
      <c r="K2003" s="44" t="s">
        <v>1536</v>
      </c>
      <c r="L2003" s="31">
        <v>1662770000</v>
      </c>
    </row>
    <row r="2004" spans="9:12">
      <c r="I2004" s="21">
        <v>2019</v>
      </c>
      <c r="J2004" s="43">
        <v>420190065</v>
      </c>
      <c r="K2004" s="44" t="s">
        <v>1537</v>
      </c>
      <c r="L2004" s="31"/>
    </row>
    <row r="2005" spans="9:12">
      <c r="I2005" s="21">
        <v>2019</v>
      </c>
      <c r="J2005" s="43">
        <v>420160058</v>
      </c>
      <c r="K2005" s="44" t="s">
        <v>951</v>
      </c>
      <c r="L2005" s="31">
        <v>98258000</v>
      </c>
    </row>
    <row r="2006" spans="9:12">
      <c r="I2006" s="21">
        <v>2019</v>
      </c>
      <c r="J2006" s="43">
        <v>420190020</v>
      </c>
      <c r="K2006" s="44" t="s">
        <v>1538</v>
      </c>
      <c r="L2006" s="31">
        <v>835215000</v>
      </c>
    </row>
    <row r="2007" spans="9:12">
      <c r="I2007" s="21">
        <v>2019</v>
      </c>
      <c r="J2007" s="43">
        <v>420170049</v>
      </c>
      <c r="K2007" s="44" t="s">
        <v>1006</v>
      </c>
      <c r="L2007" s="31">
        <v>50578000</v>
      </c>
    </row>
    <row r="2008" spans="9:12">
      <c r="I2008" s="21">
        <v>2019</v>
      </c>
      <c r="J2008" s="43">
        <v>420170050</v>
      </c>
      <c r="K2008" s="44" t="s">
        <v>1007</v>
      </c>
      <c r="L2008" s="31">
        <v>52198000</v>
      </c>
    </row>
    <row r="2009" spans="9:12">
      <c r="I2009" s="21">
        <v>2019</v>
      </c>
      <c r="J2009" s="43">
        <v>420190068</v>
      </c>
      <c r="K2009" s="44" t="s">
        <v>1539</v>
      </c>
      <c r="L2009" s="31"/>
    </row>
    <row r="2010" spans="9:12">
      <c r="I2010" s="21">
        <v>2019</v>
      </c>
      <c r="J2010" s="43">
        <v>420170039</v>
      </c>
      <c r="K2010" s="44" t="s">
        <v>996</v>
      </c>
      <c r="L2010" s="31">
        <v>206207000</v>
      </c>
    </row>
    <row r="2011" spans="9:12">
      <c r="I2011" s="21">
        <v>2019</v>
      </c>
      <c r="J2011" s="43">
        <v>420170041</v>
      </c>
      <c r="K2011" s="44" t="s">
        <v>998</v>
      </c>
      <c r="L2011" s="31">
        <v>122560000</v>
      </c>
    </row>
    <row r="2012" spans="9:12">
      <c r="I2012" s="21">
        <v>2019</v>
      </c>
      <c r="J2012" s="43">
        <v>420180005</v>
      </c>
      <c r="K2012" s="44" t="s">
        <v>1540</v>
      </c>
      <c r="L2012" s="31"/>
    </row>
    <row r="2013" spans="9:12">
      <c r="I2013" s="21">
        <v>2019</v>
      </c>
      <c r="J2013" s="43">
        <v>420180020</v>
      </c>
      <c r="K2013" s="44" t="s">
        <v>1541</v>
      </c>
      <c r="L2013" s="31">
        <v>96000000</v>
      </c>
    </row>
    <row r="2014" spans="9:12">
      <c r="I2014" s="21">
        <v>2019</v>
      </c>
      <c r="J2014" s="43">
        <v>420170037</v>
      </c>
      <c r="K2014" s="44" t="s">
        <v>994</v>
      </c>
      <c r="L2014" s="31">
        <v>180192000</v>
      </c>
    </row>
    <row r="2015" spans="9:12">
      <c r="I2015" s="21">
        <v>2019</v>
      </c>
      <c r="J2015" s="43">
        <v>420190014</v>
      </c>
      <c r="K2015" s="44" t="s">
        <v>1542</v>
      </c>
      <c r="L2015" s="31">
        <v>3771345000</v>
      </c>
    </row>
    <row r="2016" spans="9:12">
      <c r="I2016" s="21">
        <v>2019</v>
      </c>
      <c r="J2016" s="43">
        <v>420170005</v>
      </c>
      <c r="K2016" s="44" t="s">
        <v>962</v>
      </c>
      <c r="L2016" s="31">
        <v>90397000</v>
      </c>
    </row>
    <row r="2017" spans="9:12">
      <c r="I2017" s="21">
        <v>2019</v>
      </c>
      <c r="J2017" s="43">
        <v>420170075</v>
      </c>
      <c r="K2017" s="44" t="s">
        <v>1543</v>
      </c>
      <c r="L2017" s="31">
        <v>1066624000</v>
      </c>
    </row>
    <row r="2018" spans="9:12">
      <c r="I2018" s="21">
        <v>2019</v>
      </c>
      <c r="J2018" s="43">
        <v>420180010</v>
      </c>
      <c r="K2018" s="44" t="s">
        <v>1544</v>
      </c>
      <c r="L2018" s="31">
        <v>2917160000</v>
      </c>
    </row>
    <row r="2019" spans="9:12">
      <c r="I2019" s="21">
        <v>2019</v>
      </c>
      <c r="J2019" s="43">
        <v>420190046</v>
      </c>
      <c r="K2019" s="44" t="s">
        <v>1545</v>
      </c>
      <c r="L2019" s="31">
        <v>4877828000</v>
      </c>
    </row>
    <row r="2020" spans="9:12">
      <c r="I2020" s="21">
        <v>2019</v>
      </c>
      <c r="J2020" s="43">
        <v>420190047</v>
      </c>
      <c r="K2020" s="44" t="s">
        <v>1546</v>
      </c>
      <c r="L2020" s="31">
        <v>1951835000</v>
      </c>
    </row>
    <row r="2021" spans="9:12">
      <c r="I2021" s="21">
        <v>2019</v>
      </c>
      <c r="J2021" s="43">
        <v>420190050</v>
      </c>
      <c r="K2021" s="44" t="s">
        <v>1547</v>
      </c>
      <c r="L2021" s="31">
        <v>79648507</v>
      </c>
    </row>
    <row r="2022" spans="9:12">
      <c r="I2022" s="21">
        <v>2019</v>
      </c>
      <c r="J2022" s="43">
        <v>7476688</v>
      </c>
      <c r="K2022" s="44" t="s">
        <v>1037</v>
      </c>
      <c r="L2022" s="31">
        <v>767773000</v>
      </c>
    </row>
    <row r="2023" spans="9:12">
      <c r="I2023" s="21">
        <v>2019</v>
      </c>
      <c r="J2023" s="43">
        <v>420170044</v>
      </c>
      <c r="K2023" s="44" t="s">
        <v>1001</v>
      </c>
      <c r="L2023" s="31">
        <v>228022000</v>
      </c>
    </row>
    <row r="2024" spans="9:12">
      <c r="I2024" s="21">
        <v>2019</v>
      </c>
      <c r="J2024" s="43">
        <v>420190047</v>
      </c>
      <c r="K2024" s="44" t="s">
        <v>1546</v>
      </c>
      <c r="L2024" s="31">
        <v>2000000000</v>
      </c>
    </row>
    <row r="2025" spans="9:12">
      <c r="I2025" s="21">
        <v>2019</v>
      </c>
      <c r="J2025" s="43">
        <v>420190049</v>
      </c>
      <c r="K2025" s="44" t="s">
        <v>1548</v>
      </c>
      <c r="L2025" s="31">
        <v>2750000000</v>
      </c>
    </row>
    <row r="2026" spans="9:12">
      <c r="I2026" s="21">
        <v>2019</v>
      </c>
      <c r="J2026" s="43">
        <v>420130006</v>
      </c>
      <c r="K2026" s="44" t="s">
        <v>1549</v>
      </c>
      <c r="L2026" s="31">
        <v>54808000</v>
      </c>
    </row>
    <row r="2027" spans="9:12">
      <c r="I2027" s="21">
        <v>2019</v>
      </c>
      <c r="J2027" s="43">
        <v>420150026</v>
      </c>
      <c r="K2027" s="44" t="s">
        <v>1550</v>
      </c>
      <c r="L2027" s="31">
        <v>316230000</v>
      </c>
    </row>
    <row r="2028" spans="9:12">
      <c r="I2028" s="21">
        <v>2019</v>
      </c>
      <c r="J2028" s="43">
        <v>420190010</v>
      </c>
      <c r="K2028" s="44" t="s">
        <v>1551</v>
      </c>
      <c r="L2028" s="31">
        <v>1144544000</v>
      </c>
    </row>
    <row r="2029" spans="9:12">
      <c r="I2029" s="21">
        <v>2019</v>
      </c>
      <c r="J2029" s="43">
        <v>420190011</v>
      </c>
      <c r="K2029" s="44" t="s">
        <v>1552</v>
      </c>
      <c r="L2029" s="31">
        <v>1048656000</v>
      </c>
    </row>
    <row r="2030" spans="9:12">
      <c r="I2030" s="21">
        <v>2019</v>
      </c>
      <c r="J2030" s="43">
        <v>420120021</v>
      </c>
      <c r="K2030" s="44" t="s">
        <v>893</v>
      </c>
      <c r="L2030" s="31">
        <v>163785000</v>
      </c>
    </row>
    <row r="2031" spans="9:12">
      <c r="I2031" s="21">
        <v>2019</v>
      </c>
      <c r="J2031" s="43">
        <v>420190021</v>
      </c>
      <c r="K2031" s="44" t="s">
        <v>1553</v>
      </c>
      <c r="L2031" s="31">
        <v>2500000000</v>
      </c>
    </row>
    <row r="2032" spans="9:12">
      <c r="I2032" s="21">
        <v>2019</v>
      </c>
      <c r="J2032" s="43">
        <v>420160043</v>
      </c>
      <c r="K2032" s="44" t="s">
        <v>1554</v>
      </c>
      <c r="L2032" s="31"/>
    </row>
    <row r="2033" spans="9:12">
      <c r="I2033" s="21">
        <v>2019</v>
      </c>
      <c r="J2033" s="43">
        <v>420190030</v>
      </c>
      <c r="K2033" s="44" t="s">
        <v>1555</v>
      </c>
      <c r="L2033" s="31">
        <v>100000000</v>
      </c>
    </row>
    <row r="2034" spans="9:12">
      <c r="I2034" s="21">
        <v>2019</v>
      </c>
      <c r="J2034" s="43">
        <v>420160069</v>
      </c>
      <c r="K2034" s="44" t="s">
        <v>957</v>
      </c>
      <c r="L2034" s="31">
        <v>179806000</v>
      </c>
    </row>
    <row r="2035" spans="9:12">
      <c r="I2035" s="21">
        <v>2019</v>
      </c>
      <c r="J2035" s="43">
        <v>420170010</v>
      </c>
      <c r="K2035" s="44" t="s">
        <v>967</v>
      </c>
      <c r="L2035" s="31">
        <v>73000000</v>
      </c>
    </row>
    <row r="2036" spans="9:12">
      <c r="I2036" s="21">
        <v>2019</v>
      </c>
      <c r="J2036" s="43">
        <v>420180050</v>
      </c>
      <c r="K2036" s="44" t="s">
        <v>1556</v>
      </c>
      <c r="L2036" s="31">
        <v>250000000</v>
      </c>
    </row>
    <row r="2037" spans="9:12">
      <c r="I2037" s="21">
        <v>2019</v>
      </c>
      <c r="J2037" s="43">
        <v>420180051</v>
      </c>
      <c r="K2037" s="44" t="s">
        <v>1557</v>
      </c>
      <c r="L2037" s="31">
        <v>350000000</v>
      </c>
    </row>
    <row r="2038" spans="9:12">
      <c r="I2038" s="21">
        <v>2019</v>
      </c>
      <c r="J2038" s="43">
        <v>420180052</v>
      </c>
      <c r="K2038" s="44" t="s">
        <v>1558</v>
      </c>
      <c r="L2038" s="31">
        <v>1300000000</v>
      </c>
    </row>
    <row r="2039" spans="9:12">
      <c r="I2039" s="21">
        <v>2019</v>
      </c>
      <c r="J2039" s="43">
        <v>420190015</v>
      </c>
      <c r="K2039" s="44" t="s">
        <v>1559</v>
      </c>
      <c r="L2039" s="31">
        <v>2050000000</v>
      </c>
    </row>
    <row r="2040" spans="9:12">
      <c r="I2040" s="21">
        <v>2019</v>
      </c>
      <c r="J2040" s="43">
        <v>420190018</v>
      </c>
      <c r="K2040" s="44" t="s">
        <v>1560</v>
      </c>
      <c r="L2040" s="31">
        <v>2950000000</v>
      </c>
    </row>
    <row r="2041" spans="9:12">
      <c r="I2041" s="21">
        <v>2019</v>
      </c>
      <c r="J2041" s="43">
        <v>420190061</v>
      </c>
      <c r="K2041" s="44" t="s">
        <v>1561</v>
      </c>
      <c r="L2041" s="31">
        <v>100000000</v>
      </c>
    </row>
    <row r="2042" spans="9:12">
      <c r="I2042" s="21">
        <v>2019</v>
      </c>
      <c r="J2042" s="43">
        <v>420190038</v>
      </c>
      <c r="K2042" s="44" t="s">
        <v>1562</v>
      </c>
      <c r="L2042" s="31">
        <v>100000000</v>
      </c>
    </row>
    <row r="2043" spans="9:12">
      <c r="I2043" s="21">
        <v>2019</v>
      </c>
      <c r="J2043" s="43">
        <v>420190059</v>
      </c>
      <c r="K2043" s="44" t="s">
        <v>1563</v>
      </c>
      <c r="L2043" s="31"/>
    </row>
    <row r="2044" spans="9:12">
      <c r="I2044" s="21">
        <v>2019</v>
      </c>
      <c r="J2044" s="43">
        <v>420160059</v>
      </c>
      <c r="K2044" s="44" t="s">
        <v>952</v>
      </c>
      <c r="L2044" s="31">
        <v>115461000</v>
      </c>
    </row>
    <row r="2045" spans="9:12">
      <c r="I2045" s="21">
        <v>2019</v>
      </c>
      <c r="J2045" s="43">
        <v>420190024</v>
      </c>
      <c r="K2045" s="44" t="s">
        <v>1564</v>
      </c>
      <c r="L2045" s="31">
        <v>687000000</v>
      </c>
    </row>
    <row r="2046" spans="9:12">
      <c r="I2046" s="21">
        <v>2019</v>
      </c>
      <c r="J2046" s="43">
        <v>420150023</v>
      </c>
      <c r="K2046" s="44" t="s">
        <v>1565</v>
      </c>
      <c r="L2046" s="31">
        <v>49804000</v>
      </c>
    </row>
    <row r="2047" spans="9:12">
      <c r="I2047" s="21">
        <v>2019</v>
      </c>
      <c r="J2047" s="43">
        <v>420150024</v>
      </c>
      <c r="K2047" s="44" t="s">
        <v>1566</v>
      </c>
      <c r="L2047" s="31">
        <v>52566000</v>
      </c>
    </row>
    <row r="2048" spans="9:12">
      <c r="I2048" s="21">
        <v>2019</v>
      </c>
      <c r="J2048" s="43">
        <v>420160017</v>
      </c>
      <c r="K2048" s="44" t="s">
        <v>1567</v>
      </c>
      <c r="L2048" s="31"/>
    </row>
    <row r="2049" spans="9:12">
      <c r="I2049" s="21">
        <v>2019</v>
      </c>
      <c r="J2049" s="43">
        <v>420160018</v>
      </c>
      <c r="K2049" s="44" t="s">
        <v>1568</v>
      </c>
      <c r="L2049" s="31"/>
    </row>
    <row r="2050" spans="9:12">
      <c r="I2050" s="21">
        <v>2019</v>
      </c>
      <c r="J2050" s="43">
        <v>420190027</v>
      </c>
      <c r="K2050" s="44" t="s">
        <v>1569</v>
      </c>
      <c r="L2050" s="31">
        <v>350000000</v>
      </c>
    </row>
    <row r="2051" spans="9:12">
      <c r="I2051" s="21">
        <v>2019</v>
      </c>
      <c r="J2051" s="43">
        <v>420190028</v>
      </c>
      <c r="K2051" s="44" t="s">
        <v>1570</v>
      </c>
      <c r="L2051" s="31">
        <v>350000000</v>
      </c>
    </row>
    <row r="2052" spans="9:12">
      <c r="I2052" s="21">
        <v>2019</v>
      </c>
      <c r="J2052" s="43">
        <v>7061611</v>
      </c>
      <c r="K2052" s="44" t="s">
        <v>1571</v>
      </c>
      <c r="L2052" s="31"/>
    </row>
    <row r="2053" spans="9:12">
      <c r="I2053" s="45"/>
      <c r="J2053" s="46"/>
      <c r="K2053" s="47"/>
      <c r="L2053" s="48"/>
    </row>
    <row r="2054" spans="9:12">
      <c r="I2054" s="21">
        <v>2019</v>
      </c>
      <c r="J2054" s="49">
        <v>420152201</v>
      </c>
      <c r="K2054" s="50" t="s">
        <v>1572</v>
      </c>
      <c r="L2054" s="36"/>
    </row>
    <row r="2055" spans="9:12">
      <c r="I2055" s="21">
        <v>2019</v>
      </c>
      <c r="J2055" s="49">
        <v>420182203</v>
      </c>
      <c r="K2055" s="50" t="s">
        <v>1573</v>
      </c>
      <c r="L2055" s="36"/>
    </row>
    <row r="2056" spans="9:12">
      <c r="I2056" s="21">
        <v>2019</v>
      </c>
      <c r="J2056" s="49">
        <v>420182205</v>
      </c>
      <c r="K2056" s="50" t="s">
        <v>1574</v>
      </c>
      <c r="L2056" s="36"/>
    </row>
    <row r="2057" spans="9:12">
      <c r="I2057" s="21">
        <v>2019</v>
      </c>
      <c r="J2057" s="49">
        <v>7271162</v>
      </c>
      <c r="K2057" s="50" t="s">
        <v>1575</v>
      </c>
      <c r="L2057" s="36"/>
    </row>
    <row r="2058" spans="9:12">
      <c r="I2058" s="21">
        <v>2019</v>
      </c>
      <c r="J2058" s="49">
        <v>420182202</v>
      </c>
      <c r="K2058" s="50" t="s">
        <v>1576</v>
      </c>
      <c r="L2058" s="36"/>
    </row>
    <row r="2059" spans="9:12">
      <c r="I2059" s="21">
        <v>2019</v>
      </c>
      <c r="J2059" s="49">
        <v>420100099</v>
      </c>
      <c r="K2059" s="50" t="s">
        <v>1577</v>
      </c>
      <c r="L2059" s="36"/>
    </row>
    <row r="2060" spans="9:12">
      <c r="I2060" s="21">
        <v>2019</v>
      </c>
      <c r="J2060" s="49">
        <v>420190642</v>
      </c>
      <c r="K2060" s="50" t="s">
        <v>1578</v>
      </c>
      <c r="L2060" s="36"/>
    </row>
    <row r="2061" spans="9:12">
      <c r="I2061" s="21">
        <v>2019</v>
      </c>
      <c r="J2061" s="49">
        <v>420150500</v>
      </c>
      <c r="K2061" s="50" t="s">
        <v>1579</v>
      </c>
      <c r="L2061" s="36"/>
    </row>
    <row r="2062" spans="9:12">
      <c r="I2062" s="21">
        <v>2019</v>
      </c>
      <c r="J2062" s="49">
        <v>420180109</v>
      </c>
      <c r="K2062" s="50" t="s">
        <v>1580</v>
      </c>
      <c r="L2062" s="36"/>
    </row>
    <row r="2063" spans="9:12">
      <c r="I2063" s="21">
        <v>2019</v>
      </c>
      <c r="J2063" s="49">
        <v>420180126</v>
      </c>
      <c r="K2063" s="50" t="s">
        <v>1581</v>
      </c>
      <c r="L2063" s="36"/>
    </row>
    <row r="2064" spans="9:12">
      <c r="I2064" s="21">
        <v>2019</v>
      </c>
      <c r="J2064" s="49">
        <v>420180501</v>
      </c>
      <c r="K2064" s="50" t="s">
        <v>1582</v>
      </c>
      <c r="L2064" s="36"/>
    </row>
    <row r="2065" spans="9:12">
      <c r="I2065" s="21">
        <v>2019</v>
      </c>
      <c r="J2065" s="49">
        <v>420160501</v>
      </c>
      <c r="K2065" s="50" t="s">
        <v>1583</v>
      </c>
      <c r="L2065" s="36"/>
    </row>
    <row r="2066" spans="9:12">
      <c r="I2066" s="21">
        <v>2019</v>
      </c>
      <c r="J2066" s="49">
        <v>420160502</v>
      </c>
      <c r="K2066" s="50" t="s">
        <v>1584</v>
      </c>
      <c r="L2066" s="36"/>
    </row>
    <row r="2067" spans="9:12">
      <c r="I2067" s="21">
        <v>2019</v>
      </c>
      <c r="J2067" s="49">
        <v>420160503</v>
      </c>
      <c r="K2067" s="50" t="s">
        <v>1585</v>
      </c>
      <c r="L2067" s="36"/>
    </row>
    <row r="2068" spans="9:12">
      <c r="I2068" s="21">
        <v>2019</v>
      </c>
      <c r="J2068" s="49">
        <v>420180119</v>
      </c>
      <c r="K2068" s="50" t="s">
        <v>1586</v>
      </c>
      <c r="L2068" s="36"/>
    </row>
    <row r="2069" spans="9:12">
      <c r="I2069" s="21">
        <v>2019</v>
      </c>
      <c r="J2069" s="49">
        <v>420180120</v>
      </c>
      <c r="K2069" s="50" t="s">
        <v>1587</v>
      </c>
      <c r="L2069" s="36"/>
    </row>
    <row r="2070" spans="9:12">
      <c r="I2070" s="21">
        <v>2019</v>
      </c>
      <c r="J2070" s="49">
        <v>420180121</v>
      </c>
      <c r="K2070" s="50" t="s">
        <v>1588</v>
      </c>
      <c r="L2070" s="36"/>
    </row>
    <row r="2071" spans="9:12">
      <c r="I2071" s="21">
        <v>2019</v>
      </c>
      <c r="J2071" s="49">
        <v>420180154</v>
      </c>
      <c r="K2071" s="50" t="s">
        <v>1589</v>
      </c>
      <c r="L2071" s="36"/>
    </row>
    <row r="2072" spans="9:12">
      <c r="I2072" s="21">
        <v>2019</v>
      </c>
      <c r="J2072" s="49">
        <v>420180169</v>
      </c>
      <c r="K2072" s="50" t="s">
        <v>1590</v>
      </c>
      <c r="L2072" s="36"/>
    </row>
    <row r="2073" spans="9:12">
      <c r="I2073" s="21">
        <v>2019</v>
      </c>
      <c r="J2073" s="49">
        <v>420180118</v>
      </c>
      <c r="K2073" s="50" t="s">
        <v>1591</v>
      </c>
      <c r="L2073" s="36"/>
    </row>
    <row r="2074" spans="9:12">
      <c r="I2074" s="21">
        <v>2019</v>
      </c>
      <c r="J2074" s="49">
        <v>420180502</v>
      </c>
      <c r="K2074" s="50" t="s">
        <v>1592</v>
      </c>
      <c r="L2074" s="36"/>
    </row>
    <row r="2075" spans="9:12">
      <c r="I2075" s="21">
        <v>2019</v>
      </c>
      <c r="J2075" s="49">
        <v>420190500</v>
      </c>
      <c r="K2075" s="50" t="s">
        <v>1593</v>
      </c>
      <c r="L2075" s="36"/>
    </row>
    <row r="2076" spans="9:12">
      <c r="I2076" s="21">
        <v>2019</v>
      </c>
      <c r="J2076" s="49">
        <v>420180505</v>
      </c>
      <c r="K2076" s="50" t="s">
        <v>1594</v>
      </c>
      <c r="L2076" s="36"/>
    </row>
    <row r="2077" spans="9:12">
      <c r="I2077" s="21">
        <v>2019</v>
      </c>
      <c r="J2077" s="49">
        <v>420180128</v>
      </c>
      <c r="K2077" s="50" t="s">
        <v>1595</v>
      </c>
      <c r="L2077" s="36"/>
    </row>
    <row r="2078" spans="9:12">
      <c r="I2078" s="21">
        <v>2019</v>
      </c>
      <c r="J2078" s="49">
        <v>420180506</v>
      </c>
      <c r="K2078" s="50" t="s">
        <v>1596</v>
      </c>
      <c r="L2078" s="36"/>
    </row>
    <row r="2079" spans="9:12">
      <c r="I2079" s="21">
        <v>2019</v>
      </c>
      <c r="J2079" s="49">
        <v>420190091</v>
      </c>
      <c r="K2079" s="50" t="s">
        <v>1597</v>
      </c>
      <c r="L2079" s="36"/>
    </row>
    <row r="2080" spans="9:12">
      <c r="I2080" s="21">
        <v>2019</v>
      </c>
      <c r="J2080" s="49">
        <v>420170504</v>
      </c>
      <c r="K2080" s="50" t="s">
        <v>1598</v>
      </c>
      <c r="L2080" s="36"/>
    </row>
    <row r="2081" spans="9:12">
      <c r="I2081" s="21">
        <v>2019</v>
      </c>
      <c r="J2081" s="49">
        <v>420180117</v>
      </c>
      <c r="K2081" s="50" t="s">
        <v>1599</v>
      </c>
      <c r="L2081" s="36"/>
    </row>
    <row r="2082" spans="9:12">
      <c r="I2082" s="21">
        <v>2019</v>
      </c>
      <c r="J2082" s="49">
        <v>420180503</v>
      </c>
      <c r="K2082" s="50" t="s">
        <v>1600</v>
      </c>
      <c r="L2082" s="36"/>
    </row>
    <row r="2083" spans="9:12">
      <c r="I2083" s="21">
        <v>2019</v>
      </c>
      <c r="J2083" s="49">
        <v>420192202</v>
      </c>
      <c r="K2083" s="50" t="s">
        <v>1601</v>
      </c>
      <c r="L2083" s="36"/>
    </row>
    <row r="2084" spans="9:12">
      <c r="I2084" s="21">
        <v>2019</v>
      </c>
      <c r="J2084" s="49">
        <v>420182201</v>
      </c>
      <c r="K2084" s="50" t="s">
        <v>1602</v>
      </c>
      <c r="L2084" s="36"/>
    </row>
    <row r="2085" spans="9:12">
      <c r="I2085" s="21">
        <v>2019</v>
      </c>
      <c r="J2085" s="49">
        <v>420192201</v>
      </c>
      <c r="K2085" s="50" t="s">
        <v>1603</v>
      </c>
      <c r="L2085" s="36"/>
    </row>
    <row r="2086" spans="9:12">
      <c r="I2086" s="21">
        <v>2019</v>
      </c>
      <c r="J2086" s="49">
        <v>420192203</v>
      </c>
      <c r="K2086" s="50" t="s">
        <v>1604</v>
      </c>
      <c r="L2086" s="36"/>
    </row>
    <row r="2087" spans="9:12">
      <c r="I2087" s="21">
        <v>2019</v>
      </c>
      <c r="J2087" s="49">
        <v>420150401</v>
      </c>
      <c r="K2087" s="50" t="s">
        <v>1605</v>
      </c>
      <c r="L2087" s="36"/>
    </row>
    <row r="2088" spans="9:12">
      <c r="I2088" s="21">
        <v>2019</v>
      </c>
      <c r="J2088" s="49">
        <v>420160401</v>
      </c>
      <c r="K2088" s="50" t="s">
        <v>1606</v>
      </c>
      <c r="L2088" s="36"/>
    </row>
    <row r="2089" spans="9:12">
      <c r="I2089" s="21">
        <v>2019</v>
      </c>
      <c r="J2089" s="49">
        <v>420170402</v>
      </c>
      <c r="K2089" s="50" t="s">
        <v>1607</v>
      </c>
      <c r="L2089" s="36"/>
    </row>
    <row r="2090" spans="9:12">
      <c r="I2090" s="21">
        <v>2019</v>
      </c>
      <c r="J2090" s="49">
        <v>420180402</v>
      </c>
      <c r="K2090" s="50" t="s">
        <v>1608</v>
      </c>
      <c r="L2090" s="36"/>
    </row>
    <row r="2091" spans="9:12">
      <c r="I2091" s="21">
        <v>2019</v>
      </c>
      <c r="J2091" s="49">
        <v>420180403</v>
      </c>
      <c r="K2091" s="50" t="s">
        <v>1609</v>
      </c>
      <c r="L2091" s="36"/>
    </row>
    <row r="2092" spans="9:12">
      <c r="I2092" s="21">
        <v>2019</v>
      </c>
      <c r="J2092" s="49">
        <v>420180404</v>
      </c>
      <c r="K2092" s="50" t="s">
        <v>1610</v>
      </c>
      <c r="L2092" s="36"/>
    </row>
    <row r="2093" spans="9:12">
      <c r="I2093" s="21">
        <v>2019</v>
      </c>
      <c r="J2093" s="49">
        <v>420180409</v>
      </c>
      <c r="K2093" s="50" t="s">
        <v>1611</v>
      </c>
      <c r="L2093" s="36"/>
    </row>
    <row r="2094" spans="9:12">
      <c r="I2094" s="21">
        <v>2019</v>
      </c>
      <c r="J2094" s="49">
        <v>420180414</v>
      </c>
      <c r="K2094" s="50" t="s">
        <v>1612</v>
      </c>
      <c r="L2094" s="36"/>
    </row>
    <row r="2095" spans="9:12">
      <c r="I2095" s="21">
        <v>2019</v>
      </c>
      <c r="J2095" s="49">
        <v>420180415</v>
      </c>
      <c r="K2095" s="50" t="s">
        <v>1613</v>
      </c>
      <c r="L2095" s="36"/>
    </row>
    <row r="2096" spans="9:12">
      <c r="I2096" s="21">
        <v>2019</v>
      </c>
      <c r="J2096" s="49">
        <v>420190069</v>
      </c>
      <c r="K2096" s="50" t="s">
        <v>1614</v>
      </c>
      <c r="L2096" s="36"/>
    </row>
    <row r="2097" spans="9:12">
      <c r="I2097" s="21">
        <v>2019</v>
      </c>
      <c r="J2097" s="49">
        <v>420190402</v>
      </c>
      <c r="K2097" s="50" t="s">
        <v>1615</v>
      </c>
      <c r="L2097" s="36"/>
    </row>
    <row r="2098" spans="9:12">
      <c r="I2098" s="21">
        <v>2019</v>
      </c>
      <c r="J2098" s="49">
        <v>420190403</v>
      </c>
      <c r="K2098" s="50" t="s">
        <v>1616</v>
      </c>
      <c r="L2098" s="36"/>
    </row>
    <row r="2099" spans="9:12">
      <c r="I2099" s="21">
        <v>2019</v>
      </c>
      <c r="J2099" s="49">
        <v>420190404</v>
      </c>
      <c r="K2099" s="50" t="s">
        <v>1617</v>
      </c>
      <c r="L2099" s="36"/>
    </row>
    <row r="2100" spans="9:12">
      <c r="I2100" s="21">
        <v>2019</v>
      </c>
      <c r="J2100" s="49">
        <v>420190407</v>
      </c>
      <c r="K2100" s="50" t="s">
        <v>1618</v>
      </c>
      <c r="L2100" s="36"/>
    </row>
    <row r="2101" spans="9:12">
      <c r="I2101" s="21">
        <v>2019</v>
      </c>
      <c r="J2101" s="49">
        <v>420170405</v>
      </c>
      <c r="K2101" s="50" t="s">
        <v>1619</v>
      </c>
      <c r="L2101" s="36"/>
    </row>
    <row r="2102" spans="9:12">
      <c r="I2102" s="21">
        <v>2019</v>
      </c>
      <c r="J2102" s="49">
        <v>420190405</v>
      </c>
      <c r="K2102" s="50" t="s">
        <v>1620</v>
      </c>
      <c r="L2102" s="36"/>
    </row>
    <row r="2103" spans="9:12">
      <c r="I2103" s="21">
        <v>2019</v>
      </c>
      <c r="J2103" s="49">
        <v>420190406</v>
      </c>
      <c r="K2103" s="50" t="s">
        <v>1621</v>
      </c>
      <c r="L2103" s="36"/>
    </row>
    <row r="2104" spans="9:12">
      <c r="I2104" s="21">
        <v>2019</v>
      </c>
      <c r="J2104" s="49">
        <v>420190401</v>
      </c>
      <c r="K2104" s="50" t="s">
        <v>1622</v>
      </c>
      <c r="L2104" s="36"/>
    </row>
    <row r="2105" spans="9:12">
      <c r="I2105" s="21">
        <v>2019</v>
      </c>
      <c r="J2105" s="49">
        <v>420190408</v>
      </c>
      <c r="K2105" s="50" t="s">
        <v>1623</v>
      </c>
      <c r="L2105" s="36"/>
    </row>
    <row r="2106" spans="9:12">
      <c r="I2106" s="21">
        <v>2019</v>
      </c>
      <c r="J2106" s="49">
        <v>420180409</v>
      </c>
      <c r="K2106" s="50" t="s">
        <v>1611</v>
      </c>
      <c r="L2106" s="36"/>
    </row>
    <row r="2107" spans="9:12">
      <c r="I2107" s="21">
        <v>2019</v>
      </c>
      <c r="J2107" s="49">
        <v>420160645</v>
      </c>
      <c r="K2107" s="50" t="s">
        <v>1624</v>
      </c>
      <c r="L2107" s="36"/>
    </row>
    <row r="2108" spans="9:12">
      <c r="I2108" s="21">
        <v>2019</v>
      </c>
      <c r="J2108" s="49">
        <v>420170637</v>
      </c>
      <c r="K2108" s="50" t="s">
        <v>1625</v>
      </c>
      <c r="L2108" s="36"/>
    </row>
    <row r="2109" spans="9:12">
      <c r="I2109" s="21">
        <v>2019</v>
      </c>
      <c r="J2109" s="49">
        <v>420170656</v>
      </c>
      <c r="K2109" s="50" t="s">
        <v>1626</v>
      </c>
      <c r="L2109" s="36"/>
    </row>
    <row r="2110" spans="9:12">
      <c r="I2110" s="21">
        <v>2019</v>
      </c>
      <c r="J2110" s="49">
        <v>420180081</v>
      </c>
      <c r="K2110" s="50" t="s">
        <v>1627</v>
      </c>
      <c r="L2110" s="36"/>
    </row>
    <row r="2111" spans="9:12">
      <c r="I2111" s="21">
        <v>2019</v>
      </c>
      <c r="J2111" s="49">
        <v>420190043</v>
      </c>
      <c r="K2111" s="50" t="s">
        <v>1628</v>
      </c>
      <c r="L2111" s="36"/>
    </row>
    <row r="2112" spans="9:12">
      <c r="I2112" s="21">
        <v>2019</v>
      </c>
      <c r="J2112" s="49">
        <v>420190601</v>
      </c>
      <c r="K2112" s="50" t="s">
        <v>1629</v>
      </c>
      <c r="L2112" s="36"/>
    </row>
    <row r="2113" spans="9:12">
      <c r="I2113" s="21">
        <v>2019</v>
      </c>
      <c r="J2113" s="49">
        <v>420170645</v>
      </c>
      <c r="K2113" s="50" t="s">
        <v>1630</v>
      </c>
      <c r="L2113" s="36"/>
    </row>
    <row r="2114" spans="9:12">
      <c r="I2114" s="21">
        <v>2019</v>
      </c>
      <c r="J2114" s="49">
        <v>420190043</v>
      </c>
      <c r="K2114" s="50" t="s">
        <v>1628</v>
      </c>
      <c r="L2114" s="36"/>
    </row>
    <row r="2115" spans="9:12">
      <c r="I2115" s="21">
        <v>2019</v>
      </c>
      <c r="J2115" s="49">
        <v>420190601</v>
      </c>
      <c r="K2115" s="50" t="s">
        <v>1631</v>
      </c>
      <c r="L2115" s="36"/>
    </row>
    <row r="2116" spans="9:12">
      <c r="I2116" s="21">
        <v>2019</v>
      </c>
      <c r="J2116" s="49">
        <v>420170500</v>
      </c>
      <c r="K2116" s="50" t="s">
        <v>1632</v>
      </c>
      <c r="L2116" s="36"/>
    </row>
    <row r="2117" spans="9:12">
      <c r="I2117" s="21">
        <v>2019</v>
      </c>
      <c r="J2117" s="49">
        <v>420180165</v>
      </c>
      <c r="K2117" s="50" t="s">
        <v>1633</v>
      </c>
      <c r="L2117" s="36"/>
    </row>
    <row r="2118" spans="9:12">
      <c r="I2118" s="21">
        <v>2019</v>
      </c>
      <c r="J2118" s="49">
        <v>420180166</v>
      </c>
      <c r="K2118" s="50" t="s">
        <v>1634</v>
      </c>
      <c r="L2118" s="36"/>
    </row>
    <row r="2119" spans="9:12">
      <c r="I2119" s="21">
        <v>2019</v>
      </c>
      <c r="J2119" s="49">
        <v>420190074</v>
      </c>
      <c r="K2119" s="50" t="s">
        <v>1635</v>
      </c>
      <c r="L2119" s="36"/>
    </row>
    <row r="2120" spans="9:12">
      <c r="I2120" s="21">
        <v>2019</v>
      </c>
      <c r="J2120" s="49">
        <v>420190090</v>
      </c>
      <c r="K2120" s="50" t="s">
        <v>1636</v>
      </c>
      <c r="L2120" s="36"/>
    </row>
    <row r="2121" spans="9:12">
      <c r="I2121" s="21">
        <v>2019</v>
      </c>
      <c r="J2121" s="49">
        <v>420190096</v>
      </c>
      <c r="K2121" s="50" t="s">
        <v>1637</v>
      </c>
      <c r="L2121" s="36"/>
    </row>
    <row r="2122" spans="9:12">
      <c r="I2122" s="21">
        <v>2019</v>
      </c>
      <c r="J2122" s="49">
        <v>420180500</v>
      </c>
      <c r="K2122" s="50" t="s">
        <v>1638</v>
      </c>
      <c r="L2122" s="36"/>
    </row>
    <row r="2123" spans="9:12">
      <c r="I2123" s="21">
        <v>2019</v>
      </c>
      <c r="J2123" s="49">
        <v>420190075</v>
      </c>
      <c r="K2123" s="50" t="s">
        <v>1639</v>
      </c>
      <c r="L2123" s="36"/>
    </row>
    <row r="2124" spans="9:12">
      <c r="I2124" s="21">
        <v>2019</v>
      </c>
      <c r="J2124" s="49">
        <v>420190085</v>
      </c>
      <c r="K2124" s="50" t="s">
        <v>1640</v>
      </c>
      <c r="L2124" s="36"/>
    </row>
    <row r="2125" spans="9:12">
      <c r="I2125" s="21">
        <v>2019</v>
      </c>
      <c r="J2125" s="49">
        <v>420190086</v>
      </c>
      <c r="K2125" s="50" t="s">
        <v>1641</v>
      </c>
      <c r="L2125" s="36"/>
    </row>
    <row r="2126" spans="9:12">
      <c r="I2126" s="21">
        <v>2019</v>
      </c>
      <c r="J2126" s="49">
        <v>420190092</v>
      </c>
      <c r="K2126" s="50" t="s">
        <v>1642</v>
      </c>
      <c r="L2126" s="36"/>
    </row>
    <row r="2127" spans="9:12">
      <c r="I2127" s="21">
        <v>2019</v>
      </c>
      <c r="J2127" s="49">
        <v>420190098</v>
      </c>
      <c r="K2127" s="50" t="s">
        <v>1643</v>
      </c>
      <c r="L2127" s="36"/>
    </row>
    <row r="2128" spans="9:12">
      <c r="I2128" s="21">
        <v>2019</v>
      </c>
      <c r="J2128" s="49">
        <v>420190095</v>
      </c>
      <c r="K2128" s="50" t="s">
        <v>1644</v>
      </c>
      <c r="L2128" s="36"/>
    </row>
    <row r="2129" spans="9:12">
      <c r="I2129" s="39"/>
      <c r="J2129" s="40"/>
      <c r="K2129" s="41"/>
      <c r="L2129" s="42"/>
    </row>
    <row r="2130" spans="9:12">
      <c r="I2130" s="21">
        <v>2020</v>
      </c>
      <c r="J2130" s="51">
        <v>420180048</v>
      </c>
      <c r="K2130" s="52" t="s">
        <v>30</v>
      </c>
      <c r="L2130" s="53">
        <v>2000000000</v>
      </c>
    </row>
    <row r="2131" spans="9:12">
      <c r="I2131" s="9">
        <v>2020</v>
      </c>
      <c r="J2131" s="51">
        <v>420190060</v>
      </c>
      <c r="K2131" s="52" t="s">
        <v>31</v>
      </c>
      <c r="L2131" s="53">
        <v>1160000000</v>
      </c>
    </row>
    <row r="2132" spans="9:12">
      <c r="I2132" s="9">
        <v>2020</v>
      </c>
      <c r="J2132" s="51">
        <v>420180038</v>
      </c>
      <c r="K2132" s="52" t="s">
        <v>1453</v>
      </c>
      <c r="L2132" s="53">
        <v>161324000</v>
      </c>
    </row>
    <row r="2133" spans="9:12">
      <c r="I2133" s="9">
        <v>2020</v>
      </c>
      <c r="J2133" s="51">
        <v>420180039</v>
      </c>
      <c r="K2133" s="52" t="s">
        <v>1454</v>
      </c>
      <c r="L2133" s="53">
        <v>161982000</v>
      </c>
    </row>
    <row r="2134" spans="9:12">
      <c r="I2134" s="9">
        <v>2020</v>
      </c>
      <c r="J2134" s="51">
        <v>420190008</v>
      </c>
      <c r="K2134" s="52" t="s">
        <v>1455</v>
      </c>
      <c r="L2134" s="53">
        <v>206115000</v>
      </c>
    </row>
    <row r="2135" spans="9:12">
      <c r="I2135" s="9">
        <v>2020</v>
      </c>
      <c r="J2135" s="51">
        <v>7798658</v>
      </c>
      <c r="K2135" s="52" t="s">
        <v>1452</v>
      </c>
      <c r="L2135" s="53">
        <v>34168000</v>
      </c>
    </row>
    <row r="2136" spans="9:12">
      <c r="I2136" s="9">
        <v>2020</v>
      </c>
      <c r="J2136" s="51">
        <v>420200008</v>
      </c>
      <c r="K2136" s="52" t="s">
        <v>32</v>
      </c>
      <c r="L2136" s="53">
        <v>4037640000</v>
      </c>
    </row>
    <row r="2137" spans="9:12">
      <c r="I2137" s="9">
        <v>2020</v>
      </c>
      <c r="J2137" s="51">
        <v>420180037</v>
      </c>
      <c r="K2137" s="52" t="s">
        <v>29</v>
      </c>
      <c r="L2137" s="53">
        <f>1006672000+110000000</f>
        <v>1116672000</v>
      </c>
    </row>
    <row r="2138" spans="9:12">
      <c r="I2138" s="9">
        <v>2020</v>
      </c>
      <c r="J2138" s="51">
        <v>420200012</v>
      </c>
      <c r="K2138" s="52" t="s">
        <v>1645</v>
      </c>
      <c r="L2138" s="53">
        <v>217112000</v>
      </c>
    </row>
    <row r="2139" spans="9:12">
      <c r="I2139" s="9">
        <v>2020</v>
      </c>
      <c r="J2139" s="51">
        <v>420170058</v>
      </c>
      <c r="K2139" s="52" t="s">
        <v>1015</v>
      </c>
      <c r="L2139" s="53">
        <v>2371702035</v>
      </c>
    </row>
    <row r="2140" spans="9:12">
      <c r="I2140" s="9">
        <v>2020</v>
      </c>
      <c r="J2140" s="51">
        <v>420190040</v>
      </c>
      <c r="K2140" s="52" t="s">
        <v>1457</v>
      </c>
      <c r="L2140" s="53">
        <v>45911000</v>
      </c>
    </row>
    <row r="2141" spans="9:12">
      <c r="I2141" s="9">
        <v>2020</v>
      </c>
      <c r="J2141" s="51">
        <v>420100008</v>
      </c>
      <c r="K2141" s="52" t="s">
        <v>1458</v>
      </c>
      <c r="L2141" s="53">
        <v>8989973</v>
      </c>
    </row>
    <row r="2142" spans="9:12">
      <c r="I2142" s="9">
        <v>2020</v>
      </c>
      <c r="J2142" s="51">
        <v>420140010</v>
      </c>
      <c r="K2142" s="52" t="s">
        <v>909</v>
      </c>
      <c r="L2142" s="53">
        <v>110643000</v>
      </c>
    </row>
    <row r="2143" spans="9:12">
      <c r="I2143" s="9">
        <v>2020</v>
      </c>
      <c r="J2143" s="51">
        <v>420170007</v>
      </c>
      <c r="K2143" s="52" t="s">
        <v>964</v>
      </c>
      <c r="L2143" s="53">
        <v>473777600</v>
      </c>
    </row>
    <row r="2144" spans="9:12">
      <c r="I2144" s="9">
        <v>2020</v>
      </c>
      <c r="J2144" s="51">
        <v>420180040</v>
      </c>
      <c r="K2144" s="52" t="s">
        <v>1459</v>
      </c>
      <c r="L2144" s="53">
        <v>39654000</v>
      </c>
    </row>
    <row r="2145" spans="9:12">
      <c r="I2145" s="9">
        <v>2020</v>
      </c>
      <c r="J2145" s="51">
        <v>420190055</v>
      </c>
      <c r="K2145" s="52" t="s">
        <v>1460</v>
      </c>
      <c r="L2145" s="53">
        <v>1057977000</v>
      </c>
    </row>
    <row r="2146" spans="9:12">
      <c r="I2146" s="9">
        <v>2020</v>
      </c>
      <c r="J2146" s="51">
        <v>7865542</v>
      </c>
      <c r="K2146" s="52" t="s">
        <v>1646</v>
      </c>
      <c r="L2146" s="53">
        <v>349862200</v>
      </c>
    </row>
    <row r="2147" spans="9:12">
      <c r="I2147" s="9">
        <v>2020</v>
      </c>
      <c r="J2147" s="51">
        <v>420190026</v>
      </c>
      <c r="K2147" s="52" t="s">
        <v>1462</v>
      </c>
      <c r="L2147" s="53">
        <v>87018000</v>
      </c>
    </row>
    <row r="2148" spans="9:12">
      <c r="I2148" s="9">
        <v>2020</v>
      </c>
      <c r="J2148" s="51">
        <v>420180003</v>
      </c>
      <c r="K2148" s="52" t="s">
        <v>1027</v>
      </c>
      <c r="L2148" s="53">
        <v>599249000</v>
      </c>
    </row>
    <row r="2149" spans="9:12">
      <c r="I2149" s="9">
        <v>2020</v>
      </c>
      <c r="J2149" s="51">
        <v>420170068</v>
      </c>
      <c r="K2149" s="52" t="s">
        <v>1024</v>
      </c>
      <c r="L2149" s="53">
        <v>56853898</v>
      </c>
    </row>
    <row r="2150" spans="9:12">
      <c r="I2150" s="9">
        <v>2020</v>
      </c>
      <c r="J2150" s="51">
        <v>420190029</v>
      </c>
      <c r="K2150" s="52" t="s">
        <v>1463</v>
      </c>
      <c r="L2150" s="53">
        <v>323020000</v>
      </c>
    </row>
    <row r="2151" spans="9:12">
      <c r="I2151" s="9">
        <v>2020</v>
      </c>
      <c r="J2151" s="51">
        <v>420170067</v>
      </c>
      <c r="K2151" s="52" t="s">
        <v>1023</v>
      </c>
      <c r="L2151" s="53">
        <v>1116182000</v>
      </c>
    </row>
    <row r="2152" spans="9:12">
      <c r="I2152" s="9">
        <v>2020</v>
      </c>
      <c r="J2152" s="51">
        <v>420190048</v>
      </c>
      <c r="K2152" s="52" t="s">
        <v>1467</v>
      </c>
      <c r="L2152" s="53">
        <v>1052000000</v>
      </c>
    </row>
    <row r="2153" spans="9:12">
      <c r="I2153" s="9">
        <v>2020</v>
      </c>
      <c r="J2153" s="51">
        <v>420200001</v>
      </c>
      <c r="K2153" s="52" t="s">
        <v>1647</v>
      </c>
      <c r="L2153" s="53">
        <v>100000000</v>
      </c>
    </row>
    <row r="2154" spans="9:12">
      <c r="I2154" s="9">
        <v>2020</v>
      </c>
      <c r="J2154" s="51">
        <v>420180024</v>
      </c>
      <c r="K2154" s="52" t="s">
        <v>1648</v>
      </c>
      <c r="L2154" s="53">
        <v>869120000</v>
      </c>
    </row>
    <row r="2155" spans="9:12">
      <c r="I2155" s="9">
        <v>2020</v>
      </c>
      <c r="J2155" s="51">
        <v>420180041</v>
      </c>
      <c r="K2155" s="52" t="s">
        <v>1469</v>
      </c>
      <c r="L2155" s="53">
        <v>978159600</v>
      </c>
    </row>
    <row r="2156" spans="9:12">
      <c r="I2156" s="9">
        <v>2020</v>
      </c>
      <c r="J2156" s="51">
        <v>420190012</v>
      </c>
      <c r="K2156" s="52" t="s">
        <v>1470</v>
      </c>
      <c r="L2156" s="53">
        <v>2141699661</v>
      </c>
    </row>
    <row r="2157" spans="9:12">
      <c r="I2157" s="9">
        <v>2020</v>
      </c>
      <c r="J2157" s="51">
        <v>420190099</v>
      </c>
      <c r="K2157" s="52" t="s">
        <v>1471</v>
      </c>
      <c r="L2157" s="53"/>
    </row>
    <row r="2158" spans="9:12">
      <c r="I2158" s="9">
        <v>2020</v>
      </c>
      <c r="J2158" s="51">
        <v>420160002</v>
      </c>
      <c r="K2158" s="52" t="s">
        <v>1649</v>
      </c>
      <c r="L2158" s="53">
        <v>110276000</v>
      </c>
    </row>
    <row r="2159" spans="9:12">
      <c r="I2159" s="9">
        <v>2020</v>
      </c>
      <c r="J2159" s="51">
        <v>420160026</v>
      </c>
      <c r="K2159" s="52" t="s">
        <v>1650</v>
      </c>
      <c r="L2159" s="53">
        <v>30375000</v>
      </c>
    </row>
    <row r="2160" spans="9:12">
      <c r="I2160" s="9">
        <v>2020</v>
      </c>
      <c r="J2160" s="51">
        <v>420160048</v>
      </c>
      <c r="K2160" s="52" t="s">
        <v>1651</v>
      </c>
      <c r="L2160" s="53">
        <v>87979000</v>
      </c>
    </row>
    <row r="2161" spans="9:12">
      <c r="I2161" s="9">
        <v>2020</v>
      </c>
      <c r="J2161" s="51">
        <v>420200037</v>
      </c>
      <c r="K2161" s="52" t="s">
        <v>1652</v>
      </c>
      <c r="L2161" s="53"/>
    </row>
    <row r="2162" spans="9:12">
      <c r="I2162" s="9">
        <v>2020</v>
      </c>
      <c r="J2162" s="51">
        <v>420200019</v>
      </c>
      <c r="K2162" s="52" t="s">
        <v>1653</v>
      </c>
      <c r="L2162" s="53">
        <v>498903000</v>
      </c>
    </row>
    <row r="2163" spans="9:12">
      <c r="I2163" s="9">
        <v>2020</v>
      </c>
      <c r="J2163" s="51">
        <v>420190021</v>
      </c>
      <c r="K2163" s="52" t="s">
        <v>1553</v>
      </c>
      <c r="L2163" s="53">
        <v>752749000</v>
      </c>
    </row>
    <row r="2164" spans="9:12">
      <c r="I2164" s="9">
        <v>2020</v>
      </c>
      <c r="J2164" s="51">
        <v>420160043</v>
      </c>
      <c r="K2164" s="52" t="s">
        <v>1554</v>
      </c>
      <c r="L2164" s="53">
        <v>837745000</v>
      </c>
    </row>
    <row r="2165" spans="9:12">
      <c r="I2165" s="9">
        <v>2020</v>
      </c>
      <c r="J2165" s="51">
        <v>420170026</v>
      </c>
      <c r="K2165" s="52" t="s">
        <v>983</v>
      </c>
      <c r="L2165" s="53">
        <v>458948000</v>
      </c>
    </row>
    <row r="2166" spans="9:12">
      <c r="I2166" s="9">
        <v>2020</v>
      </c>
      <c r="J2166" s="51">
        <v>420180050</v>
      </c>
      <c r="K2166" s="52" t="s">
        <v>1556</v>
      </c>
      <c r="L2166" s="53">
        <v>610144000</v>
      </c>
    </row>
    <row r="2167" spans="9:12">
      <c r="I2167" s="9">
        <v>2020</v>
      </c>
      <c r="J2167" s="51">
        <v>420180051</v>
      </c>
      <c r="K2167" s="52" t="s">
        <v>1557</v>
      </c>
      <c r="L2167" s="53">
        <v>844097000</v>
      </c>
    </row>
    <row r="2168" spans="9:12">
      <c r="I2168" s="9">
        <v>2020</v>
      </c>
      <c r="J2168" s="51">
        <v>420180052</v>
      </c>
      <c r="K2168" s="52" t="s">
        <v>1558</v>
      </c>
      <c r="L2168" s="53">
        <v>3218019000</v>
      </c>
    </row>
    <row r="2169" spans="9:12">
      <c r="I2169" s="9">
        <v>2020</v>
      </c>
      <c r="J2169" s="51">
        <v>420190015</v>
      </c>
      <c r="K2169" s="52" t="s">
        <v>1559</v>
      </c>
      <c r="L2169" s="53">
        <v>1621883000</v>
      </c>
    </row>
    <row r="2170" spans="9:12">
      <c r="I2170" s="9">
        <v>2020</v>
      </c>
      <c r="J2170" s="51">
        <v>420190018</v>
      </c>
      <c r="K2170" s="52" t="s">
        <v>1560</v>
      </c>
      <c r="L2170" s="53">
        <v>1093237000</v>
      </c>
    </row>
    <row r="2171" spans="9:12">
      <c r="I2171" s="9">
        <v>2020</v>
      </c>
      <c r="J2171" s="51">
        <v>420120039</v>
      </c>
      <c r="K2171" s="52" t="s">
        <v>1473</v>
      </c>
      <c r="L2171" s="53">
        <v>77680000</v>
      </c>
    </row>
    <row r="2172" spans="9:12">
      <c r="I2172" s="9">
        <v>2020</v>
      </c>
      <c r="J2172" s="51">
        <v>420170011</v>
      </c>
      <c r="K2172" s="52" t="s">
        <v>968</v>
      </c>
      <c r="L2172" s="53">
        <v>12774000</v>
      </c>
    </row>
    <row r="2173" spans="9:12">
      <c r="I2173" s="9">
        <v>2020</v>
      </c>
      <c r="J2173" s="51">
        <v>7102682</v>
      </c>
      <c r="K2173" s="52" t="s">
        <v>1475</v>
      </c>
      <c r="L2173" s="53"/>
    </row>
    <row r="2174" spans="9:12">
      <c r="I2174" s="9">
        <v>2020</v>
      </c>
      <c r="J2174" s="51">
        <v>420180023</v>
      </c>
      <c r="K2174" s="52" t="s">
        <v>1654</v>
      </c>
      <c r="L2174" s="53">
        <v>945136000</v>
      </c>
    </row>
    <row r="2175" spans="9:12">
      <c r="I2175" s="9">
        <v>2020</v>
      </c>
      <c r="J2175" s="51">
        <v>420190034</v>
      </c>
      <c r="K2175" s="52" t="s">
        <v>1476</v>
      </c>
      <c r="L2175" s="53">
        <v>1115919000</v>
      </c>
    </row>
    <row r="2176" spans="9:12">
      <c r="I2176" s="9">
        <v>2020</v>
      </c>
      <c r="J2176" s="51">
        <v>420180002</v>
      </c>
      <c r="K2176" s="52" t="s">
        <v>1655</v>
      </c>
      <c r="L2176" s="53">
        <v>1763973000</v>
      </c>
    </row>
    <row r="2177" spans="9:12">
      <c r="I2177" s="9">
        <v>2020</v>
      </c>
      <c r="J2177" s="51">
        <v>420180013</v>
      </c>
      <c r="K2177" s="52" t="s">
        <v>1656</v>
      </c>
      <c r="L2177" s="53">
        <v>102187000</v>
      </c>
    </row>
    <row r="2178" spans="9:12">
      <c r="I2178" s="9">
        <v>2020</v>
      </c>
      <c r="J2178" s="51">
        <v>420170022</v>
      </c>
      <c r="K2178" s="52" t="s">
        <v>979</v>
      </c>
      <c r="L2178" s="53">
        <v>46311000</v>
      </c>
    </row>
    <row r="2179" spans="9:12">
      <c r="I2179" s="9">
        <v>2020</v>
      </c>
      <c r="J2179" s="51">
        <v>420190071</v>
      </c>
      <c r="K2179" s="52" t="s">
        <v>1477</v>
      </c>
      <c r="L2179" s="53">
        <v>1190000000</v>
      </c>
    </row>
    <row r="2180" spans="9:12">
      <c r="I2180" s="9">
        <v>2020</v>
      </c>
      <c r="J2180" s="51">
        <v>420190070</v>
      </c>
      <c r="K2180" s="52" t="s">
        <v>1478</v>
      </c>
      <c r="L2180" s="53">
        <v>330000000</v>
      </c>
    </row>
    <row r="2181" spans="9:12">
      <c r="I2181" s="9">
        <v>2020</v>
      </c>
      <c r="J2181" s="51">
        <v>420190070</v>
      </c>
      <c r="K2181" s="52" t="s">
        <v>1478</v>
      </c>
      <c r="L2181" s="53">
        <v>28620000</v>
      </c>
    </row>
    <row r="2182" spans="9:12">
      <c r="I2182" s="9">
        <v>2020</v>
      </c>
      <c r="J2182" s="51">
        <v>420190032</v>
      </c>
      <c r="K2182" s="52" t="s">
        <v>1481</v>
      </c>
      <c r="L2182" s="53">
        <v>36814250</v>
      </c>
    </row>
    <row r="2183" spans="9:12">
      <c r="I2183" s="9">
        <v>2020</v>
      </c>
      <c r="J2183" s="51">
        <v>420120014</v>
      </c>
      <c r="K2183" s="52" t="s">
        <v>891</v>
      </c>
      <c r="L2183" s="53">
        <v>57036000</v>
      </c>
    </row>
    <row r="2184" spans="9:12">
      <c r="I2184" s="9">
        <v>2020</v>
      </c>
      <c r="J2184" s="51">
        <v>420200002</v>
      </c>
      <c r="K2184" s="52" t="s">
        <v>1657</v>
      </c>
      <c r="L2184" s="53">
        <v>2398811000</v>
      </c>
    </row>
    <row r="2185" spans="9:12">
      <c r="I2185" s="9">
        <v>2020</v>
      </c>
      <c r="J2185" s="51">
        <v>420190045</v>
      </c>
      <c r="K2185" s="52" t="s">
        <v>1483</v>
      </c>
      <c r="L2185" s="53">
        <v>2007567000</v>
      </c>
    </row>
    <row r="2186" spans="9:12">
      <c r="I2186" s="9">
        <v>2020</v>
      </c>
      <c r="J2186" s="51">
        <v>7788711</v>
      </c>
      <c r="K2186" s="52" t="s">
        <v>1484</v>
      </c>
      <c r="L2186" s="53">
        <v>47560000</v>
      </c>
    </row>
    <row r="2187" spans="9:12">
      <c r="I2187" s="9">
        <v>2020</v>
      </c>
      <c r="J2187" s="51">
        <v>7709840</v>
      </c>
      <c r="K2187" s="52" t="s">
        <v>1485</v>
      </c>
      <c r="L2187" s="53">
        <v>445698000</v>
      </c>
    </row>
    <row r="2188" spans="9:12">
      <c r="I2188" s="9">
        <v>2020</v>
      </c>
      <c r="J2188" s="51">
        <v>420190076</v>
      </c>
      <c r="K2188" s="52" t="s">
        <v>1488</v>
      </c>
      <c r="L2188" s="53">
        <v>660318000</v>
      </c>
    </row>
    <row r="2189" spans="9:12">
      <c r="I2189" s="9">
        <v>2020</v>
      </c>
      <c r="J2189" s="51">
        <v>420190017</v>
      </c>
      <c r="K2189" s="52" t="s">
        <v>1489</v>
      </c>
      <c r="L2189" s="53">
        <v>1000720500</v>
      </c>
    </row>
    <row r="2190" spans="9:12">
      <c r="I2190" s="9">
        <v>2020</v>
      </c>
      <c r="J2190" s="51">
        <v>420200035</v>
      </c>
      <c r="K2190" s="52" t="s">
        <v>1658</v>
      </c>
      <c r="L2190" s="53">
        <v>370000000</v>
      </c>
    </row>
    <row r="2191" spans="9:12">
      <c r="I2191" s="9">
        <v>2020</v>
      </c>
      <c r="J2191" s="51">
        <v>420200036</v>
      </c>
      <c r="K2191" s="52" t="s">
        <v>1659</v>
      </c>
      <c r="L2191" s="53">
        <v>120000000</v>
      </c>
    </row>
    <row r="2192" spans="9:12">
      <c r="I2192" s="9">
        <v>2020</v>
      </c>
      <c r="J2192" s="51">
        <v>420100027</v>
      </c>
      <c r="K2192" s="52" t="s">
        <v>1490</v>
      </c>
      <c r="L2192" s="53"/>
    </row>
    <row r="2193" spans="9:12">
      <c r="I2193" s="9">
        <v>2020</v>
      </c>
      <c r="J2193" s="51">
        <v>420140027</v>
      </c>
      <c r="K2193" s="52" t="s">
        <v>1491</v>
      </c>
      <c r="L2193" s="53">
        <v>19428000</v>
      </c>
    </row>
    <row r="2194" spans="9:12">
      <c r="I2194" s="9">
        <v>2020</v>
      </c>
      <c r="J2194" s="51">
        <v>420180045</v>
      </c>
      <c r="K2194" s="52" t="s">
        <v>1493</v>
      </c>
      <c r="L2194" s="53">
        <v>3960000000</v>
      </c>
    </row>
    <row r="2195" spans="9:12">
      <c r="I2195" s="9">
        <v>2020</v>
      </c>
      <c r="J2195" s="51">
        <v>7089287</v>
      </c>
      <c r="K2195" s="52" t="s">
        <v>1494</v>
      </c>
      <c r="L2195" s="53"/>
    </row>
    <row r="2196" spans="9:12">
      <c r="I2196" s="9">
        <v>2020</v>
      </c>
      <c r="J2196" s="51">
        <v>420200010</v>
      </c>
      <c r="K2196" s="52" t="s">
        <v>1660</v>
      </c>
      <c r="L2196" s="53">
        <v>700000000</v>
      </c>
    </row>
    <row r="2197" spans="9:12">
      <c r="I2197" s="9">
        <v>2020</v>
      </c>
      <c r="J2197" s="51">
        <v>420190056</v>
      </c>
      <c r="K2197" s="52" t="s">
        <v>1495</v>
      </c>
      <c r="L2197" s="53">
        <v>363509000</v>
      </c>
    </row>
    <row r="2198" spans="9:12">
      <c r="I2198" s="9">
        <v>2020</v>
      </c>
      <c r="J2198" s="51">
        <v>420150035</v>
      </c>
      <c r="K2198" s="52" t="s">
        <v>922</v>
      </c>
      <c r="L2198" s="53">
        <v>55242000</v>
      </c>
    </row>
    <row r="2199" spans="9:12">
      <c r="I2199" s="9">
        <v>2020</v>
      </c>
      <c r="J2199" s="51">
        <v>420150039</v>
      </c>
      <c r="K2199" s="52" t="s">
        <v>1496</v>
      </c>
      <c r="L2199" s="53">
        <v>45671000</v>
      </c>
    </row>
    <row r="2200" spans="9:12">
      <c r="I2200" s="9">
        <v>2020</v>
      </c>
      <c r="J2200" s="51">
        <v>420160022</v>
      </c>
      <c r="K2200" s="52" t="s">
        <v>1661</v>
      </c>
      <c r="L2200" s="53">
        <v>147913000</v>
      </c>
    </row>
    <row r="2201" spans="9:12">
      <c r="I2201" s="9">
        <v>2020</v>
      </c>
      <c r="J2201" s="51">
        <v>420160060</v>
      </c>
      <c r="K2201" s="52" t="s">
        <v>1662</v>
      </c>
      <c r="L2201" s="53">
        <v>419945526</v>
      </c>
    </row>
    <row r="2202" spans="9:12">
      <c r="I2202" s="9">
        <v>2020</v>
      </c>
      <c r="J2202" s="51">
        <v>420170062</v>
      </c>
      <c r="K2202" s="52" t="s">
        <v>1018</v>
      </c>
      <c r="L2202" s="53">
        <v>84593000</v>
      </c>
    </row>
    <row r="2203" spans="9:12">
      <c r="I2203" s="9">
        <v>2020</v>
      </c>
      <c r="J2203" s="51">
        <v>420180006</v>
      </c>
      <c r="K2203" s="52" t="s">
        <v>1497</v>
      </c>
      <c r="L2203" s="53">
        <v>2622000</v>
      </c>
    </row>
    <row r="2204" spans="9:12">
      <c r="I2204" s="9">
        <v>2020</v>
      </c>
      <c r="J2204" s="51">
        <v>420180022</v>
      </c>
      <c r="K2204" s="52" t="s">
        <v>1499</v>
      </c>
      <c r="L2204" s="53">
        <v>622700000</v>
      </c>
    </row>
    <row r="2205" spans="9:12">
      <c r="I2205" s="9">
        <v>2020</v>
      </c>
      <c r="J2205" s="51">
        <v>420190007</v>
      </c>
      <c r="K2205" s="52" t="s">
        <v>1502</v>
      </c>
      <c r="L2205" s="53">
        <v>9530787000</v>
      </c>
    </row>
    <row r="2206" spans="9:12">
      <c r="I2206" s="9">
        <v>2020</v>
      </c>
      <c r="J2206" s="51">
        <v>7650625</v>
      </c>
      <c r="K2206" s="52" t="s">
        <v>1504</v>
      </c>
      <c r="L2206" s="53">
        <v>240000000</v>
      </c>
    </row>
    <row r="2207" spans="9:12">
      <c r="I2207" s="9">
        <v>2020</v>
      </c>
      <c r="J2207" s="51">
        <v>420110016</v>
      </c>
      <c r="K2207" s="52" t="s">
        <v>880</v>
      </c>
      <c r="L2207" s="53">
        <v>24585000</v>
      </c>
    </row>
    <row r="2208" spans="9:12">
      <c r="I2208" s="9">
        <v>2020</v>
      </c>
      <c r="J2208" s="51">
        <v>420190006</v>
      </c>
      <c r="K2208" s="52" t="s">
        <v>1505</v>
      </c>
      <c r="L2208" s="53">
        <v>141605000</v>
      </c>
    </row>
    <row r="2209" spans="9:12">
      <c r="I2209" s="9">
        <v>2020</v>
      </c>
      <c r="J2209" s="51">
        <v>420200021</v>
      </c>
      <c r="K2209" s="52" t="s">
        <v>1663</v>
      </c>
      <c r="L2209" s="53"/>
    </row>
    <row r="2210" spans="9:12">
      <c r="I2210" s="9">
        <v>2020</v>
      </c>
      <c r="J2210" s="51">
        <v>420190059</v>
      </c>
      <c r="K2210" s="52" t="s">
        <v>1563</v>
      </c>
      <c r="L2210" s="53"/>
    </row>
    <row r="2211" spans="9:12">
      <c r="I2211" s="9">
        <v>2020</v>
      </c>
      <c r="J2211" s="51">
        <v>420160059</v>
      </c>
      <c r="K2211" s="52" t="s">
        <v>952</v>
      </c>
      <c r="L2211" s="53"/>
    </row>
    <row r="2212" spans="9:12">
      <c r="I2212" s="9">
        <v>2020</v>
      </c>
      <c r="J2212" s="51">
        <v>420190024</v>
      </c>
      <c r="K2212" s="52" t="s">
        <v>1564</v>
      </c>
      <c r="L2212" s="53">
        <v>108086000</v>
      </c>
    </row>
    <row r="2213" spans="9:12">
      <c r="I2213" s="9">
        <v>2020</v>
      </c>
      <c r="J2213" s="51">
        <v>420150023</v>
      </c>
      <c r="K2213" s="52" t="s">
        <v>1565</v>
      </c>
      <c r="L2213" s="53">
        <v>46816861</v>
      </c>
    </row>
    <row r="2214" spans="9:12">
      <c r="I2214" s="9">
        <v>2020</v>
      </c>
      <c r="J2214" s="51">
        <v>420150024</v>
      </c>
      <c r="K2214" s="52" t="s">
        <v>1566</v>
      </c>
      <c r="L2214" s="53">
        <v>50066986</v>
      </c>
    </row>
    <row r="2215" spans="9:12">
      <c r="I2215" s="9">
        <v>2020</v>
      </c>
      <c r="J2215" s="51">
        <v>420160017</v>
      </c>
      <c r="K2215" s="52" t="s">
        <v>1567</v>
      </c>
      <c r="L2215" s="53"/>
    </row>
    <row r="2216" spans="9:12">
      <c r="I2216" s="9">
        <v>2020</v>
      </c>
      <c r="J2216" s="51">
        <v>420160018</v>
      </c>
      <c r="K2216" s="52" t="s">
        <v>1568</v>
      </c>
      <c r="L2216" s="53"/>
    </row>
    <row r="2217" spans="9:12">
      <c r="I2217" s="9">
        <v>2020</v>
      </c>
      <c r="J2217" s="51">
        <v>420190028</v>
      </c>
      <c r="K2217" s="52" t="s">
        <v>1570</v>
      </c>
      <c r="L2217" s="53">
        <v>31899000</v>
      </c>
    </row>
    <row r="2218" spans="9:12">
      <c r="I2218" s="9">
        <v>2020</v>
      </c>
      <c r="J2218" s="51">
        <v>7061611</v>
      </c>
      <c r="K2218" s="52" t="s">
        <v>1571</v>
      </c>
      <c r="L2218" s="53"/>
    </row>
    <row r="2219" spans="9:12">
      <c r="I2219" s="9">
        <v>2020</v>
      </c>
      <c r="J2219" s="51">
        <v>420200018</v>
      </c>
      <c r="K2219" s="52" t="s">
        <v>1664</v>
      </c>
      <c r="L2219" s="53">
        <v>909817000</v>
      </c>
    </row>
    <row r="2220" spans="9:12">
      <c r="I2220" s="9">
        <v>2020</v>
      </c>
      <c r="J2220" s="51">
        <v>420180001</v>
      </c>
      <c r="K2220" s="52" t="s">
        <v>1530</v>
      </c>
      <c r="L2220" s="53">
        <v>1101236947</v>
      </c>
    </row>
    <row r="2221" spans="9:12">
      <c r="I2221" s="9">
        <v>2020</v>
      </c>
      <c r="J2221" s="51">
        <v>420190001</v>
      </c>
      <c r="K2221" s="52" t="s">
        <v>1531</v>
      </c>
      <c r="L2221" s="53">
        <v>269983000</v>
      </c>
    </row>
    <row r="2222" spans="9:12">
      <c r="I2222" s="9">
        <v>2020</v>
      </c>
      <c r="J2222" s="51">
        <v>420190022</v>
      </c>
      <c r="K2222" s="52" t="s">
        <v>1532</v>
      </c>
      <c r="L2222" s="53">
        <v>3500000000</v>
      </c>
    </row>
    <row r="2223" spans="9:12">
      <c r="I2223" s="9">
        <v>2020</v>
      </c>
      <c r="J2223" s="51">
        <v>420190036</v>
      </c>
      <c r="K2223" s="52" t="s">
        <v>1533</v>
      </c>
      <c r="L2223" s="53">
        <v>900000000</v>
      </c>
    </row>
    <row r="2224" spans="9:12">
      <c r="I2224" s="9">
        <v>2020</v>
      </c>
      <c r="J2224" s="51">
        <v>420190023</v>
      </c>
      <c r="K2224" s="52" t="s">
        <v>1534</v>
      </c>
      <c r="L2224" s="53">
        <v>102003000</v>
      </c>
    </row>
    <row r="2225" spans="9:12">
      <c r="I2225" s="9">
        <v>2020</v>
      </c>
      <c r="J2225" s="51">
        <v>420120034</v>
      </c>
      <c r="K2225" s="52" t="s">
        <v>897</v>
      </c>
      <c r="L2225" s="53">
        <v>395647000</v>
      </c>
    </row>
    <row r="2226" spans="9:12">
      <c r="I2226" s="9">
        <v>2020</v>
      </c>
      <c r="J2226" s="51">
        <v>420190002</v>
      </c>
      <c r="K2226" s="52" t="s">
        <v>1535</v>
      </c>
      <c r="L2226" s="53">
        <v>5471541000</v>
      </c>
    </row>
    <row r="2227" spans="9:12">
      <c r="I2227" s="9">
        <v>2020</v>
      </c>
      <c r="J2227" s="51">
        <v>420190003</v>
      </c>
      <c r="K2227" s="52" t="s">
        <v>1536</v>
      </c>
      <c r="L2227" s="53">
        <v>3497693000</v>
      </c>
    </row>
    <row r="2228" spans="9:12">
      <c r="I2228" s="9">
        <v>2020</v>
      </c>
      <c r="J2228" s="51">
        <v>420190065</v>
      </c>
      <c r="K2228" s="52" t="s">
        <v>1537</v>
      </c>
      <c r="L2228" s="53">
        <v>104068000</v>
      </c>
    </row>
    <row r="2229" spans="9:12">
      <c r="I2229" s="9">
        <v>2020</v>
      </c>
      <c r="J2229" s="51">
        <v>420150006</v>
      </c>
      <c r="K2229" s="52" t="s">
        <v>917</v>
      </c>
      <c r="L2229" s="53">
        <v>19905000</v>
      </c>
    </row>
    <row r="2230" spans="9:12">
      <c r="I2230" s="9">
        <v>2020</v>
      </c>
      <c r="J2230" s="51">
        <v>420140020</v>
      </c>
      <c r="K2230" s="52" t="s">
        <v>1508</v>
      </c>
      <c r="L2230" s="53">
        <v>9609000</v>
      </c>
    </row>
    <row r="2231" spans="9:12">
      <c r="I2231" s="9">
        <v>2020</v>
      </c>
      <c r="J2231" s="51">
        <v>420150010</v>
      </c>
      <c r="K2231" s="52" t="s">
        <v>1510</v>
      </c>
      <c r="L2231" s="53">
        <v>1486000</v>
      </c>
    </row>
    <row r="2232" spans="9:12">
      <c r="I2232" s="9">
        <v>2020</v>
      </c>
      <c r="J2232" s="51">
        <v>420190058</v>
      </c>
      <c r="K2232" s="52" t="s">
        <v>1511</v>
      </c>
      <c r="L2232" s="53"/>
    </row>
    <row r="2233" spans="9:12">
      <c r="I2233" s="9">
        <v>2020</v>
      </c>
      <c r="J2233" s="51">
        <v>7037841</v>
      </c>
      <c r="K2233" s="52" t="s">
        <v>1506</v>
      </c>
      <c r="L2233" s="53">
        <v>96233000</v>
      </c>
    </row>
    <row r="2234" spans="9:12">
      <c r="I2234" s="9">
        <v>2020</v>
      </c>
      <c r="J2234" s="51">
        <v>420110002</v>
      </c>
      <c r="K2234" s="52" t="s">
        <v>1512</v>
      </c>
      <c r="L2234" s="53">
        <v>8822000</v>
      </c>
    </row>
    <row r="2235" spans="9:12">
      <c r="I2235" s="9">
        <v>2020</v>
      </c>
      <c r="J2235" s="51">
        <v>7037831</v>
      </c>
      <c r="K2235" s="52" t="s">
        <v>1513</v>
      </c>
      <c r="L2235" s="53">
        <v>11748000</v>
      </c>
    </row>
    <row r="2236" spans="9:12">
      <c r="I2236" s="9">
        <v>2020</v>
      </c>
      <c r="J2236" s="51">
        <v>7725222</v>
      </c>
      <c r="K2236" s="52" t="s">
        <v>1514</v>
      </c>
      <c r="L2236" s="53">
        <v>555000000</v>
      </c>
    </row>
    <row r="2237" spans="9:12">
      <c r="I2237" s="9">
        <v>2020</v>
      </c>
      <c r="J2237" s="51">
        <v>420190042</v>
      </c>
      <c r="K2237" s="52" t="s">
        <v>1507</v>
      </c>
      <c r="L2237" s="53">
        <v>499443000</v>
      </c>
    </row>
    <row r="2238" spans="9:12">
      <c r="I2238" s="9">
        <v>2020</v>
      </c>
      <c r="J2238" s="51">
        <v>420140030</v>
      </c>
      <c r="K2238" s="52" t="s">
        <v>915</v>
      </c>
      <c r="L2238" s="53"/>
    </row>
    <row r="2239" spans="9:12">
      <c r="I2239" s="9">
        <v>2020</v>
      </c>
      <c r="J2239" s="51">
        <v>420160016</v>
      </c>
      <c r="K2239" s="52" t="s">
        <v>1665</v>
      </c>
      <c r="L2239" s="53">
        <v>2512352000</v>
      </c>
    </row>
    <row r="2240" spans="9:12">
      <c r="I2240" s="9">
        <v>2020</v>
      </c>
      <c r="J2240" s="51">
        <v>420170072</v>
      </c>
      <c r="K2240" s="52" t="s">
        <v>1515</v>
      </c>
      <c r="L2240" s="53">
        <v>30163000</v>
      </c>
    </row>
    <row r="2241" spans="9:12">
      <c r="I2241" s="9">
        <v>2020</v>
      </c>
      <c r="J2241" s="51">
        <v>420160024</v>
      </c>
      <c r="K2241" s="52" t="s">
        <v>1666</v>
      </c>
      <c r="L2241" s="53">
        <v>242184500</v>
      </c>
    </row>
    <row r="2242" spans="9:12">
      <c r="I2242" s="9">
        <v>2020</v>
      </c>
      <c r="J2242" s="51">
        <v>420170056</v>
      </c>
      <c r="K2242" s="52" t="s">
        <v>1013</v>
      </c>
      <c r="L2242" s="53">
        <v>48000000</v>
      </c>
    </row>
    <row r="2243" spans="9:12">
      <c r="I2243" s="9">
        <v>2020</v>
      </c>
      <c r="J2243" s="51">
        <v>420180036</v>
      </c>
      <c r="K2243" s="52" t="s">
        <v>1516</v>
      </c>
      <c r="L2243" s="53">
        <v>1667257000</v>
      </c>
    </row>
    <row r="2244" spans="9:12">
      <c r="I2244" s="9">
        <v>2020</v>
      </c>
      <c r="J2244" s="51">
        <v>420120008</v>
      </c>
      <c r="K2244" s="52" t="s">
        <v>1517</v>
      </c>
      <c r="L2244" s="53"/>
    </row>
    <row r="2245" spans="9:12">
      <c r="I2245" s="9">
        <v>2020</v>
      </c>
      <c r="J2245" s="51">
        <v>420190025</v>
      </c>
      <c r="K2245" s="52" t="s">
        <v>1518</v>
      </c>
      <c r="L2245" s="53">
        <v>80217000</v>
      </c>
    </row>
    <row r="2246" spans="9:12">
      <c r="I2246" s="9">
        <v>2020</v>
      </c>
      <c r="J2246" s="51">
        <v>420120048</v>
      </c>
      <c r="K2246" s="52" t="s">
        <v>1519</v>
      </c>
      <c r="L2246" s="53"/>
    </row>
    <row r="2247" spans="9:12">
      <c r="I2247" s="9">
        <v>2020</v>
      </c>
      <c r="J2247" s="51">
        <v>420130007</v>
      </c>
      <c r="K2247" s="52" t="s">
        <v>1520</v>
      </c>
      <c r="L2247" s="53">
        <v>100666000</v>
      </c>
    </row>
    <row r="2248" spans="9:12">
      <c r="I2248" s="9">
        <v>2020</v>
      </c>
      <c r="J2248" s="51">
        <v>420150015</v>
      </c>
      <c r="K2248" s="52" t="s">
        <v>1521</v>
      </c>
      <c r="L2248" s="53">
        <v>33107000</v>
      </c>
    </row>
    <row r="2249" spans="9:12">
      <c r="I2249" s="9">
        <v>2020</v>
      </c>
      <c r="J2249" s="51">
        <v>420170009</v>
      </c>
      <c r="K2249" s="52" t="s">
        <v>966</v>
      </c>
      <c r="L2249" s="53">
        <v>41469000</v>
      </c>
    </row>
    <row r="2250" spans="9:12">
      <c r="I2250" s="9">
        <v>2020</v>
      </c>
      <c r="J2250" s="51">
        <v>420160023</v>
      </c>
      <c r="K2250" s="52" t="s">
        <v>932</v>
      </c>
      <c r="L2250" s="53"/>
    </row>
    <row r="2251" spans="9:12">
      <c r="I2251" s="9">
        <v>2020</v>
      </c>
      <c r="J2251" s="51">
        <v>420160031</v>
      </c>
      <c r="K2251" s="52" t="s">
        <v>1667</v>
      </c>
      <c r="L2251" s="53">
        <v>112831000</v>
      </c>
    </row>
    <row r="2252" spans="9:12">
      <c r="I2252" s="9">
        <v>2020</v>
      </c>
      <c r="J2252" s="51">
        <v>420180032</v>
      </c>
      <c r="K2252" s="52" t="s">
        <v>1522</v>
      </c>
      <c r="L2252" s="53">
        <v>186428000</v>
      </c>
    </row>
    <row r="2253" spans="9:12">
      <c r="I2253" s="9">
        <v>2020</v>
      </c>
      <c r="J2253" s="51">
        <v>420150080</v>
      </c>
      <c r="K2253" s="52" t="s">
        <v>1668</v>
      </c>
      <c r="L2253" s="53">
        <v>202179000</v>
      </c>
    </row>
    <row r="2254" spans="9:12">
      <c r="I2254" s="9">
        <v>2020</v>
      </c>
      <c r="J2254" s="51">
        <v>420120052</v>
      </c>
      <c r="K2254" s="52" t="s">
        <v>1669</v>
      </c>
      <c r="L2254" s="53">
        <v>136000000</v>
      </c>
    </row>
    <row r="2255" spans="9:12">
      <c r="I2255" s="9">
        <v>2020</v>
      </c>
      <c r="J2255" s="51">
        <v>420200016</v>
      </c>
      <c r="K2255" s="52" t="s">
        <v>1670</v>
      </c>
      <c r="L2255" s="53">
        <v>880962000</v>
      </c>
    </row>
    <row r="2256" spans="9:12">
      <c r="I2256" s="9">
        <v>2020</v>
      </c>
      <c r="J2256" s="51">
        <v>420200013</v>
      </c>
      <c r="K2256" s="52" t="s">
        <v>1671</v>
      </c>
      <c r="L2256" s="53">
        <v>127032000</v>
      </c>
    </row>
    <row r="2257" spans="9:12">
      <c r="I2257" s="9">
        <v>2020</v>
      </c>
      <c r="J2257" s="51">
        <v>7472653</v>
      </c>
      <c r="K2257" s="52" t="s">
        <v>1672</v>
      </c>
      <c r="L2257" s="53"/>
    </row>
    <row r="2258" spans="9:12">
      <c r="I2258" s="9">
        <v>2020</v>
      </c>
      <c r="J2258" s="51">
        <v>7791760</v>
      </c>
      <c r="K2258" s="52" t="s">
        <v>1524</v>
      </c>
      <c r="L2258" s="53">
        <v>37714000</v>
      </c>
    </row>
    <row r="2259" spans="9:12">
      <c r="I2259" s="9">
        <v>2020</v>
      </c>
      <c r="J2259" s="51">
        <v>7785764</v>
      </c>
      <c r="K2259" s="52" t="s">
        <v>1525</v>
      </c>
      <c r="L2259" s="53">
        <v>65372300</v>
      </c>
    </row>
    <row r="2260" spans="9:12">
      <c r="I2260" s="9">
        <v>2020</v>
      </c>
      <c r="J2260" s="51">
        <v>7785765</v>
      </c>
      <c r="K2260" s="52" t="s">
        <v>1526</v>
      </c>
      <c r="L2260" s="53">
        <v>77957800</v>
      </c>
    </row>
    <row r="2261" spans="9:12">
      <c r="I2261" s="9">
        <v>2020</v>
      </c>
      <c r="J2261" s="51">
        <v>7141460</v>
      </c>
      <c r="K2261" s="52" t="s">
        <v>1527</v>
      </c>
      <c r="L2261" s="53"/>
    </row>
    <row r="2262" spans="9:12">
      <c r="I2262" s="9">
        <v>2020</v>
      </c>
      <c r="J2262" s="51">
        <v>420190031</v>
      </c>
      <c r="K2262" s="52" t="s">
        <v>1528</v>
      </c>
      <c r="L2262" s="53">
        <v>34329000</v>
      </c>
    </row>
    <row r="2263" spans="9:12">
      <c r="I2263" s="9">
        <v>2020</v>
      </c>
      <c r="J2263" s="51">
        <v>420170043</v>
      </c>
      <c r="K2263" s="52" t="s">
        <v>1000</v>
      </c>
      <c r="L2263" s="53">
        <v>74715000</v>
      </c>
    </row>
    <row r="2264" spans="9:12">
      <c r="I2264" s="9">
        <v>2020</v>
      </c>
      <c r="J2264" s="51">
        <v>420190037</v>
      </c>
      <c r="K2264" s="52" t="s">
        <v>1529</v>
      </c>
      <c r="L2264" s="53"/>
    </row>
    <row r="2265" spans="9:12">
      <c r="I2265" s="9">
        <v>2020</v>
      </c>
      <c r="J2265" s="51">
        <v>420190068</v>
      </c>
      <c r="K2265" s="52" t="s">
        <v>1539</v>
      </c>
      <c r="L2265" s="53">
        <v>430282000</v>
      </c>
    </row>
    <row r="2266" spans="9:12">
      <c r="I2266" s="9">
        <v>2020</v>
      </c>
      <c r="J2266" s="51">
        <v>420200009</v>
      </c>
      <c r="K2266" s="52" t="s">
        <v>1673</v>
      </c>
      <c r="L2266" s="53">
        <v>256517000</v>
      </c>
    </row>
    <row r="2267" spans="9:12">
      <c r="I2267" s="9">
        <v>2020</v>
      </c>
      <c r="J2267" s="51">
        <v>420190020</v>
      </c>
      <c r="K2267" s="52" t="s">
        <v>1538</v>
      </c>
      <c r="L2267" s="53">
        <v>96029000</v>
      </c>
    </row>
    <row r="2268" spans="9:12">
      <c r="I2268" s="9">
        <v>2020</v>
      </c>
      <c r="J2268" s="51">
        <v>420190014</v>
      </c>
      <c r="K2268" s="52" t="s">
        <v>1542</v>
      </c>
      <c r="L2268" s="53">
        <v>483292000</v>
      </c>
    </row>
    <row r="2269" spans="9:12">
      <c r="I2269" s="9">
        <v>2020</v>
      </c>
      <c r="J2269" s="51">
        <v>420190046</v>
      </c>
      <c r="K2269" s="52" t="s">
        <v>1545</v>
      </c>
      <c r="L2269" s="53">
        <v>1446397000</v>
      </c>
    </row>
    <row r="2270" spans="9:12">
      <c r="I2270" s="9">
        <v>2020</v>
      </c>
      <c r="J2270" s="51">
        <v>420190047</v>
      </c>
      <c r="K2270" s="52" t="s">
        <v>1546</v>
      </c>
      <c r="L2270" s="53">
        <v>95770000</v>
      </c>
    </row>
    <row r="2271" spans="9:12">
      <c r="I2271" s="9">
        <v>2020</v>
      </c>
      <c r="J2271" s="51">
        <v>420190049</v>
      </c>
      <c r="K2271" s="52" t="s">
        <v>1548</v>
      </c>
      <c r="L2271" s="53">
        <v>1176387000</v>
      </c>
    </row>
    <row r="2272" spans="9:12">
      <c r="I2272" s="9">
        <v>2020</v>
      </c>
      <c r="J2272" s="51">
        <v>420200022</v>
      </c>
      <c r="K2272" s="52" t="s">
        <v>1674</v>
      </c>
      <c r="L2272" s="53"/>
    </row>
    <row r="2273" spans="9:12">
      <c r="I2273" s="9">
        <v>2020</v>
      </c>
      <c r="J2273" s="51">
        <v>420200023</v>
      </c>
      <c r="K2273" s="52" t="s">
        <v>1675</v>
      </c>
      <c r="L2273" s="53">
        <v>182246000</v>
      </c>
    </row>
    <row r="2274" spans="9:12">
      <c r="I2274" s="9">
        <v>2020</v>
      </c>
      <c r="J2274" s="51">
        <v>420200024</v>
      </c>
      <c r="K2274" s="52" t="s">
        <v>1676</v>
      </c>
      <c r="L2274" s="53">
        <v>320016050</v>
      </c>
    </row>
    <row r="2275" spans="9:12">
      <c r="I2275" s="9">
        <v>2020</v>
      </c>
      <c r="J2275" s="51">
        <v>420182202</v>
      </c>
      <c r="K2275" s="52" t="s">
        <v>1576</v>
      </c>
      <c r="L2275" s="53">
        <v>3845743000</v>
      </c>
    </row>
    <row r="2276" spans="9:12">
      <c r="I2276" s="9">
        <v>2020</v>
      </c>
      <c r="J2276" s="51">
        <v>420200006</v>
      </c>
      <c r="K2276" s="52" t="s">
        <v>1677</v>
      </c>
      <c r="L2276" s="53">
        <v>3000000000</v>
      </c>
    </row>
    <row r="2277" spans="9:12">
      <c r="I2277" s="9">
        <v>2020</v>
      </c>
      <c r="J2277" s="51">
        <v>420200011</v>
      </c>
      <c r="K2277" s="52" t="s">
        <v>1678</v>
      </c>
      <c r="L2277" s="53">
        <v>679457000</v>
      </c>
    </row>
    <row r="2278" spans="9:12">
      <c r="I2278" s="9">
        <v>2020</v>
      </c>
      <c r="J2278" s="51">
        <v>420192203</v>
      </c>
      <c r="K2278" s="52" t="s">
        <v>1604</v>
      </c>
      <c r="L2278" s="53">
        <v>3917155515</v>
      </c>
    </row>
    <row r="2279" spans="9:12">
      <c r="I2279" s="9">
        <v>2020</v>
      </c>
      <c r="J2279" s="51">
        <v>420160401</v>
      </c>
      <c r="K2279" s="52" t="s">
        <v>1606</v>
      </c>
      <c r="L2279" s="53">
        <v>142308000</v>
      </c>
    </row>
    <row r="2280" spans="9:12">
      <c r="I2280" s="9">
        <v>2020</v>
      </c>
      <c r="J2280" s="51">
        <v>420170402</v>
      </c>
      <c r="K2280" s="52" t="s">
        <v>1679</v>
      </c>
      <c r="L2280" s="53">
        <v>42000000</v>
      </c>
    </row>
    <row r="2281" spans="9:12">
      <c r="I2281" s="9">
        <v>2020</v>
      </c>
      <c r="J2281" s="51">
        <v>420180405</v>
      </c>
      <c r="K2281" s="52" t="s">
        <v>1680</v>
      </c>
      <c r="L2281" s="53">
        <v>216000000</v>
      </c>
    </row>
    <row r="2282" spans="9:12">
      <c r="I2282" s="9">
        <v>2020</v>
      </c>
      <c r="J2282" s="51">
        <v>420170405</v>
      </c>
      <c r="K2282" s="52" t="s">
        <v>1619</v>
      </c>
      <c r="L2282" s="53">
        <v>316000000</v>
      </c>
    </row>
    <row r="2283" spans="9:12">
      <c r="I2283" s="9">
        <v>2020</v>
      </c>
      <c r="J2283" s="51">
        <v>420190406</v>
      </c>
      <c r="K2283" s="52" t="s">
        <v>1621</v>
      </c>
      <c r="L2283" s="53">
        <v>8865000000</v>
      </c>
    </row>
    <row r="2284" spans="9:12">
      <c r="I2284" s="9">
        <v>2020</v>
      </c>
      <c r="J2284" s="51">
        <v>420180406</v>
      </c>
      <c r="K2284" s="52" t="s">
        <v>1681</v>
      </c>
      <c r="L2284" s="53">
        <v>287000000</v>
      </c>
    </row>
    <row r="2285" spans="9:12">
      <c r="I2285" s="9">
        <v>2020</v>
      </c>
      <c r="J2285" s="51">
        <v>420190404</v>
      </c>
      <c r="K2285" s="52" t="s">
        <v>1617</v>
      </c>
      <c r="L2285" s="53">
        <v>638464000</v>
      </c>
    </row>
    <row r="2286" spans="9:12">
      <c r="I2286" s="9">
        <v>2020</v>
      </c>
      <c r="J2286" s="51">
        <v>420180409</v>
      </c>
      <c r="K2286" s="52" t="s">
        <v>1611</v>
      </c>
      <c r="L2286" s="53">
        <v>2572536000</v>
      </c>
    </row>
    <row r="2287" spans="9:12">
      <c r="I2287" s="9">
        <v>2020</v>
      </c>
      <c r="J2287" s="51">
        <v>420150401</v>
      </c>
      <c r="K2287" s="52" t="s">
        <v>1605</v>
      </c>
      <c r="L2287" s="53">
        <v>152779000</v>
      </c>
    </row>
    <row r="2288" spans="9:12">
      <c r="I2288" s="9">
        <v>2020</v>
      </c>
      <c r="J2288" s="51">
        <v>420180414</v>
      </c>
      <c r="K2288" s="52" t="s">
        <v>1612</v>
      </c>
      <c r="L2288" s="53">
        <v>465907000</v>
      </c>
    </row>
    <row r="2289" spans="9:12">
      <c r="I2289" s="9">
        <v>2020</v>
      </c>
      <c r="J2289" s="51">
        <v>420170404</v>
      </c>
      <c r="K2289" s="52" t="s">
        <v>1682</v>
      </c>
      <c r="L2289" s="53">
        <v>45292900</v>
      </c>
    </row>
    <row r="2290" spans="9:12">
      <c r="I2290" s="9">
        <v>2020</v>
      </c>
      <c r="J2290" s="51">
        <v>420190043</v>
      </c>
      <c r="K2290" s="52" t="s">
        <v>1628</v>
      </c>
      <c r="L2290" s="53">
        <v>3162000000</v>
      </c>
    </row>
    <row r="2291" spans="9:12">
      <c r="I2291" s="9">
        <v>2020</v>
      </c>
      <c r="J2291" s="51">
        <v>420190601</v>
      </c>
      <c r="K2291" s="52" t="s">
        <v>1631</v>
      </c>
      <c r="L2291" s="53">
        <v>1548973123</v>
      </c>
    </row>
    <row r="2292" spans="9:12">
      <c r="I2292" s="9">
        <v>2020</v>
      </c>
      <c r="J2292" s="51">
        <v>420190601</v>
      </c>
      <c r="K2292" s="52" t="s">
        <v>1631</v>
      </c>
      <c r="L2292" s="53">
        <v>16888000</v>
      </c>
    </row>
    <row r="2293" spans="9:12">
      <c r="I2293" s="9">
        <v>2020</v>
      </c>
      <c r="J2293" s="51">
        <v>420200026</v>
      </c>
      <c r="K2293" s="52" t="s">
        <v>1683</v>
      </c>
      <c r="L2293" s="53">
        <v>268388000</v>
      </c>
    </row>
    <row r="2294" spans="9:12">
      <c r="I2294" s="9">
        <v>2020</v>
      </c>
      <c r="J2294" s="51">
        <v>420180166</v>
      </c>
      <c r="K2294" s="52" t="s">
        <v>1634</v>
      </c>
      <c r="L2294" s="53">
        <v>424145000</v>
      </c>
    </row>
    <row r="2295" spans="9:12">
      <c r="I2295" s="9">
        <v>2020</v>
      </c>
      <c r="J2295" s="51">
        <v>420190075</v>
      </c>
      <c r="K2295" s="52" t="s">
        <v>1639</v>
      </c>
      <c r="L2295" s="53">
        <v>36974000</v>
      </c>
    </row>
    <row r="2296" spans="9:12">
      <c r="I2296" s="9">
        <v>2020</v>
      </c>
      <c r="J2296" s="51">
        <v>420180096</v>
      </c>
      <c r="K2296" s="52" t="s">
        <v>1684</v>
      </c>
      <c r="L2296" s="53">
        <v>290523500</v>
      </c>
    </row>
    <row r="2297" spans="9:12">
      <c r="I2297" s="9">
        <v>2020</v>
      </c>
      <c r="J2297" s="51">
        <v>420180103</v>
      </c>
      <c r="K2297" s="52" t="s">
        <v>1685</v>
      </c>
      <c r="L2297" s="53">
        <v>497000000</v>
      </c>
    </row>
    <row r="2298" spans="9:12">
      <c r="I2298" s="9">
        <v>2020</v>
      </c>
      <c r="J2298" s="51">
        <v>420200034</v>
      </c>
      <c r="K2298" s="52" t="s">
        <v>1686</v>
      </c>
      <c r="L2298" s="53">
        <v>614660000</v>
      </c>
    </row>
    <row r="2299" spans="9:12">
      <c r="I2299" s="9">
        <v>2020</v>
      </c>
      <c r="J2299" s="51">
        <v>420190090</v>
      </c>
      <c r="K2299" s="52" t="s">
        <v>1636</v>
      </c>
      <c r="L2299" s="53">
        <v>146480000</v>
      </c>
    </row>
    <row r="2300" spans="9:12">
      <c r="I2300" s="9">
        <v>2020</v>
      </c>
      <c r="J2300" s="51">
        <v>420190096</v>
      </c>
      <c r="K2300" s="52" t="s">
        <v>1637</v>
      </c>
      <c r="L2300" s="53">
        <v>550000000</v>
      </c>
    </row>
    <row r="2301" spans="9:12">
      <c r="I2301" s="9">
        <v>2020</v>
      </c>
      <c r="J2301" s="51">
        <v>420160500</v>
      </c>
      <c r="K2301" s="52" t="s">
        <v>1687</v>
      </c>
      <c r="L2301" s="53">
        <v>767988000</v>
      </c>
    </row>
    <row r="2302" spans="9:12">
      <c r="I2302" s="9">
        <v>2020</v>
      </c>
      <c r="J2302" s="51">
        <v>420180500</v>
      </c>
      <c r="K2302" s="52" t="s">
        <v>1638</v>
      </c>
      <c r="L2302" s="53">
        <v>360000000</v>
      </c>
    </row>
    <row r="2303" spans="9:12">
      <c r="I2303" s="9">
        <v>2020</v>
      </c>
      <c r="J2303" s="51">
        <v>420190098</v>
      </c>
      <c r="K2303" s="52" t="s">
        <v>1643</v>
      </c>
      <c r="L2303" s="53">
        <v>481000000</v>
      </c>
    </row>
    <row r="2304" spans="9:12">
      <c r="I2304" s="9">
        <v>2020</v>
      </c>
      <c r="J2304" s="51">
        <v>420190091</v>
      </c>
      <c r="K2304" s="52" t="s">
        <v>1597</v>
      </c>
      <c r="L2304" s="53">
        <v>24325000</v>
      </c>
    </row>
    <row r="2305" spans="9:12">
      <c r="I2305" s="9">
        <v>2020</v>
      </c>
      <c r="J2305" s="51">
        <v>420190085</v>
      </c>
      <c r="K2305" s="52" t="s">
        <v>1640</v>
      </c>
      <c r="L2305" s="53">
        <f>4290000000+2000000000</f>
        <v>6290000000</v>
      </c>
    </row>
    <row r="2306" spans="9:12">
      <c r="I2306" s="9">
        <v>2020</v>
      </c>
      <c r="J2306" s="51">
        <v>420190086</v>
      </c>
      <c r="K2306" s="52" t="s">
        <v>1641</v>
      </c>
      <c r="L2306" s="53">
        <f>1305000000+1000000000</f>
        <v>2305000000</v>
      </c>
    </row>
    <row r="2307" spans="9:12">
      <c r="I2307" s="9">
        <v>2020</v>
      </c>
      <c r="J2307" s="51">
        <v>420190092</v>
      </c>
      <c r="K2307" s="52" t="s">
        <v>1642</v>
      </c>
      <c r="L2307" s="53">
        <f>2185555000+1000000000</f>
        <v>3185555000</v>
      </c>
    </row>
    <row r="2308" spans="9:12">
      <c r="I2308" s="9">
        <v>2020</v>
      </c>
      <c r="J2308" s="51">
        <v>420190095</v>
      </c>
      <c r="K2308" s="52" t="s">
        <v>1644</v>
      </c>
      <c r="L2308" s="53">
        <f>187226000+1000000000</f>
        <v>1187226000</v>
      </c>
    </row>
    <row r="2309" spans="9:12">
      <c r="I2309" s="39"/>
      <c r="J2309" s="40"/>
      <c r="K2309" s="41"/>
      <c r="L2309" s="42"/>
    </row>
    <row r="2310" spans="9:12">
      <c r="I2310" s="9">
        <v>2020</v>
      </c>
      <c r="J2310" s="43">
        <v>7197168</v>
      </c>
      <c r="K2310" s="54" t="s">
        <v>1688</v>
      </c>
      <c r="L2310" s="55"/>
    </row>
    <row r="2311" spans="9:12">
      <c r="I2311" s="9">
        <v>2020</v>
      </c>
      <c r="J2311" s="43">
        <v>7599309</v>
      </c>
      <c r="K2311" s="54" t="s">
        <v>744</v>
      </c>
      <c r="L2311" s="55">
        <v>587000000</v>
      </c>
    </row>
    <row r="2312" spans="9:12">
      <c r="I2312" s="9">
        <v>2020</v>
      </c>
      <c r="J2312" s="43">
        <v>7600751</v>
      </c>
      <c r="K2312" s="54" t="s">
        <v>745</v>
      </c>
      <c r="L2312" s="55">
        <v>55172000</v>
      </c>
    </row>
    <row r="2313" spans="9:12">
      <c r="I2313" s="9">
        <v>2020</v>
      </c>
      <c r="J2313" s="43">
        <v>7676025</v>
      </c>
      <c r="K2313" s="54" t="s">
        <v>1689</v>
      </c>
      <c r="L2313" s="55">
        <v>14226000</v>
      </c>
    </row>
    <row r="2314" spans="9:12">
      <c r="I2314" s="9">
        <v>2020</v>
      </c>
      <c r="J2314" s="43">
        <v>7685493</v>
      </c>
      <c r="K2314" s="54" t="s">
        <v>1690</v>
      </c>
      <c r="L2314" s="55">
        <v>135000000</v>
      </c>
    </row>
    <row r="2315" spans="9:12">
      <c r="I2315" s="9">
        <v>2020</v>
      </c>
      <c r="J2315" s="43">
        <v>7701800</v>
      </c>
      <c r="K2315" s="54" t="s">
        <v>1691</v>
      </c>
      <c r="L2315" s="55">
        <v>1400000000</v>
      </c>
    </row>
    <row r="2316" spans="9:12">
      <c r="I2316" s="9">
        <v>2020</v>
      </c>
      <c r="J2316" s="43">
        <v>7715845</v>
      </c>
      <c r="K2316" s="54" t="s">
        <v>1692</v>
      </c>
      <c r="L2316" s="55">
        <v>380000000</v>
      </c>
    </row>
    <row r="2317" spans="9:12">
      <c r="I2317" s="9">
        <v>2020</v>
      </c>
      <c r="J2317" s="43">
        <v>7741019</v>
      </c>
      <c r="K2317" s="54" t="s">
        <v>1693</v>
      </c>
      <c r="L2317" s="55">
        <v>1627275000</v>
      </c>
    </row>
    <row r="2318" spans="9:12">
      <c r="I2318" s="9">
        <v>2020</v>
      </c>
      <c r="J2318" s="43">
        <v>7742477</v>
      </c>
      <c r="K2318" s="54" t="s">
        <v>1694</v>
      </c>
      <c r="L2318" s="55">
        <v>933835327</v>
      </c>
    </row>
    <row r="2319" spans="9:12">
      <c r="I2319" s="9">
        <v>2020</v>
      </c>
      <c r="J2319" s="43">
        <v>7770558</v>
      </c>
      <c r="K2319" s="54" t="s">
        <v>1695</v>
      </c>
      <c r="L2319" s="55">
        <v>954038486</v>
      </c>
    </row>
    <row r="2320" spans="9:12">
      <c r="I2320" s="9">
        <v>2020</v>
      </c>
      <c r="J2320" s="43">
        <v>7814365</v>
      </c>
      <c r="K2320" s="54" t="s">
        <v>1696</v>
      </c>
      <c r="L2320" s="55">
        <v>425084000</v>
      </c>
    </row>
    <row r="2321" spans="9:12">
      <c r="I2321" s="9">
        <v>2020</v>
      </c>
      <c r="J2321" s="43">
        <v>7782192</v>
      </c>
      <c r="K2321" s="54" t="s">
        <v>1697</v>
      </c>
      <c r="L2321" s="55">
        <v>700000000</v>
      </c>
    </row>
    <row r="2322" spans="9:12">
      <c r="I2322" s="9">
        <v>2020</v>
      </c>
      <c r="J2322" s="43">
        <v>7577301</v>
      </c>
      <c r="K2322" s="54" t="s">
        <v>799</v>
      </c>
      <c r="L2322" s="55">
        <v>22721000</v>
      </c>
    </row>
    <row r="2323" spans="9:12">
      <c r="I2323" s="9">
        <v>2020</v>
      </c>
      <c r="J2323" s="43">
        <v>7596902</v>
      </c>
      <c r="K2323" s="54" t="s">
        <v>806</v>
      </c>
      <c r="L2323" s="55">
        <v>20000000</v>
      </c>
    </row>
    <row r="2324" spans="9:12">
      <c r="I2324" s="9">
        <v>2020</v>
      </c>
      <c r="J2324" s="43">
        <v>7629337</v>
      </c>
      <c r="K2324" s="54" t="s">
        <v>826</v>
      </c>
      <c r="L2324" s="55">
        <v>145102200</v>
      </c>
    </row>
    <row r="2325" spans="9:12">
      <c r="I2325" s="9">
        <v>2020</v>
      </c>
      <c r="J2325" s="43">
        <v>7634774</v>
      </c>
      <c r="K2325" s="54" t="s">
        <v>828</v>
      </c>
      <c r="L2325" s="55">
        <v>140983000</v>
      </c>
    </row>
    <row r="2326" spans="9:12">
      <c r="I2326" s="9">
        <v>2020</v>
      </c>
      <c r="J2326" s="43">
        <v>7634776</v>
      </c>
      <c r="K2326" s="54" t="s">
        <v>1698</v>
      </c>
      <c r="L2326" s="55">
        <v>47000000</v>
      </c>
    </row>
    <row r="2327" spans="9:12">
      <c r="I2327" s="9">
        <v>2020</v>
      </c>
      <c r="J2327" s="43">
        <v>7634777</v>
      </c>
      <c r="K2327" s="54" t="s">
        <v>829</v>
      </c>
      <c r="L2327" s="55">
        <v>158877000</v>
      </c>
    </row>
    <row r="2328" spans="9:12">
      <c r="I2328" s="9">
        <v>2020</v>
      </c>
      <c r="J2328" s="43">
        <v>7634778</v>
      </c>
      <c r="K2328" s="54" t="s">
        <v>830</v>
      </c>
      <c r="L2328" s="55">
        <v>158462000</v>
      </c>
    </row>
    <row r="2329" spans="9:12">
      <c r="I2329" s="9">
        <v>2020</v>
      </c>
      <c r="J2329" s="43">
        <v>7634779</v>
      </c>
      <c r="K2329" s="54" t="s">
        <v>831</v>
      </c>
      <c r="L2329" s="55">
        <v>151457000</v>
      </c>
    </row>
    <row r="2330" spans="9:12">
      <c r="I2330" s="9">
        <v>2020</v>
      </c>
      <c r="J2330" s="43">
        <v>7634780</v>
      </c>
      <c r="K2330" s="54" t="s">
        <v>832</v>
      </c>
      <c r="L2330" s="55">
        <v>155117000</v>
      </c>
    </row>
    <row r="2331" spans="9:12">
      <c r="I2331" s="9">
        <v>2020</v>
      </c>
      <c r="J2331" s="43">
        <v>7634781</v>
      </c>
      <c r="K2331" s="54" t="s">
        <v>833</v>
      </c>
      <c r="L2331" s="55">
        <v>148479000</v>
      </c>
    </row>
    <row r="2332" spans="9:12">
      <c r="I2332" s="9">
        <v>2020</v>
      </c>
      <c r="J2332" s="43">
        <v>7634785</v>
      </c>
      <c r="K2332" s="54" t="s">
        <v>837</v>
      </c>
      <c r="L2332" s="55">
        <v>100000000</v>
      </c>
    </row>
    <row r="2333" spans="9:12">
      <c r="I2333" s="9">
        <v>2020</v>
      </c>
      <c r="J2333" s="43">
        <v>7638239</v>
      </c>
      <c r="K2333" s="54" t="s">
        <v>842</v>
      </c>
      <c r="L2333" s="55">
        <v>95210000</v>
      </c>
    </row>
    <row r="2334" spans="9:12">
      <c r="I2334" s="9">
        <v>2020</v>
      </c>
      <c r="J2334" s="43">
        <v>7638240</v>
      </c>
      <c r="K2334" s="54" t="s">
        <v>1699</v>
      </c>
      <c r="L2334" s="55">
        <v>667000000</v>
      </c>
    </row>
    <row r="2335" spans="9:12">
      <c r="I2335" s="9">
        <v>2020</v>
      </c>
      <c r="J2335" s="43">
        <v>7638241</v>
      </c>
      <c r="K2335" s="54" t="s">
        <v>1700</v>
      </c>
      <c r="L2335" s="55">
        <v>406813000</v>
      </c>
    </row>
    <row r="2336" spans="9:12">
      <c r="I2336" s="9">
        <v>2020</v>
      </c>
      <c r="J2336" s="43">
        <v>7638242</v>
      </c>
      <c r="K2336" s="54" t="s">
        <v>1701</v>
      </c>
      <c r="L2336" s="55">
        <v>450541000</v>
      </c>
    </row>
    <row r="2337" spans="9:12">
      <c r="I2337" s="9">
        <v>2020</v>
      </c>
      <c r="J2337" s="43">
        <v>7664673</v>
      </c>
      <c r="K2337" s="54" t="s">
        <v>1702</v>
      </c>
      <c r="L2337" s="55">
        <v>16397000</v>
      </c>
    </row>
    <row r="2338" spans="9:12">
      <c r="I2338" s="9">
        <v>2020</v>
      </c>
      <c r="J2338" s="43">
        <v>7668833</v>
      </c>
      <c r="K2338" s="54" t="s">
        <v>1703</v>
      </c>
      <c r="L2338" s="55">
        <v>1016855000</v>
      </c>
    </row>
    <row r="2339" spans="9:12">
      <c r="I2339" s="9">
        <v>2020</v>
      </c>
      <c r="J2339" s="43">
        <v>7705221</v>
      </c>
      <c r="K2339" s="54" t="s">
        <v>1704</v>
      </c>
      <c r="L2339" s="55">
        <v>3301510000</v>
      </c>
    </row>
    <row r="2340" spans="9:12">
      <c r="I2340" s="9">
        <v>2020</v>
      </c>
      <c r="J2340" s="43">
        <v>7712412</v>
      </c>
      <c r="K2340" s="54" t="s">
        <v>1705</v>
      </c>
      <c r="L2340" s="55">
        <v>339453000</v>
      </c>
    </row>
    <row r="2341" spans="9:12">
      <c r="I2341" s="9">
        <v>2020</v>
      </c>
      <c r="J2341" s="43">
        <v>7713252</v>
      </c>
      <c r="K2341" s="54" t="s">
        <v>1706</v>
      </c>
      <c r="L2341" s="55">
        <v>4600000000</v>
      </c>
    </row>
    <row r="2342" spans="9:12">
      <c r="I2342" s="9">
        <v>2020</v>
      </c>
      <c r="J2342" s="43">
        <v>7720759</v>
      </c>
      <c r="K2342" s="54" t="s">
        <v>1707</v>
      </c>
      <c r="L2342" s="55">
        <v>503185000</v>
      </c>
    </row>
    <row r="2343" spans="9:12">
      <c r="I2343" s="9">
        <v>2020</v>
      </c>
      <c r="J2343" s="43">
        <v>7732108</v>
      </c>
      <c r="K2343" s="54" t="s">
        <v>1708</v>
      </c>
      <c r="L2343" s="55">
        <v>167000000</v>
      </c>
    </row>
    <row r="2344" spans="9:12">
      <c r="I2344" s="9">
        <v>2020</v>
      </c>
      <c r="J2344" s="43">
        <v>7732109</v>
      </c>
      <c r="K2344" s="54" t="s">
        <v>1709</v>
      </c>
      <c r="L2344" s="55">
        <v>133229000</v>
      </c>
    </row>
    <row r="2345" spans="9:12">
      <c r="I2345" s="9">
        <v>2020</v>
      </c>
      <c r="J2345" s="43">
        <v>7783562</v>
      </c>
      <c r="K2345" s="54" t="s">
        <v>1710</v>
      </c>
      <c r="L2345" s="55">
        <v>916791000</v>
      </c>
    </row>
    <row r="2346" spans="9:12">
      <c r="I2346" s="9">
        <v>2020</v>
      </c>
      <c r="J2346" s="43">
        <v>7783563</v>
      </c>
      <c r="K2346" s="54" t="s">
        <v>1711</v>
      </c>
      <c r="L2346" s="55">
        <v>148000000</v>
      </c>
    </row>
    <row r="2347" spans="9:12">
      <c r="I2347" s="9">
        <v>2020</v>
      </c>
      <c r="J2347" s="43">
        <v>7788119</v>
      </c>
      <c r="K2347" s="54" t="s">
        <v>1712</v>
      </c>
      <c r="L2347" s="55">
        <v>500638000</v>
      </c>
    </row>
    <row r="2348" spans="9:12">
      <c r="I2348" s="9">
        <v>2020</v>
      </c>
      <c r="J2348" s="43">
        <v>7791761</v>
      </c>
      <c r="K2348" s="54" t="s">
        <v>1713</v>
      </c>
      <c r="L2348" s="55">
        <v>746273000</v>
      </c>
    </row>
    <row r="2349" spans="9:12">
      <c r="I2349" s="9">
        <v>2020</v>
      </c>
      <c r="J2349" s="43">
        <v>7749189</v>
      </c>
      <c r="K2349" s="54" t="s">
        <v>1714</v>
      </c>
      <c r="L2349" s="55">
        <v>158397000</v>
      </c>
    </row>
    <row r="2350" spans="9:12">
      <c r="I2350" s="9">
        <v>2020</v>
      </c>
      <c r="J2350" s="43">
        <v>7211608</v>
      </c>
      <c r="K2350" s="54" t="s">
        <v>1715</v>
      </c>
      <c r="L2350" s="55">
        <v>69576000</v>
      </c>
    </row>
    <row r="2351" spans="9:12">
      <c r="I2351" s="9">
        <v>2020</v>
      </c>
      <c r="J2351" s="43">
        <v>7471083</v>
      </c>
      <c r="K2351" s="54" t="s">
        <v>857</v>
      </c>
      <c r="L2351" s="55">
        <v>37987000</v>
      </c>
    </row>
    <row r="2352" spans="9:12">
      <c r="I2352" s="9">
        <v>2020</v>
      </c>
      <c r="J2352" s="43">
        <v>7475481</v>
      </c>
      <c r="K2352" s="54" t="s">
        <v>1716</v>
      </c>
      <c r="L2352" s="55">
        <v>27908000</v>
      </c>
    </row>
    <row r="2353" spans="9:12">
      <c r="I2353" s="9">
        <v>2020</v>
      </c>
      <c r="J2353" s="43">
        <v>7478629</v>
      </c>
      <c r="K2353" s="54" t="s">
        <v>1717</v>
      </c>
      <c r="L2353" s="55">
        <v>9429000</v>
      </c>
    </row>
    <row r="2354" spans="9:12">
      <c r="I2354" s="9">
        <v>2020</v>
      </c>
      <c r="J2354" s="43">
        <v>7607771</v>
      </c>
      <c r="K2354" s="54" t="s">
        <v>862</v>
      </c>
      <c r="L2354" s="55">
        <v>9000000</v>
      </c>
    </row>
    <row r="2355" spans="9:12">
      <c r="I2355" s="9">
        <v>2020</v>
      </c>
      <c r="J2355" s="43">
        <v>7630221</v>
      </c>
      <c r="K2355" s="54" t="s">
        <v>868</v>
      </c>
      <c r="L2355" s="55">
        <v>856234000</v>
      </c>
    </row>
    <row r="2356" spans="9:12">
      <c r="I2356" s="9">
        <v>2020</v>
      </c>
      <c r="J2356" s="43">
        <v>7685900</v>
      </c>
      <c r="K2356" s="54" t="s">
        <v>1718</v>
      </c>
      <c r="L2356" s="55">
        <v>1374326000</v>
      </c>
    </row>
    <row r="2357" spans="9:12">
      <c r="I2357" s="9">
        <v>2020</v>
      </c>
      <c r="J2357" s="43">
        <v>7687277</v>
      </c>
      <c r="K2357" s="54" t="s">
        <v>1719</v>
      </c>
      <c r="L2357" s="55">
        <v>379198000</v>
      </c>
    </row>
    <row r="2358" spans="9:12">
      <c r="I2358" s="9">
        <v>2020</v>
      </c>
      <c r="J2358" s="43">
        <v>7732609</v>
      </c>
      <c r="K2358" s="54" t="s">
        <v>1720</v>
      </c>
      <c r="L2358" s="55">
        <v>896151000</v>
      </c>
    </row>
    <row r="2359" spans="9:12">
      <c r="I2359" s="9">
        <v>2020</v>
      </c>
      <c r="J2359" s="43">
        <v>7734709</v>
      </c>
      <c r="K2359" s="54" t="s">
        <v>1721</v>
      </c>
      <c r="L2359" s="55">
        <v>165562000</v>
      </c>
    </row>
    <row r="2360" spans="9:12">
      <c r="I2360" s="9">
        <v>2020</v>
      </c>
      <c r="J2360" s="43">
        <v>7778725</v>
      </c>
      <c r="K2360" s="54" t="s">
        <v>1722</v>
      </c>
      <c r="L2360" s="55">
        <v>991000000</v>
      </c>
    </row>
    <row r="2361" spans="9:12">
      <c r="I2361" s="9">
        <v>2020</v>
      </c>
      <c r="J2361" s="43">
        <v>7828795</v>
      </c>
      <c r="K2361" s="54" t="s">
        <v>1723</v>
      </c>
      <c r="L2361" s="55">
        <v>147997000</v>
      </c>
    </row>
    <row r="2362" spans="9:12">
      <c r="I2362" s="9">
        <v>2020</v>
      </c>
      <c r="J2362" s="43">
        <v>7798657</v>
      </c>
      <c r="K2362" s="54" t="s">
        <v>1724</v>
      </c>
      <c r="L2362" s="55">
        <v>149607000</v>
      </c>
    </row>
    <row r="2363" spans="9:12">
      <c r="I2363" s="9">
        <v>2020</v>
      </c>
      <c r="J2363" s="43">
        <v>7721501</v>
      </c>
      <c r="K2363" s="54" t="s">
        <v>1725</v>
      </c>
      <c r="L2363" s="55">
        <v>100953000</v>
      </c>
    </row>
    <row r="2364" spans="9:12">
      <c r="I2364" s="9">
        <v>2020</v>
      </c>
      <c r="J2364" s="43">
        <v>7829470</v>
      </c>
      <c r="K2364" s="54" t="s">
        <v>1726</v>
      </c>
      <c r="L2364" s="55">
        <v>4805032000</v>
      </c>
    </row>
    <row r="2365" spans="9:12">
      <c r="I2365" s="9">
        <v>2020</v>
      </c>
      <c r="J2365" s="43">
        <v>7868311</v>
      </c>
      <c r="K2365" s="54" t="s">
        <v>1727</v>
      </c>
      <c r="L2365" s="55"/>
    </row>
    <row r="2366" spans="9:12">
      <c r="I2366" s="9">
        <v>2020</v>
      </c>
      <c r="J2366" s="43">
        <v>7482680</v>
      </c>
      <c r="K2366" s="54" t="s">
        <v>749</v>
      </c>
      <c r="L2366" s="55">
        <v>432513000</v>
      </c>
    </row>
    <row r="2367" spans="9:12">
      <c r="I2367" s="9">
        <v>2020</v>
      </c>
      <c r="J2367" s="43">
        <v>7510592</v>
      </c>
      <c r="K2367" s="54" t="s">
        <v>750</v>
      </c>
      <c r="L2367" s="55">
        <v>5000000</v>
      </c>
    </row>
    <row r="2368" spans="9:12">
      <c r="I2368" s="9">
        <v>2020</v>
      </c>
      <c r="J2368" s="43">
        <v>7511227</v>
      </c>
      <c r="K2368" s="54" t="s">
        <v>751</v>
      </c>
      <c r="L2368" s="55">
        <v>4300000000</v>
      </c>
    </row>
    <row r="2369" spans="9:12">
      <c r="I2369" s="9">
        <v>2020</v>
      </c>
      <c r="J2369" s="43">
        <v>7621083</v>
      </c>
      <c r="K2369" s="54" t="s">
        <v>754</v>
      </c>
      <c r="L2369" s="55">
        <v>733326000</v>
      </c>
    </row>
    <row r="2370" spans="9:12">
      <c r="I2370" s="9">
        <v>2020</v>
      </c>
      <c r="J2370" s="43">
        <v>7631881</v>
      </c>
      <c r="K2370" s="54" t="s">
        <v>756</v>
      </c>
      <c r="L2370" s="55">
        <v>422000000</v>
      </c>
    </row>
    <row r="2371" spans="9:12">
      <c r="I2371" s="9">
        <v>2020</v>
      </c>
      <c r="J2371" s="43">
        <v>7654339</v>
      </c>
      <c r="K2371" s="54" t="s">
        <v>757</v>
      </c>
      <c r="L2371" s="55">
        <v>1014000000</v>
      </c>
    </row>
    <row r="2372" spans="9:12">
      <c r="I2372" s="9">
        <v>2020</v>
      </c>
      <c r="J2372" s="43">
        <v>7654340</v>
      </c>
      <c r="K2372" s="54" t="s">
        <v>758</v>
      </c>
      <c r="L2372" s="55">
        <v>536908000</v>
      </c>
    </row>
    <row r="2373" spans="9:12">
      <c r="I2373" s="9">
        <v>2020</v>
      </c>
      <c r="J2373" s="43">
        <v>7677619</v>
      </c>
      <c r="K2373" s="54" t="s">
        <v>1728</v>
      </c>
      <c r="L2373" s="55">
        <v>5391560000</v>
      </c>
    </row>
    <row r="2374" spans="9:12">
      <c r="I2374" s="9">
        <v>2020</v>
      </c>
      <c r="J2374" s="43">
        <v>7679204</v>
      </c>
      <c r="K2374" s="54" t="s">
        <v>1729</v>
      </c>
      <c r="L2374" s="55">
        <v>476847000</v>
      </c>
    </row>
    <row r="2375" spans="9:12">
      <c r="I2375" s="9">
        <v>2020</v>
      </c>
      <c r="J2375" s="43">
        <v>7679205</v>
      </c>
      <c r="K2375" s="54" t="s">
        <v>1730</v>
      </c>
      <c r="L2375" s="55">
        <v>688000000</v>
      </c>
    </row>
    <row r="2376" spans="9:12">
      <c r="I2376" s="9">
        <v>2020</v>
      </c>
      <c r="J2376" s="43">
        <v>7689408</v>
      </c>
      <c r="K2376" s="54" t="s">
        <v>1731</v>
      </c>
      <c r="L2376" s="55">
        <v>1102603000</v>
      </c>
    </row>
    <row r="2377" spans="9:12">
      <c r="I2377" s="9">
        <v>2020</v>
      </c>
      <c r="J2377" s="43">
        <v>7690749</v>
      </c>
      <c r="K2377" s="54" t="s">
        <v>1732</v>
      </c>
      <c r="L2377" s="55">
        <v>559088000</v>
      </c>
    </row>
    <row r="2378" spans="9:12">
      <c r="I2378" s="9">
        <v>2020</v>
      </c>
      <c r="J2378" s="43">
        <v>7694654</v>
      </c>
      <c r="K2378" s="54" t="s">
        <v>1733</v>
      </c>
      <c r="L2378" s="55">
        <v>376489000</v>
      </c>
    </row>
    <row r="2379" spans="9:12">
      <c r="I2379" s="9">
        <v>2020</v>
      </c>
      <c r="J2379" s="43">
        <v>7695046</v>
      </c>
      <c r="K2379" s="54" t="s">
        <v>1734</v>
      </c>
      <c r="L2379" s="55">
        <v>1218061000</v>
      </c>
    </row>
    <row r="2380" spans="9:12">
      <c r="I2380" s="9">
        <v>2020</v>
      </c>
      <c r="J2380" s="43">
        <v>7695047</v>
      </c>
      <c r="K2380" s="54" t="s">
        <v>1735</v>
      </c>
      <c r="L2380" s="55">
        <v>1472702000</v>
      </c>
    </row>
    <row r="2381" spans="9:12">
      <c r="I2381" s="9">
        <v>2020</v>
      </c>
      <c r="J2381" s="43">
        <v>7710611</v>
      </c>
      <c r="K2381" s="54" t="s">
        <v>1736</v>
      </c>
      <c r="L2381" s="55">
        <v>2669000000</v>
      </c>
    </row>
    <row r="2382" spans="9:12">
      <c r="I2382" s="9">
        <v>2020</v>
      </c>
      <c r="J2382" s="43">
        <v>7720923</v>
      </c>
      <c r="K2382" s="54" t="s">
        <v>1737</v>
      </c>
      <c r="L2382" s="55">
        <v>231533000</v>
      </c>
    </row>
    <row r="2383" spans="9:12">
      <c r="I2383" s="9">
        <v>2020</v>
      </c>
      <c r="J2383" s="43">
        <v>7722448</v>
      </c>
      <c r="K2383" s="54" t="s">
        <v>1738</v>
      </c>
      <c r="L2383" s="55">
        <v>1038415000</v>
      </c>
    </row>
    <row r="2384" spans="9:12">
      <c r="I2384" s="9">
        <v>2020</v>
      </c>
      <c r="J2384" s="43">
        <v>7722449</v>
      </c>
      <c r="K2384" s="54" t="s">
        <v>1739</v>
      </c>
      <c r="L2384" s="55">
        <v>2217924000</v>
      </c>
    </row>
    <row r="2385" spans="9:12">
      <c r="I2385" s="9">
        <v>2020</v>
      </c>
      <c r="J2385" s="43">
        <v>7724029</v>
      </c>
      <c r="K2385" s="54" t="s">
        <v>1740</v>
      </c>
      <c r="L2385" s="55">
        <v>437315000</v>
      </c>
    </row>
    <row r="2386" spans="9:12">
      <c r="I2386" s="9">
        <v>2020</v>
      </c>
      <c r="J2386" s="43">
        <v>7725218</v>
      </c>
      <c r="K2386" s="54" t="s">
        <v>1741</v>
      </c>
      <c r="L2386" s="55">
        <v>282000000</v>
      </c>
    </row>
    <row r="2387" spans="9:12">
      <c r="I2387" s="9">
        <v>2020</v>
      </c>
      <c r="J2387" s="43">
        <v>7725221</v>
      </c>
      <c r="K2387" s="54" t="s">
        <v>1742</v>
      </c>
      <c r="L2387" s="55">
        <v>5031286000</v>
      </c>
    </row>
    <row r="2388" spans="9:12">
      <c r="I2388" s="9">
        <v>2020</v>
      </c>
      <c r="J2388" s="43">
        <v>7728627</v>
      </c>
      <c r="K2388" s="54" t="s">
        <v>1743</v>
      </c>
      <c r="L2388" s="55">
        <v>1436250000</v>
      </c>
    </row>
    <row r="2389" spans="9:12">
      <c r="I2389" s="9">
        <v>2020</v>
      </c>
      <c r="J2389" s="43">
        <v>7728630</v>
      </c>
      <c r="K2389" s="54" t="s">
        <v>1744</v>
      </c>
      <c r="L2389" s="55">
        <v>153965000</v>
      </c>
    </row>
    <row r="2390" spans="9:12">
      <c r="I2390" s="9">
        <v>2020</v>
      </c>
      <c r="J2390" s="43">
        <v>7730117</v>
      </c>
      <c r="K2390" s="54" t="s">
        <v>1745</v>
      </c>
      <c r="L2390" s="55">
        <v>8361413000</v>
      </c>
    </row>
    <row r="2391" spans="9:12">
      <c r="I2391" s="9">
        <v>2020</v>
      </c>
      <c r="J2391" s="43">
        <v>7731619</v>
      </c>
      <c r="K2391" s="54" t="s">
        <v>1746</v>
      </c>
      <c r="L2391" s="55">
        <v>3175000000</v>
      </c>
    </row>
    <row r="2392" spans="9:12">
      <c r="I2392" s="9">
        <v>2020</v>
      </c>
      <c r="J2392" s="43">
        <v>7735422</v>
      </c>
      <c r="K2392" s="54" t="s">
        <v>1747</v>
      </c>
      <c r="L2392" s="55">
        <v>365011000</v>
      </c>
    </row>
    <row r="2393" spans="9:12">
      <c r="I2393" s="9">
        <v>2020</v>
      </c>
      <c r="J2393" s="43">
        <v>7741018</v>
      </c>
      <c r="K2393" s="54" t="s">
        <v>1748</v>
      </c>
      <c r="L2393" s="55">
        <v>5583606000</v>
      </c>
    </row>
    <row r="2394" spans="9:12">
      <c r="I2394" s="9">
        <v>2020</v>
      </c>
      <c r="J2394" s="43">
        <v>7744827</v>
      </c>
      <c r="K2394" s="54" t="s">
        <v>1749</v>
      </c>
      <c r="L2394" s="55">
        <v>2239020000</v>
      </c>
    </row>
    <row r="2395" spans="9:12">
      <c r="I2395" s="9">
        <v>2020</v>
      </c>
      <c r="J2395" s="43">
        <v>7744828</v>
      </c>
      <c r="K2395" s="54" t="s">
        <v>1750</v>
      </c>
      <c r="L2395" s="55">
        <v>3220000000</v>
      </c>
    </row>
    <row r="2396" spans="9:12">
      <c r="I2396" s="9">
        <v>2020</v>
      </c>
      <c r="J2396" s="43">
        <v>7764734</v>
      </c>
      <c r="K2396" s="54" t="s">
        <v>1751</v>
      </c>
      <c r="L2396" s="55">
        <v>2243000000</v>
      </c>
    </row>
    <row r="2397" spans="9:12">
      <c r="I2397" s="9">
        <v>2020</v>
      </c>
      <c r="J2397" s="43">
        <v>7769938</v>
      </c>
      <c r="K2397" s="54" t="s">
        <v>1752</v>
      </c>
      <c r="L2397" s="55">
        <v>1929667000</v>
      </c>
    </row>
    <row r="2398" spans="9:12">
      <c r="I2398" s="9">
        <v>2020</v>
      </c>
      <c r="J2398" s="43">
        <v>7875533</v>
      </c>
      <c r="K2398" s="54" t="s">
        <v>1753</v>
      </c>
      <c r="L2398" s="55">
        <v>563796000</v>
      </c>
    </row>
    <row r="2399" spans="9:12">
      <c r="I2399" s="9">
        <v>2020</v>
      </c>
      <c r="J2399" s="43">
        <v>7658208</v>
      </c>
      <c r="K2399" s="54" t="s">
        <v>849</v>
      </c>
      <c r="L2399" s="55">
        <v>9000000</v>
      </c>
    </row>
    <row r="2400" spans="9:12">
      <c r="I2400" s="9">
        <v>2020</v>
      </c>
      <c r="J2400" s="43">
        <v>7676919</v>
      </c>
      <c r="K2400" s="54" t="s">
        <v>1754</v>
      </c>
      <c r="L2400" s="55">
        <v>3939176000</v>
      </c>
    </row>
    <row r="2401" spans="9:12">
      <c r="I2401" s="9">
        <v>2020</v>
      </c>
      <c r="J2401" s="43">
        <v>7691067</v>
      </c>
      <c r="K2401" s="54" t="s">
        <v>1755</v>
      </c>
      <c r="L2401" s="55">
        <v>1276000000</v>
      </c>
    </row>
    <row r="2402" spans="9:12">
      <c r="I2402" s="9">
        <v>2020</v>
      </c>
      <c r="J2402" s="43">
        <v>7770357</v>
      </c>
      <c r="K2402" s="54" t="s">
        <v>1756</v>
      </c>
      <c r="L2402" s="55">
        <v>1233742000</v>
      </c>
    </row>
    <row r="2403" spans="9:12">
      <c r="I2403" s="9">
        <v>2020</v>
      </c>
      <c r="J2403" s="43">
        <v>7752908</v>
      </c>
      <c r="K2403" s="54" t="s">
        <v>1757</v>
      </c>
      <c r="L2403" s="55">
        <v>1331733000</v>
      </c>
    </row>
    <row r="2404" spans="9:12">
      <c r="I2404" s="9">
        <v>2020</v>
      </c>
      <c r="J2404" s="43">
        <v>7010045</v>
      </c>
      <c r="K2404" s="54" t="s">
        <v>760</v>
      </c>
      <c r="L2404" s="55">
        <v>22291000</v>
      </c>
    </row>
    <row r="2405" spans="9:12">
      <c r="I2405" s="9">
        <v>2020</v>
      </c>
      <c r="J2405" s="43">
        <v>7147724</v>
      </c>
      <c r="K2405" s="54" t="s">
        <v>764</v>
      </c>
      <c r="L2405" s="55">
        <v>75507000</v>
      </c>
    </row>
    <row r="2406" spans="9:12">
      <c r="I2406" s="9">
        <v>2020</v>
      </c>
      <c r="J2406" s="43">
        <v>7228378</v>
      </c>
      <c r="K2406" s="54" t="s">
        <v>766</v>
      </c>
      <c r="L2406" s="55">
        <v>788860000</v>
      </c>
    </row>
    <row r="2407" spans="9:12">
      <c r="I2407" s="9">
        <v>2020</v>
      </c>
      <c r="J2407" s="43">
        <v>7274839</v>
      </c>
      <c r="K2407" s="54" t="s">
        <v>768</v>
      </c>
      <c r="L2407" s="55">
        <v>740000</v>
      </c>
    </row>
    <row r="2408" spans="9:12">
      <c r="I2408" s="9">
        <v>2020</v>
      </c>
      <c r="J2408" s="43">
        <v>7289670</v>
      </c>
      <c r="K2408" s="54" t="s">
        <v>769</v>
      </c>
      <c r="L2408" s="55">
        <v>369000000</v>
      </c>
    </row>
    <row r="2409" spans="9:12">
      <c r="I2409" s="9">
        <v>2020</v>
      </c>
      <c r="J2409" s="43">
        <v>7296494</v>
      </c>
      <c r="K2409" s="54" t="s">
        <v>771</v>
      </c>
      <c r="L2409" s="55">
        <v>3000000</v>
      </c>
    </row>
    <row r="2410" spans="9:12">
      <c r="I2410" s="9">
        <v>2020</v>
      </c>
      <c r="J2410" s="43">
        <v>7296495</v>
      </c>
      <c r="K2410" s="54" t="s">
        <v>772</v>
      </c>
      <c r="L2410" s="55">
        <v>14628000</v>
      </c>
    </row>
    <row r="2411" spans="9:12">
      <c r="I2411" s="9">
        <v>2020</v>
      </c>
      <c r="J2411" s="43">
        <v>7306391</v>
      </c>
      <c r="K2411" s="54" t="s">
        <v>1758</v>
      </c>
      <c r="L2411" s="55">
        <v>56691000</v>
      </c>
    </row>
    <row r="2412" spans="9:12">
      <c r="I2412" s="9">
        <v>2020</v>
      </c>
      <c r="J2412" s="43">
        <v>7306398</v>
      </c>
      <c r="K2412" s="54" t="s">
        <v>1759</v>
      </c>
      <c r="L2412" s="55">
        <v>14680000</v>
      </c>
    </row>
    <row r="2413" spans="9:12">
      <c r="I2413" s="9">
        <v>2020</v>
      </c>
      <c r="J2413" s="43">
        <v>7307269</v>
      </c>
      <c r="K2413" s="54" t="s">
        <v>773</v>
      </c>
      <c r="L2413" s="55">
        <v>16977000</v>
      </c>
    </row>
    <row r="2414" spans="9:12">
      <c r="I2414" s="9">
        <v>2020</v>
      </c>
      <c r="J2414" s="43">
        <v>7311162</v>
      </c>
      <c r="K2414" s="54" t="s">
        <v>774</v>
      </c>
      <c r="L2414" s="55">
        <v>16229000</v>
      </c>
    </row>
    <row r="2415" spans="9:12">
      <c r="I2415" s="9">
        <v>2020</v>
      </c>
      <c r="J2415" s="43">
        <v>7311621</v>
      </c>
      <c r="K2415" s="54" t="s">
        <v>1760</v>
      </c>
      <c r="L2415" s="55">
        <v>31000000</v>
      </c>
    </row>
    <row r="2416" spans="9:12">
      <c r="I2416" s="9">
        <v>2020</v>
      </c>
      <c r="J2416" s="43">
        <v>7314058</v>
      </c>
      <c r="K2416" s="54" t="s">
        <v>1761</v>
      </c>
      <c r="L2416" s="55">
        <v>14432000</v>
      </c>
    </row>
    <row r="2417" spans="9:12">
      <c r="I2417" s="9">
        <v>2020</v>
      </c>
      <c r="J2417" s="43">
        <v>7319645</v>
      </c>
      <c r="K2417" s="54" t="s">
        <v>853</v>
      </c>
      <c r="L2417" s="55">
        <v>61000000</v>
      </c>
    </row>
    <row r="2418" spans="9:12">
      <c r="I2418" s="9">
        <v>2020</v>
      </c>
      <c r="J2418" s="43">
        <v>7319648</v>
      </c>
      <c r="K2418" s="54" t="s">
        <v>1762</v>
      </c>
      <c r="L2418" s="55"/>
    </row>
    <row r="2419" spans="9:12">
      <c r="I2419" s="9">
        <v>2020</v>
      </c>
      <c r="J2419" s="43">
        <v>7333776</v>
      </c>
      <c r="K2419" s="54" t="s">
        <v>1763</v>
      </c>
      <c r="L2419" s="55">
        <v>5301000</v>
      </c>
    </row>
    <row r="2420" spans="9:12">
      <c r="I2420" s="9">
        <v>2020</v>
      </c>
      <c r="J2420" s="43">
        <v>7339929</v>
      </c>
      <c r="K2420" s="54" t="s">
        <v>1764</v>
      </c>
      <c r="L2420" s="55">
        <v>49000000</v>
      </c>
    </row>
    <row r="2421" spans="9:12">
      <c r="I2421" s="9">
        <v>2020</v>
      </c>
      <c r="J2421" s="43">
        <v>7340154</v>
      </c>
      <c r="K2421" s="54" t="s">
        <v>776</v>
      </c>
      <c r="L2421" s="55">
        <v>10264000</v>
      </c>
    </row>
    <row r="2422" spans="9:12">
      <c r="I2422" s="9">
        <v>2020</v>
      </c>
      <c r="J2422" s="43">
        <v>7342425</v>
      </c>
      <c r="K2422" s="54" t="s">
        <v>777</v>
      </c>
      <c r="L2422" s="55">
        <v>11000000</v>
      </c>
    </row>
    <row r="2423" spans="9:12">
      <c r="I2423" s="9">
        <v>2020</v>
      </c>
      <c r="J2423" s="43">
        <v>7349492</v>
      </c>
      <c r="K2423" s="54" t="s">
        <v>1765</v>
      </c>
      <c r="L2423" s="55">
        <v>23336000</v>
      </c>
    </row>
    <row r="2424" spans="9:12">
      <c r="I2424" s="9">
        <v>2020</v>
      </c>
      <c r="J2424" s="43">
        <v>7356855</v>
      </c>
      <c r="K2424" s="54" t="s">
        <v>778</v>
      </c>
      <c r="L2424" s="55">
        <v>44458000</v>
      </c>
    </row>
    <row r="2425" spans="9:12">
      <c r="I2425" s="9">
        <v>2020</v>
      </c>
      <c r="J2425" s="43">
        <v>7389609</v>
      </c>
      <c r="K2425" s="54" t="s">
        <v>1766</v>
      </c>
      <c r="L2425" s="55">
        <v>99000000</v>
      </c>
    </row>
    <row r="2426" spans="9:12">
      <c r="I2426" s="9">
        <v>2020</v>
      </c>
      <c r="J2426" s="43">
        <v>7389611</v>
      </c>
      <c r="K2426" s="54" t="s">
        <v>779</v>
      </c>
      <c r="L2426" s="55">
        <v>14000000</v>
      </c>
    </row>
    <row r="2427" spans="9:12">
      <c r="I2427" s="9">
        <v>2020</v>
      </c>
      <c r="J2427" s="43">
        <v>7395217</v>
      </c>
      <c r="K2427" s="54" t="s">
        <v>1767</v>
      </c>
      <c r="L2427" s="55">
        <v>632727000</v>
      </c>
    </row>
    <row r="2428" spans="9:12">
      <c r="I2428" s="9">
        <v>2020</v>
      </c>
      <c r="J2428" s="43">
        <v>7402275</v>
      </c>
      <c r="K2428" s="54" t="s">
        <v>1768</v>
      </c>
      <c r="L2428" s="55">
        <v>25690000</v>
      </c>
    </row>
    <row r="2429" spans="9:12">
      <c r="I2429" s="9">
        <v>2020</v>
      </c>
      <c r="J2429" s="43">
        <v>7413450</v>
      </c>
      <c r="K2429" s="54" t="s">
        <v>1769</v>
      </c>
      <c r="L2429" s="55">
        <v>56051000</v>
      </c>
    </row>
    <row r="2430" spans="9:12">
      <c r="I2430" s="9">
        <v>2020</v>
      </c>
      <c r="J2430" s="43">
        <v>7416275</v>
      </c>
      <c r="K2430" s="54" t="s">
        <v>1770</v>
      </c>
      <c r="L2430" s="55">
        <v>50994000</v>
      </c>
    </row>
    <row r="2431" spans="9:12">
      <c r="I2431" s="9">
        <v>2020</v>
      </c>
      <c r="J2431" s="43">
        <v>7434150</v>
      </c>
      <c r="K2431" s="54" t="s">
        <v>780</v>
      </c>
      <c r="L2431" s="55">
        <v>6459000</v>
      </c>
    </row>
    <row r="2432" spans="9:12">
      <c r="I2432" s="9">
        <v>2020</v>
      </c>
      <c r="J2432" s="43">
        <v>7434904</v>
      </c>
      <c r="K2432" s="54" t="s">
        <v>781</v>
      </c>
      <c r="L2432" s="55">
        <v>54000000</v>
      </c>
    </row>
    <row r="2433" spans="9:12">
      <c r="I2433" s="9">
        <v>2020</v>
      </c>
      <c r="J2433" s="43">
        <v>7448590</v>
      </c>
      <c r="K2433" s="54" t="s">
        <v>783</v>
      </c>
      <c r="L2433" s="55">
        <v>18000000</v>
      </c>
    </row>
    <row r="2434" spans="9:12">
      <c r="I2434" s="9">
        <v>2020</v>
      </c>
      <c r="J2434" s="43">
        <v>7462401</v>
      </c>
      <c r="K2434" s="54" t="s">
        <v>1771</v>
      </c>
      <c r="L2434" s="55">
        <v>2042000</v>
      </c>
    </row>
    <row r="2435" spans="9:12">
      <c r="I2435" s="9">
        <v>2020</v>
      </c>
      <c r="J2435" s="43">
        <v>7472003</v>
      </c>
      <c r="K2435" s="54" t="s">
        <v>785</v>
      </c>
      <c r="L2435" s="55">
        <v>338000000</v>
      </c>
    </row>
    <row r="2436" spans="9:12">
      <c r="I2436" s="9">
        <v>2020</v>
      </c>
      <c r="J2436" s="43">
        <v>7475158</v>
      </c>
      <c r="K2436" s="54" t="s">
        <v>1772</v>
      </c>
      <c r="L2436" s="55">
        <v>5000000</v>
      </c>
    </row>
    <row r="2437" spans="9:12">
      <c r="I2437" s="9">
        <v>2020</v>
      </c>
      <c r="J2437" s="43">
        <v>7475159</v>
      </c>
      <c r="K2437" s="54" t="s">
        <v>786</v>
      </c>
      <c r="L2437" s="55"/>
    </row>
    <row r="2438" spans="9:12">
      <c r="I2438" s="9">
        <v>2020</v>
      </c>
      <c r="J2438" s="43">
        <v>7510624</v>
      </c>
      <c r="K2438" s="54" t="s">
        <v>787</v>
      </c>
      <c r="L2438" s="55">
        <v>663000000</v>
      </c>
    </row>
    <row r="2439" spans="9:12">
      <c r="I2439" s="9">
        <v>2020</v>
      </c>
      <c r="J2439" s="43">
        <v>7510627</v>
      </c>
      <c r="K2439" s="54" t="s">
        <v>788</v>
      </c>
      <c r="L2439" s="55">
        <v>92482000</v>
      </c>
    </row>
    <row r="2440" spans="9:12">
      <c r="I2440" s="9">
        <v>2020</v>
      </c>
      <c r="J2440" s="43">
        <v>7510630</v>
      </c>
      <c r="K2440" s="54" t="s">
        <v>789</v>
      </c>
      <c r="L2440" s="55">
        <v>256000000</v>
      </c>
    </row>
    <row r="2441" spans="9:12">
      <c r="I2441" s="9">
        <v>2020</v>
      </c>
      <c r="J2441" s="43">
        <v>7513516</v>
      </c>
      <c r="K2441" s="54" t="s">
        <v>791</v>
      </c>
      <c r="L2441" s="55">
        <v>70000000</v>
      </c>
    </row>
    <row r="2442" spans="9:12">
      <c r="I2442" s="9">
        <v>2020</v>
      </c>
      <c r="J2442" s="43">
        <v>7517392</v>
      </c>
      <c r="K2442" s="54" t="s">
        <v>1773</v>
      </c>
      <c r="L2442" s="55">
        <v>136000000</v>
      </c>
    </row>
    <row r="2443" spans="9:12">
      <c r="I2443" s="9">
        <v>2020</v>
      </c>
      <c r="J2443" s="43">
        <v>7526038</v>
      </c>
      <c r="K2443" s="54" t="s">
        <v>792</v>
      </c>
      <c r="L2443" s="55">
        <v>6000000</v>
      </c>
    </row>
    <row r="2444" spans="9:12">
      <c r="I2444" s="9">
        <v>2020</v>
      </c>
      <c r="J2444" s="43">
        <v>7537766</v>
      </c>
      <c r="K2444" s="54" t="s">
        <v>1774</v>
      </c>
      <c r="L2444" s="55">
        <v>66000000</v>
      </c>
    </row>
    <row r="2445" spans="9:12">
      <c r="I2445" s="9">
        <v>2020</v>
      </c>
      <c r="J2445" s="43">
        <v>7537767</v>
      </c>
      <c r="K2445" s="54" t="s">
        <v>1775</v>
      </c>
      <c r="L2445" s="55">
        <v>40919000</v>
      </c>
    </row>
    <row r="2446" spans="9:12">
      <c r="I2446" s="9">
        <v>2020</v>
      </c>
      <c r="J2446" s="43">
        <v>7539365</v>
      </c>
      <c r="K2446" s="54" t="s">
        <v>794</v>
      </c>
      <c r="L2446" s="55">
        <v>187000000</v>
      </c>
    </row>
    <row r="2447" spans="9:12">
      <c r="I2447" s="9">
        <v>2020</v>
      </c>
      <c r="J2447" s="43">
        <v>7540178</v>
      </c>
      <c r="K2447" s="54" t="s">
        <v>1776</v>
      </c>
      <c r="L2447" s="55">
        <v>885000000</v>
      </c>
    </row>
    <row r="2448" spans="9:12">
      <c r="I2448" s="9">
        <v>2020</v>
      </c>
      <c r="J2448" s="43">
        <v>7581858</v>
      </c>
      <c r="K2448" s="54" t="s">
        <v>800</v>
      </c>
      <c r="L2448" s="55">
        <v>194000000</v>
      </c>
    </row>
    <row r="2449" spans="9:12">
      <c r="I2449" s="9">
        <v>2020</v>
      </c>
      <c r="J2449" s="43">
        <v>7584962</v>
      </c>
      <c r="K2449" s="54" t="s">
        <v>1777</v>
      </c>
      <c r="L2449" s="55">
        <v>468490000</v>
      </c>
    </row>
    <row r="2450" spans="9:12">
      <c r="I2450" s="9">
        <v>2020</v>
      </c>
      <c r="J2450" s="43">
        <v>7588064</v>
      </c>
      <c r="K2450" s="54" t="s">
        <v>804</v>
      </c>
      <c r="L2450" s="55">
        <v>222000000</v>
      </c>
    </row>
    <row r="2451" spans="9:12">
      <c r="I2451" s="9">
        <v>2020</v>
      </c>
      <c r="J2451" s="43">
        <v>7594450</v>
      </c>
      <c r="K2451" s="54" t="s">
        <v>805</v>
      </c>
      <c r="L2451" s="55">
        <v>25000000</v>
      </c>
    </row>
    <row r="2452" spans="9:12">
      <c r="I2452" s="9">
        <v>2020</v>
      </c>
      <c r="J2452" s="43">
        <v>7596905</v>
      </c>
      <c r="K2452" s="54" t="s">
        <v>807</v>
      </c>
      <c r="L2452" s="55">
        <v>14000000</v>
      </c>
    </row>
    <row r="2453" spans="9:12">
      <c r="I2453" s="9">
        <v>2020</v>
      </c>
      <c r="J2453" s="43">
        <v>7606769</v>
      </c>
      <c r="K2453" s="54" t="s">
        <v>1778</v>
      </c>
      <c r="L2453" s="55">
        <v>7011911000</v>
      </c>
    </row>
    <row r="2454" spans="9:12">
      <c r="I2454" s="9">
        <v>2020</v>
      </c>
      <c r="J2454" s="43">
        <v>7610767</v>
      </c>
      <c r="K2454" s="54" t="s">
        <v>875</v>
      </c>
      <c r="L2454" s="55">
        <v>587016400</v>
      </c>
    </row>
    <row r="2455" spans="9:12">
      <c r="I2455" s="9">
        <v>2020</v>
      </c>
      <c r="J2455" s="43">
        <v>7614656</v>
      </c>
      <c r="K2455" s="54" t="s">
        <v>1779</v>
      </c>
      <c r="L2455" s="55">
        <v>1406084000</v>
      </c>
    </row>
    <row r="2456" spans="9:12">
      <c r="I2456" s="9">
        <v>2020</v>
      </c>
      <c r="J2456" s="43">
        <v>7620456</v>
      </c>
      <c r="K2456" s="54" t="s">
        <v>876</v>
      </c>
      <c r="L2456" s="55">
        <v>2032921900</v>
      </c>
    </row>
    <row r="2457" spans="9:12">
      <c r="I2457" s="9">
        <v>2020</v>
      </c>
      <c r="J2457" s="43">
        <v>7640540</v>
      </c>
      <c r="K2457" s="54" t="s">
        <v>1780</v>
      </c>
      <c r="L2457" s="55">
        <v>219000000</v>
      </c>
    </row>
    <row r="2458" spans="9:12">
      <c r="I2458" s="9">
        <v>2020</v>
      </c>
      <c r="J2458" s="43">
        <v>7649037</v>
      </c>
      <c r="K2458" s="54" t="s">
        <v>845</v>
      </c>
      <c r="L2458" s="55">
        <v>583000000</v>
      </c>
    </row>
    <row r="2459" spans="9:12">
      <c r="I2459" s="9">
        <v>2020</v>
      </c>
      <c r="J2459" s="43">
        <v>7654337</v>
      </c>
      <c r="K2459" s="54" t="s">
        <v>846</v>
      </c>
      <c r="L2459" s="55">
        <v>283085000</v>
      </c>
    </row>
    <row r="2460" spans="9:12">
      <c r="I2460" s="9">
        <v>2020</v>
      </c>
      <c r="J2460" s="43">
        <v>7655913</v>
      </c>
      <c r="K2460" s="54" t="s">
        <v>848</v>
      </c>
      <c r="L2460" s="55">
        <v>150000000</v>
      </c>
    </row>
    <row r="2461" spans="9:12">
      <c r="I2461" s="9">
        <v>2020</v>
      </c>
      <c r="J2461" s="43">
        <v>7661266</v>
      </c>
      <c r="K2461" s="54" t="s">
        <v>850</v>
      </c>
      <c r="L2461" s="55">
        <v>382693000</v>
      </c>
    </row>
    <row r="2462" spans="9:12">
      <c r="I2462" s="9">
        <v>2020</v>
      </c>
      <c r="J2462" s="43">
        <v>7666250</v>
      </c>
      <c r="K2462" s="54" t="s">
        <v>1781</v>
      </c>
      <c r="L2462" s="55">
        <v>1157315000</v>
      </c>
    </row>
    <row r="2463" spans="9:12">
      <c r="I2463" s="9">
        <v>2020</v>
      </c>
      <c r="J2463" s="43">
        <v>7666261</v>
      </c>
      <c r="K2463" s="54" t="s">
        <v>852</v>
      </c>
      <c r="L2463" s="55">
        <v>412008000</v>
      </c>
    </row>
    <row r="2464" spans="9:12">
      <c r="I2464" s="9">
        <v>2020</v>
      </c>
      <c r="J2464" s="43">
        <v>7675170</v>
      </c>
      <c r="K2464" s="54" t="s">
        <v>1782</v>
      </c>
      <c r="L2464" s="55">
        <v>620502000</v>
      </c>
    </row>
    <row r="2465" spans="9:12">
      <c r="I2465" s="9">
        <v>2020</v>
      </c>
      <c r="J2465" s="43">
        <v>7676857</v>
      </c>
      <c r="K2465" s="54" t="s">
        <v>1783</v>
      </c>
      <c r="L2465" s="55">
        <v>1172165000</v>
      </c>
    </row>
    <row r="2466" spans="9:12">
      <c r="I2466" s="9">
        <v>2020</v>
      </c>
      <c r="J2466" s="43">
        <v>7677216</v>
      </c>
      <c r="K2466" s="54" t="s">
        <v>1784</v>
      </c>
      <c r="L2466" s="55">
        <v>27040247580</v>
      </c>
    </row>
    <row r="2467" spans="9:12">
      <c r="I2467" s="9">
        <v>2020</v>
      </c>
      <c r="J2467" s="43">
        <v>7677618</v>
      </c>
      <c r="K2467" s="54" t="s">
        <v>1785</v>
      </c>
      <c r="L2467" s="55">
        <v>400000000</v>
      </c>
    </row>
    <row r="2468" spans="9:12">
      <c r="I2468" s="9">
        <v>2020</v>
      </c>
      <c r="J2468" s="43">
        <v>7686874</v>
      </c>
      <c r="K2468" s="54" t="s">
        <v>1786</v>
      </c>
      <c r="L2468" s="55">
        <v>351000000</v>
      </c>
    </row>
    <row r="2469" spans="9:12">
      <c r="I2469" s="9">
        <v>2020</v>
      </c>
      <c r="J2469" s="43">
        <v>7686875</v>
      </c>
      <c r="K2469" s="54" t="s">
        <v>1787</v>
      </c>
      <c r="L2469" s="55">
        <v>536367000</v>
      </c>
    </row>
    <row r="2470" spans="9:12">
      <c r="I2470" s="9">
        <v>2020</v>
      </c>
      <c r="J2470" s="43">
        <v>7693828</v>
      </c>
      <c r="K2470" s="54" t="s">
        <v>1788</v>
      </c>
      <c r="L2470" s="55">
        <v>2189020000</v>
      </c>
    </row>
    <row r="2471" spans="9:12">
      <c r="I2471" s="9">
        <v>2020</v>
      </c>
      <c r="J2471" s="43">
        <v>7709321</v>
      </c>
      <c r="K2471" s="54" t="s">
        <v>1789</v>
      </c>
      <c r="L2471" s="55">
        <v>428696000</v>
      </c>
    </row>
    <row r="2472" spans="9:12">
      <c r="I2472" s="9">
        <v>2020</v>
      </c>
      <c r="J2472" s="43">
        <v>7710612</v>
      </c>
      <c r="K2472" s="54" t="s">
        <v>1790</v>
      </c>
      <c r="L2472" s="55">
        <v>735000000</v>
      </c>
    </row>
    <row r="2473" spans="9:12">
      <c r="I2473" s="9">
        <v>2020</v>
      </c>
      <c r="J2473" s="43">
        <v>7718293</v>
      </c>
      <c r="K2473" s="54" t="s">
        <v>1791</v>
      </c>
      <c r="L2473" s="55">
        <v>498000000</v>
      </c>
    </row>
    <row r="2474" spans="9:12">
      <c r="I2474" s="9">
        <v>2020</v>
      </c>
      <c r="J2474" s="43">
        <v>7722447</v>
      </c>
      <c r="K2474" s="54" t="s">
        <v>1792</v>
      </c>
      <c r="L2474" s="55">
        <v>2377387000</v>
      </c>
    </row>
    <row r="2475" spans="9:12">
      <c r="I2475" s="9">
        <v>2020</v>
      </c>
      <c r="J2475" s="43">
        <v>7722450</v>
      </c>
      <c r="K2475" s="54" t="s">
        <v>1793</v>
      </c>
      <c r="L2475" s="55">
        <v>279699000</v>
      </c>
    </row>
    <row r="2476" spans="9:12">
      <c r="I2476" s="9">
        <v>2020</v>
      </c>
      <c r="J2476" s="43">
        <v>7722451</v>
      </c>
      <c r="K2476" s="54" t="s">
        <v>1794</v>
      </c>
      <c r="L2476" s="55">
        <v>100000000</v>
      </c>
    </row>
    <row r="2477" spans="9:12">
      <c r="I2477" s="9">
        <v>2020</v>
      </c>
      <c r="J2477" s="43">
        <v>7724028</v>
      </c>
      <c r="K2477" s="54" t="s">
        <v>1795</v>
      </c>
      <c r="L2477" s="55">
        <v>4074256000</v>
      </c>
    </row>
    <row r="2478" spans="9:12">
      <c r="I2478" s="9">
        <v>2020</v>
      </c>
      <c r="J2478" s="43">
        <v>7725219</v>
      </c>
      <c r="K2478" s="54" t="s">
        <v>1796</v>
      </c>
      <c r="L2478" s="55">
        <v>3375738000</v>
      </c>
    </row>
    <row r="2479" spans="9:12">
      <c r="I2479" s="9">
        <v>2020</v>
      </c>
      <c r="J2479" s="43">
        <v>7725220</v>
      </c>
      <c r="K2479" s="54" t="s">
        <v>1797</v>
      </c>
      <c r="L2479" s="55">
        <v>840774000</v>
      </c>
    </row>
    <row r="2480" spans="9:12">
      <c r="I2480" s="9">
        <v>2020</v>
      </c>
      <c r="J2480" s="43">
        <v>7728626</v>
      </c>
      <c r="K2480" s="54" t="s">
        <v>1798</v>
      </c>
      <c r="L2480" s="55">
        <v>2395844000</v>
      </c>
    </row>
    <row r="2481" spans="9:12">
      <c r="I2481" s="9">
        <v>2020</v>
      </c>
      <c r="J2481" s="43">
        <v>7728629</v>
      </c>
      <c r="K2481" s="54" t="s">
        <v>1799</v>
      </c>
      <c r="L2481" s="55">
        <v>8540000000</v>
      </c>
    </row>
    <row r="2482" spans="9:12">
      <c r="I2482" s="9">
        <v>2020</v>
      </c>
      <c r="J2482" s="43">
        <v>7729204</v>
      </c>
      <c r="K2482" s="54" t="s">
        <v>1800</v>
      </c>
      <c r="L2482" s="55">
        <v>2274629000</v>
      </c>
    </row>
    <row r="2483" spans="9:12">
      <c r="I2483" s="9">
        <v>2020</v>
      </c>
      <c r="J2483" s="43">
        <v>7729205</v>
      </c>
      <c r="K2483" s="54" t="s">
        <v>1801</v>
      </c>
      <c r="L2483" s="55">
        <v>1093532000</v>
      </c>
    </row>
    <row r="2484" spans="9:12">
      <c r="I2484" s="9">
        <v>2020</v>
      </c>
      <c r="J2484" s="43">
        <v>7730572</v>
      </c>
      <c r="K2484" s="54" t="s">
        <v>1802</v>
      </c>
      <c r="L2484" s="55">
        <v>1331575000</v>
      </c>
    </row>
    <row r="2485" spans="9:12">
      <c r="I2485" s="9">
        <v>2020</v>
      </c>
      <c r="J2485" s="43">
        <v>7732184</v>
      </c>
      <c r="K2485" s="54" t="s">
        <v>1803</v>
      </c>
      <c r="L2485" s="55">
        <v>4586729000</v>
      </c>
    </row>
    <row r="2486" spans="9:12">
      <c r="I2486" s="9">
        <v>2020</v>
      </c>
      <c r="J2486" s="43">
        <v>7732595</v>
      </c>
      <c r="K2486" s="54" t="s">
        <v>1804</v>
      </c>
      <c r="L2486" s="55">
        <v>1076439000</v>
      </c>
    </row>
    <row r="2487" spans="9:12">
      <c r="I2487" s="9">
        <v>2020</v>
      </c>
      <c r="J2487" s="43">
        <v>7732596</v>
      </c>
      <c r="K2487" s="54" t="s">
        <v>1805</v>
      </c>
      <c r="L2487" s="55">
        <v>847999000</v>
      </c>
    </row>
    <row r="2488" spans="9:12">
      <c r="I2488" s="9">
        <v>2020</v>
      </c>
      <c r="J2488" s="43">
        <v>7732651</v>
      </c>
      <c r="K2488" s="54" t="s">
        <v>1806</v>
      </c>
      <c r="L2488" s="55">
        <v>1381096000</v>
      </c>
    </row>
    <row r="2489" spans="9:12">
      <c r="I2489" s="9">
        <v>2020</v>
      </c>
      <c r="J2489" s="43">
        <v>7734708</v>
      </c>
      <c r="K2489" s="54" t="s">
        <v>1807</v>
      </c>
      <c r="L2489" s="55">
        <v>500000000</v>
      </c>
    </row>
    <row r="2490" spans="9:12">
      <c r="I2490" s="9">
        <v>2020</v>
      </c>
      <c r="J2490" s="43">
        <v>7736751</v>
      </c>
      <c r="K2490" s="54" t="s">
        <v>1808</v>
      </c>
      <c r="L2490" s="55">
        <v>8887155000</v>
      </c>
    </row>
    <row r="2491" spans="9:12">
      <c r="I2491" s="9">
        <v>2020</v>
      </c>
      <c r="J2491" s="43">
        <v>7737438</v>
      </c>
      <c r="K2491" s="54" t="s">
        <v>1809</v>
      </c>
      <c r="L2491" s="55">
        <v>7113187000</v>
      </c>
    </row>
    <row r="2492" spans="9:12">
      <c r="I2492" s="9">
        <v>2020</v>
      </c>
      <c r="J2492" s="43">
        <v>7738586</v>
      </c>
      <c r="K2492" s="54" t="s">
        <v>1810</v>
      </c>
      <c r="L2492" s="55">
        <v>679719000</v>
      </c>
    </row>
    <row r="2493" spans="9:12">
      <c r="I2493" s="9">
        <v>2020</v>
      </c>
      <c r="J2493" s="43">
        <v>7738587</v>
      </c>
      <c r="K2493" s="54" t="s">
        <v>1811</v>
      </c>
      <c r="L2493" s="55">
        <v>9168741000</v>
      </c>
    </row>
    <row r="2494" spans="9:12">
      <c r="I2494" s="9">
        <v>2020</v>
      </c>
      <c r="J2494" s="43">
        <v>7742476</v>
      </c>
      <c r="K2494" s="54" t="s">
        <v>1812</v>
      </c>
      <c r="L2494" s="55">
        <v>6809901000</v>
      </c>
    </row>
    <row r="2495" spans="9:12">
      <c r="I2495" s="9">
        <v>2020</v>
      </c>
      <c r="J2495" s="43">
        <v>7742478</v>
      </c>
      <c r="K2495" s="54" t="s">
        <v>1813</v>
      </c>
      <c r="L2495" s="55">
        <v>4299813000</v>
      </c>
    </row>
    <row r="2496" spans="9:12">
      <c r="I2496" s="9">
        <v>2020</v>
      </c>
      <c r="J2496" s="43">
        <v>7754486</v>
      </c>
      <c r="K2496" s="54" t="s">
        <v>1814</v>
      </c>
      <c r="L2496" s="55">
        <v>10244834800</v>
      </c>
    </row>
    <row r="2497" spans="9:12">
      <c r="I2497" s="9">
        <v>2020</v>
      </c>
      <c r="J2497" s="43">
        <v>7756094</v>
      </c>
      <c r="K2497" s="54" t="s">
        <v>1815</v>
      </c>
      <c r="L2497" s="55">
        <v>439923000</v>
      </c>
    </row>
    <row r="2498" spans="9:12">
      <c r="I2498" s="9">
        <v>2020</v>
      </c>
      <c r="J2498" s="43">
        <v>7756096</v>
      </c>
      <c r="K2498" s="54" t="s">
        <v>1816</v>
      </c>
      <c r="L2498" s="55">
        <v>418907000</v>
      </c>
    </row>
    <row r="2499" spans="9:12">
      <c r="I2499" s="9">
        <v>2020</v>
      </c>
      <c r="J2499" s="43">
        <v>7759438</v>
      </c>
      <c r="K2499" s="54" t="s">
        <v>1817</v>
      </c>
      <c r="L2499" s="55">
        <v>933412000</v>
      </c>
    </row>
    <row r="2500" spans="9:12">
      <c r="I2500" s="9">
        <v>2020</v>
      </c>
      <c r="J2500" s="43">
        <v>7764735</v>
      </c>
      <c r="K2500" s="54" t="s">
        <v>1818</v>
      </c>
      <c r="L2500" s="55">
        <v>8079205000</v>
      </c>
    </row>
    <row r="2501" spans="9:12">
      <c r="I2501" s="9">
        <v>2020</v>
      </c>
      <c r="J2501" s="43">
        <v>7766979</v>
      </c>
      <c r="K2501" s="54" t="s">
        <v>1819</v>
      </c>
      <c r="L2501" s="55">
        <v>9879272880</v>
      </c>
    </row>
    <row r="2502" spans="9:12">
      <c r="I2502" s="9">
        <v>2020</v>
      </c>
      <c r="J2502" s="43">
        <v>7767291</v>
      </c>
      <c r="K2502" s="54" t="s">
        <v>1820</v>
      </c>
      <c r="L2502" s="55">
        <v>2030674000</v>
      </c>
    </row>
    <row r="2503" spans="9:12">
      <c r="I2503" s="9">
        <v>2020</v>
      </c>
      <c r="J2503" s="43">
        <v>7768036</v>
      </c>
      <c r="K2503" s="54" t="s">
        <v>1821</v>
      </c>
      <c r="L2503" s="55">
        <v>981147000</v>
      </c>
    </row>
    <row r="2504" spans="9:12">
      <c r="I2504" s="9">
        <v>2020</v>
      </c>
      <c r="J2504" s="43">
        <v>7768037</v>
      </c>
      <c r="K2504" s="54" t="s">
        <v>1822</v>
      </c>
      <c r="L2504" s="55">
        <v>770445000</v>
      </c>
    </row>
    <row r="2505" spans="9:12">
      <c r="I2505" s="9">
        <v>2020</v>
      </c>
      <c r="J2505" s="43">
        <v>7772211</v>
      </c>
      <c r="K2505" s="54" t="s">
        <v>1823</v>
      </c>
      <c r="L2505" s="55">
        <v>413228000</v>
      </c>
    </row>
    <row r="2506" spans="9:12">
      <c r="I2506" s="9">
        <v>2020</v>
      </c>
      <c r="J2506" s="43">
        <v>7788501</v>
      </c>
      <c r="K2506" s="54" t="s">
        <v>1824</v>
      </c>
      <c r="L2506" s="55">
        <v>112646000</v>
      </c>
    </row>
    <row r="2507" spans="9:12">
      <c r="I2507" s="9">
        <v>2020</v>
      </c>
      <c r="J2507" s="43">
        <v>7804812</v>
      </c>
      <c r="K2507" s="54" t="s">
        <v>1825</v>
      </c>
      <c r="L2507" s="55">
        <v>1035466000</v>
      </c>
    </row>
    <row r="2508" spans="9:12">
      <c r="I2508" s="9">
        <v>2020</v>
      </c>
      <c r="J2508" s="43">
        <v>7812056</v>
      </c>
      <c r="K2508" s="54" t="s">
        <v>1826</v>
      </c>
      <c r="L2508" s="55">
        <v>222509000</v>
      </c>
    </row>
    <row r="2509" spans="9:12">
      <c r="I2509" s="9">
        <v>2020</v>
      </c>
      <c r="J2509" s="43">
        <v>7812057</v>
      </c>
      <c r="K2509" s="54" t="s">
        <v>1827</v>
      </c>
      <c r="L2509" s="55">
        <v>709416000</v>
      </c>
    </row>
    <row r="2510" spans="9:12">
      <c r="I2510" s="9">
        <v>2020</v>
      </c>
      <c r="J2510" s="43">
        <v>7812086</v>
      </c>
      <c r="K2510" s="54" t="s">
        <v>1828</v>
      </c>
      <c r="L2510" s="55">
        <v>1123888000</v>
      </c>
    </row>
    <row r="2511" spans="9:12">
      <c r="I2511" s="9">
        <v>2020</v>
      </c>
      <c r="J2511" s="43">
        <v>7812087</v>
      </c>
      <c r="K2511" s="54" t="s">
        <v>1829</v>
      </c>
      <c r="L2511" s="55">
        <v>1164568000</v>
      </c>
    </row>
    <row r="2512" spans="9:12">
      <c r="I2512" s="9">
        <v>2020</v>
      </c>
      <c r="J2512" s="43">
        <v>7828263</v>
      </c>
      <c r="K2512" s="54" t="s">
        <v>1830</v>
      </c>
      <c r="L2512" s="55">
        <v>7646000000</v>
      </c>
    </row>
    <row r="2513" spans="9:12">
      <c r="I2513" s="9">
        <v>2020</v>
      </c>
      <c r="J2513" s="43">
        <v>7852022</v>
      </c>
      <c r="K2513" s="54" t="s">
        <v>1831</v>
      </c>
      <c r="L2513" s="55">
        <v>2390758000</v>
      </c>
    </row>
    <row r="2514" spans="9:12">
      <c r="I2514" s="9">
        <v>2020</v>
      </c>
      <c r="J2514" s="43">
        <v>7858208</v>
      </c>
      <c r="K2514" s="54" t="s">
        <v>1832</v>
      </c>
      <c r="L2514" s="55"/>
    </row>
    <row r="2515" spans="9:12">
      <c r="I2515" s="9">
        <v>2020</v>
      </c>
      <c r="J2515" s="43">
        <v>7869544</v>
      </c>
      <c r="K2515" s="54" t="s">
        <v>1833</v>
      </c>
      <c r="L2515" s="55">
        <v>1981719000</v>
      </c>
    </row>
    <row r="2516" spans="9:12">
      <c r="I2516" s="9">
        <v>2020</v>
      </c>
      <c r="J2516" s="43">
        <v>7884987</v>
      </c>
      <c r="K2516" s="54" t="s">
        <v>1834</v>
      </c>
      <c r="L2516" s="55"/>
    </row>
    <row r="2517" spans="9:12">
      <c r="I2517" s="9">
        <v>2020</v>
      </c>
      <c r="J2517" s="43">
        <v>7827763</v>
      </c>
      <c r="K2517" s="54" t="s">
        <v>1835</v>
      </c>
      <c r="L2517" s="55">
        <v>14687273105</v>
      </c>
    </row>
    <row r="2518" spans="9:12">
      <c r="I2518" s="9">
        <v>2020</v>
      </c>
      <c r="J2518" s="43">
        <v>7868302</v>
      </c>
      <c r="K2518" s="54" t="s">
        <v>1836</v>
      </c>
      <c r="L2518" s="55">
        <v>500000000</v>
      </c>
    </row>
    <row r="2519" spans="9:12">
      <c r="I2519" s="9">
        <v>2020</v>
      </c>
      <c r="J2519" s="43">
        <v>7775588</v>
      </c>
      <c r="K2519" s="54" t="s">
        <v>1837</v>
      </c>
      <c r="L2519" s="55">
        <v>743944000</v>
      </c>
    </row>
    <row r="2520" spans="9:12">
      <c r="I2520" s="9">
        <v>2020</v>
      </c>
      <c r="J2520" s="43">
        <v>7792257</v>
      </c>
      <c r="K2520" s="54" t="s">
        <v>1838</v>
      </c>
      <c r="L2520" s="55">
        <v>1319109000</v>
      </c>
    </row>
    <row r="2521" spans="9:12">
      <c r="I2521" s="9">
        <v>2020</v>
      </c>
      <c r="J2521" s="43">
        <v>7811583</v>
      </c>
      <c r="K2521" s="54" t="s">
        <v>1839</v>
      </c>
      <c r="L2521" s="55">
        <v>969351000</v>
      </c>
    </row>
    <row r="2522" spans="9:12">
      <c r="I2522" s="9">
        <v>2020</v>
      </c>
      <c r="J2522" s="43">
        <v>7536544</v>
      </c>
      <c r="K2522" s="54" t="s">
        <v>793</v>
      </c>
      <c r="L2522" s="55">
        <v>511240000</v>
      </c>
    </row>
    <row r="2523" spans="9:12">
      <c r="I2523" s="9">
        <v>2020</v>
      </c>
      <c r="J2523" s="43">
        <v>32019001</v>
      </c>
      <c r="K2523" s="54" t="s">
        <v>1840</v>
      </c>
      <c r="L2523" s="55">
        <v>1134447000</v>
      </c>
    </row>
    <row r="2524" spans="9:12">
      <c r="I2524" s="9">
        <v>2020</v>
      </c>
      <c r="J2524" s="43">
        <v>32019002</v>
      </c>
      <c r="K2524" s="54" t="s">
        <v>1841</v>
      </c>
      <c r="L2524" s="55">
        <v>380919000</v>
      </c>
    </row>
    <row r="2525" spans="9:12">
      <c r="I2525" s="9">
        <v>2020</v>
      </c>
      <c r="J2525" s="43">
        <v>7627141</v>
      </c>
      <c r="K2525" s="54" t="s">
        <v>755</v>
      </c>
      <c r="L2525" s="55">
        <v>1203483000</v>
      </c>
    </row>
    <row r="2526" spans="9:12">
      <c r="I2526" s="9">
        <v>2020</v>
      </c>
      <c r="J2526" s="43">
        <v>7678262</v>
      </c>
      <c r="K2526" s="54" t="s">
        <v>1842</v>
      </c>
      <c r="L2526" s="55">
        <v>307077000</v>
      </c>
    </row>
    <row r="2527" spans="9:12">
      <c r="I2527" s="9">
        <v>2020</v>
      </c>
      <c r="J2527" s="43">
        <v>7678263</v>
      </c>
      <c r="K2527" s="54" t="s">
        <v>1843</v>
      </c>
      <c r="L2527" s="55">
        <v>204364000</v>
      </c>
    </row>
    <row r="2528" spans="9:12">
      <c r="I2528" s="9">
        <v>2020</v>
      </c>
      <c r="J2528" s="43">
        <v>7681097</v>
      </c>
      <c r="K2528" s="54" t="s">
        <v>1844</v>
      </c>
      <c r="L2528" s="55">
        <v>199563000</v>
      </c>
    </row>
    <row r="2529" spans="9:12">
      <c r="I2529" s="9">
        <v>2020</v>
      </c>
      <c r="J2529" s="43">
        <v>7684560</v>
      </c>
      <c r="K2529" s="54" t="s">
        <v>1845</v>
      </c>
      <c r="L2529" s="55">
        <v>2062797000</v>
      </c>
    </row>
    <row r="2530" spans="9:12">
      <c r="I2530" s="9">
        <v>2020</v>
      </c>
      <c r="J2530" s="43">
        <v>7693827</v>
      </c>
      <c r="K2530" s="54" t="s">
        <v>1846</v>
      </c>
      <c r="L2530" s="55">
        <v>1668000000</v>
      </c>
    </row>
    <row r="2531" spans="9:12">
      <c r="I2531" s="9">
        <v>2020</v>
      </c>
      <c r="J2531" s="43">
        <v>7720926</v>
      </c>
      <c r="K2531" s="54" t="s">
        <v>1847</v>
      </c>
      <c r="L2531" s="55">
        <v>3031867000</v>
      </c>
    </row>
    <row r="2532" spans="9:12">
      <c r="I2532" s="9">
        <v>2020</v>
      </c>
      <c r="J2532" s="43">
        <v>7728628</v>
      </c>
      <c r="K2532" s="54" t="s">
        <v>1848</v>
      </c>
      <c r="L2532" s="55">
        <v>4553000000</v>
      </c>
    </row>
    <row r="2533" spans="9:12">
      <c r="I2533" s="9">
        <v>2020</v>
      </c>
      <c r="J2533" s="43">
        <v>7744806</v>
      </c>
      <c r="K2533" s="54" t="s">
        <v>1849</v>
      </c>
      <c r="L2533" s="55">
        <v>5048637000</v>
      </c>
    </row>
    <row r="2534" spans="9:12">
      <c r="I2534" s="9">
        <v>2020</v>
      </c>
      <c r="J2534" s="43">
        <v>7744826</v>
      </c>
      <c r="K2534" s="54" t="s">
        <v>1850</v>
      </c>
      <c r="L2534" s="55"/>
    </row>
    <row r="2535" spans="9:12">
      <c r="I2535" s="9">
        <v>2020</v>
      </c>
      <c r="J2535" s="43">
        <v>7621673</v>
      </c>
      <c r="K2535" s="54" t="s">
        <v>816</v>
      </c>
      <c r="L2535" s="55">
        <v>1163150000</v>
      </c>
    </row>
    <row r="2536" spans="9:12">
      <c r="I2536" s="9">
        <v>2020</v>
      </c>
      <c r="J2536" s="43">
        <v>7666249</v>
      </c>
      <c r="K2536" s="54" t="s">
        <v>851</v>
      </c>
      <c r="L2536" s="55">
        <v>3151959000</v>
      </c>
    </row>
    <row r="2537" spans="9:12">
      <c r="I2537" s="9">
        <v>2020</v>
      </c>
      <c r="J2537" s="43">
        <v>7714822</v>
      </c>
      <c r="K2537" s="54" t="s">
        <v>1851</v>
      </c>
      <c r="L2537" s="55">
        <v>965892000</v>
      </c>
    </row>
    <row r="2538" spans="9:12">
      <c r="I2538" s="9">
        <v>2020</v>
      </c>
      <c r="J2538" s="43">
        <v>7756095</v>
      </c>
      <c r="K2538" s="54" t="s">
        <v>1852</v>
      </c>
      <c r="L2538" s="55">
        <v>509392000</v>
      </c>
    </row>
    <row r="2539" spans="9:12">
      <c r="I2539" s="9">
        <v>2020</v>
      </c>
      <c r="J2539" s="43">
        <v>7756097</v>
      </c>
      <c r="K2539" s="54" t="s">
        <v>1853</v>
      </c>
      <c r="L2539" s="55">
        <v>896279000</v>
      </c>
    </row>
    <row r="2540" spans="9:12">
      <c r="I2540" s="9">
        <v>2020</v>
      </c>
      <c r="J2540" s="43">
        <v>7780243</v>
      </c>
      <c r="K2540" s="54" t="s">
        <v>1854</v>
      </c>
      <c r="L2540" s="55">
        <v>377858000</v>
      </c>
    </row>
    <row r="2541" spans="9:12">
      <c r="I2541" s="9">
        <v>2020</v>
      </c>
      <c r="J2541" s="43">
        <v>7780804</v>
      </c>
      <c r="K2541" s="54" t="s">
        <v>1855</v>
      </c>
      <c r="L2541" s="55">
        <v>114131000</v>
      </c>
    </row>
    <row r="2542" spans="9:12">
      <c r="I2542" s="9">
        <v>2020</v>
      </c>
      <c r="J2542" s="43">
        <v>7782528</v>
      </c>
      <c r="K2542" s="54" t="s">
        <v>1856</v>
      </c>
      <c r="L2542" s="55">
        <v>121776000</v>
      </c>
    </row>
    <row r="2543" spans="9:12">
      <c r="I2543" s="9">
        <v>2020</v>
      </c>
      <c r="J2543" s="43">
        <v>7812356</v>
      </c>
      <c r="K2543" s="54" t="s">
        <v>1857</v>
      </c>
      <c r="L2543" s="55">
        <v>433743000</v>
      </c>
    </row>
    <row r="2544" spans="9:12">
      <c r="I2544" s="9">
        <v>2020</v>
      </c>
      <c r="J2544" s="43">
        <v>7703023</v>
      </c>
      <c r="K2544" s="54" t="s">
        <v>1858</v>
      </c>
      <c r="L2544" s="55">
        <v>17902131420</v>
      </c>
    </row>
    <row r="2545" spans="9:12">
      <c r="I2545" s="9">
        <v>2020</v>
      </c>
      <c r="J2545" s="43">
        <v>7720925</v>
      </c>
      <c r="K2545" s="54" t="s">
        <v>1859</v>
      </c>
      <c r="L2545" s="55">
        <v>1967028000</v>
      </c>
    </row>
    <row r="2546" spans="9:12">
      <c r="I2546" s="9">
        <v>2020</v>
      </c>
      <c r="J2546" s="43">
        <v>7720924</v>
      </c>
      <c r="K2546" s="54" t="s">
        <v>1860</v>
      </c>
      <c r="L2546" s="55">
        <v>4112334000</v>
      </c>
    </row>
    <row r="2547" spans="9:12">
      <c r="I2547" s="9">
        <v>2020</v>
      </c>
      <c r="J2547" s="43">
        <v>7472000</v>
      </c>
      <c r="K2547" s="54" t="s">
        <v>1861</v>
      </c>
      <c r="L2547" s="55">
        <f>373019000+210000000</f>
        <v>583019000</v>
      </c>
    </row>
    <row r="2548" spans="9:12">
      <c r="I2548" s="39"/>
      <c r="J2548" s="40"/>
      <c r="K2548" s="41"/>
      <c r="L2548" s="42"/>
    </row>
    <row r="2549" spans="9:12">
      <c r="I2549" s="56">
        <v>2020</v>
      </c>
      <c r="J2549" s="49">
        <v>7606769</v>
      </c>
      <c r="K2549" s="56" t="s">
        <v>1213</v>
      </c>
      <c r="L2549" s="31">
        <v>604264000</v>
      </c>
    </row>
    <row r="2550" spans="9:12">
      <c r="I2550" s="56">
        <v>2020</v>
      </c>
      <c r="J2550" s="49">
        <v>7677216</v>
      </c>
      <c r="K2550" s="56" t="s">
        <v>1314</v>
      </c>
      <c r="L2550" s="31">
        <v>5000000000</v>
      </c>
    </row>
    <row r="2551" spans="9:12">
      <c r="I2551" s="56">
        <v>2020</v>
      </c>
      <c r="J2551" s="49">
        <v>7693829</v>
      </c>
      <c r="K2551" s="56" t="s">
        <v>1274</v>
      </c>
      <c r="L2551" s="31">
        <v>757274422</v>
      </c>
    </row>
    <row r="2552" spans="9:12">
      <c r="I2552" s="57">
        <v>2020</v>
      </c>
      <c r="J2552" s="58">
        <v>7858208</v>
      </c>
      <c r="K2552" s="57" t="s">
        <v>1862</v>
      </c>
      <c r="L2552" s="59">
        <v>10036429000</v>
      </c>
    </row>
    <row r="2553" spans="9:12">
      <c r="I2553" s="60"/>
      <c r="J2553" s="61"/>
      <c r="K2553" s="62"/>
      <c r="L2553" s="63"/>
    </row>
    <row r="2554" spans="9:12">
      <c r="I2554" s="64"/>
      <c r="J2554" s="65"/>
      <c r="K2554" s="66"/>
      <c r="L2554" s="67"/>
    </row>
    <row r="2555" spans="9:12">
      <c r="I2555" s="60"/>
      <c r="J2555" s="61"/>
      <c r="K2555" s="68" t="s">
        <v>1863</v>
      </c>
      <c r="L2555" s="63"/>
    </row>
    <row r="2556" spans="9:12">
      <c r="I2556" s="5">
        <v>2020</v>
      </c>
      <c r="J2556" s="69">
        <v>7677216</v>
      </c>
      <c r="K2556" s="70" t="s">
        <v>1784</v>
      </c>
      <c r="L2556" s="71">
        <v>1704729770</v>
      </c>
    </row>
    <row r="2557" spans="9:12">
      <c r="I2557" s="9">
        <v>2020</v>
      </c>
      <c r="J2557" s="72">
        <v>7852022</v>
      </c>
      <c r="K2557" s="44" t="s">
        <v>1831</v>
      </c>
      <c r="L2557" s="73">
        <v>9242000</v>
      </c>
    </row>
    <row r="2558" spans="9:12">
      <c r="I2558" s="9">
        <v>2020</v>
      </c>
      <c r="J2558" s="72">
        <v>7875533</v>
      </c>
      <c r="K2558" s="44" t="s">
        <v>1753</v>
      </c>
      <c r="L2558" s="73">
        <v>1236204000</v>
      </c>
    </row>
    <row r="2559" spans="9:12">
      <c r="I2559" s="9">
        <v>2020</v>
      </c>
      <c r="J2559" s="74">
        <v>7693828</v>
      </c>
      <c r="K2559" s="75" t="s">
        <v>1864</v>
      </c>
      <c r="L2559" s="76">
        <v>24032000</v>
      </c>
    </row>
    <row r="2560" spans="9:12">
      <c r="I2560" s="9">
        <v>2020</v>
      </c>
      <c r="J2560" s="74">
        <v>7858208</v>
      </c>
      <c r="K2560" s="75" t="s">
        <v>1865</v>
      </c>
      <c r="L2560" s="76">
        <v>8059192000</v>
      </c>
    </row>
    <row r="2561" spans="9:12">
      <c r="I2561" s="9">
        <v>2020</v>
      </c>
      <c r="J2561" s="72">
        <v>7766979</v>
      </c>
      <c r="K2561" s="44" t="s">
        <v>1819</v>
      </c>
      <c r="L2561" s="73">
        <v>1084829000</v>
      </c>
    </row>
    <row r="2562" spans="9:12">
      <c r="I2562" s="9">
        <v>2020</v>
      </c>
      <c r="J2562" s="72">
        <v>7868311</v>
      </c>
      <c r="K2562" s="44" t="s">
        <v>1727</v>
      </c>
      <c r="L2562" s="73">
        <v>500000000</v>
      </c>
    </row>
    <row r="2563" spans="9:12">
      <c r="I2563" s="9">
        <v>2020</v>
      </c>
      <c r="J2563" s="72">
        <v>7829470</v>
      </c>
      <c r="K2563" s="44" t="s">
        <v>1726</v>
      </c>
      <c r="L2563" s="73">
        <v>794968000</v>
      </c>
    </row>
    <row r="2564" spans="9:12">
      <c r="I2564" s="9">
        <v>2020</v>
      </c>
      <c r="J2564" s="72">
        <v>420170058</v>
      </c>
      <c r="K2564" s="44" t="s">
        <v>1866</v>
      </c>
      <c r="L2564" s="73"/>
    </row>
    <row r="2565" spans="9:12">
      <c r="I2565" s="9">
        <v>2020</v>
      </c>
      <c r="J2565" s="72">
        <v>420190040</v>
      </c>
      <c r="K2565" s="44" t="s">
        <v>1457</v>
      </c>
      <c r="L2565" s="73">
        <v>10885000</v>
      </c>
    </row>
    <row r="2566" spans="9:12">
      <c r="I2566" s="9">
        <v>2020</v>
      </c>
      <c r="J2566" s="72">
        <v>420170007</v>
      </c>
      <c r="K2566" s="44" t="s">
        <v>964</v>
      </c>
      <c r="L2566" s="73">
        <v>30516000</v>
      </c>
    </row>
    <row r="2567" spans="9:12">
      <c r="I2567" s="9">
        <v>2020</v>
      </c>
      <c r="J2567" s="72">
        <v>420190055</v>
      </c>
      <c r="K2567" s="44" t="s">
        <v>1867</v>
      </c>
      <c r="L2567" s="73"/>
    </row>
    <row r="2568" spans="9:12">
      <c r="I2568" s="9">
        <v>2020</v>
      </c>
      <c r="J2568" s="72">
        <v>7865542</v>
      </c>
      <c r="K2568" s="44" t="s">
        <v>1646</v>
      </c>
      <c r="L2568" s="73">
        <v>30137800</v>
      </c>
    </row>
    <row r="2569" spans="9:12">
      <c r="I2569" s="9">
        <v>2020</v>
      </c>
      <c r="J2569" s="72">
        <v>420170068</v>
      </c>
      <c r="K2569" s="44" t="s">
        <v>1868</v>
      </c>
      <c r="L2569" s="73">
        <v>285664102</v>
      </c>
    </row>
    <row r="2570" spans="9:12">
      <c r="I2570" s="9">
        <v>2020</v>
      </c>
      <c r="J2570" s="72">
        <v>420180024</v>
      </c>
      <c r="K2570" s="44" t="s">
        <v>1648</v>
      </c>
      <c r="L2570" s="73">
        <v>21613000</v>
      </c>
    </row>
    <row r="2571" spans="9:12">
      <c r="I2571" s="9">
        <v>2020</v>
      </c>
      <c r="J2571" s="72">
        <v>420180041</v>
      </c>
      <c r="K2571" s="44" t="s">
        <v>1869</v>
      </c>
      <c r="L2571" s="73">
        <v>21840400</v>
      </c>
    </row>
    <row r="2572" spans="9:12">
      <c r="I2572" s="9">
        <v>2020</v>
      </c>
      <c r="J2572" s="72">
        <v>420190012</v>
      </c>
      <c r="K2572" s="44" t="s">
        <v>1870</v>
      </c>
      <c r="L2572" s="73">
        <v>107155000</v>
      </c>
    </row>
    <row r="2573" spans="9:12">
      <c r="I2573" s="9">
        <v>2020</v>
      </c>
      <c r="J2573" s="72">
        <v>420200037</v>
      </c>
      <c r="K2573" s="44" t="s">
        <v>1652</v>
      </c>
      <c r="L2573" s="73"/>
    </row>
    <row r="2574" spans="9:12">
      <c r="I2574" s="9">
        <v>2020</v>
      </c>
      <c r="J2574" s="72">
        <v>420190061</v>
      </c>
      <c r="K2574" s="44" t="s">
        <v>1561</v>
      </c>
      <c r="L2574" s="73">
        <v>4932239000</v>
      </c>
    </row>
    <row r="2575" spans="9:12">
      <c r="I2575" s="9">
        <v>2020</v>
      </c>
      <c r="J2575" s="77" t="s">
        <v>1871</v>
      </c>
      <c r="K2575" s="78" t="s">
        <v>1872</v>
      </c>
      <c r="L2575" s="79"/>
    </row>
    <row r="2576" spans="9:12">
      <c r="I2576" s="9">
        <v>2020</v>
      </c>
      <c r="J2576" s="72">
        <v>420200021</v>
      </c>
      <c r="K2576" s="44" t="s">
        <v>1663</v>
      </c>
      <c r="L2576" s="73">
        <v>1000000000</v>
      </c>
    </row>
    <row r="2577" spans="9:12">
      <c r="I2577" s="9">
        <v>2020</v>
      </c>
      <c r="J2577" s="72">
        <v>420150035</v>
      </c>
      <c r="K2577" s="44" t="s">
        <v>922</v>
      </c>
      <c r="L2577" s="73">
        <v>41247000</v>
      </c>
    </row>
    <row r="2578" spans="9:12">
      <c r="I2578" s="9">
        <v>2020</v>
      </c>
      <c r="J2578" s="72">
        <v>420150039</v>
      </c>
      <c r="K2578" s="44" t="s">
        <v>1496</v>
      </c>
      <c r="L2578" s="73"/>
    </row>
    <row r="2579" spans="9:12">
      <c r="I2579" s="9">
        <v>2020</v>
      </c>
      <c r="J2579" s="72">
        <v>420170062</v>
      </c>
      <c r="K2579" s="44" t="s">
        <v>1018</v>
      </c>
      <c r="L2579" s="73">
        <v>198000</v>
      </c>
    </row>
    <row r="2580" spans="9:12">
      <c r="I2580" s="9">
        <v>2020</v>
      </c>
      <c r="J2580" s="80">
        <v>420160022</v>
      </c>
      <c r="K2580" s="47" t="s">
        <v>1661</v>
      </c>
      <c r="L2580" s="81">
        <v>18087000</v>
      </c>
    </row>
    <row r="2581" spans="9:12">
      <c r="I2581" s="9">
        <v>2020</v>
      </c>
      <c r="J2581" s="80">
        <v>420180022</v>
      </c>
      <c r="K2581" s="47" t="s">
        <v>1499</v>
      </c>
      <c r="L2581" s="81">
        <v>1221000</v>
      </c>
    </row>
    <row r="2582" spans="9:12">
      <c r="I2582" s="9">
        <v>2020</v>
      </c>
      <c r="J2582" s="72">
        <v>420180015</v>
      </c>
      <c r="K2582" s="44" t="s">
        <v>1873</v>
      </c>
      <c r="L2582" s="73">
        <v>48944000</v>
      </c>
    </row>
    <row r="2583" spans="9:12">
      <c r="I2583" s="9">
        <v>2020</v>
      </c>
      <c r="J2583" s="72">
        <v>420190001</v>
      </c>
      <c r="K2583" s="44" t="s">
        <v>1531</v>
      </c>
      <c r="L2583" s="73">
        <v>4399291000</v>
      </c>
    </row>
    <row r="2584" spans="9:12">
      <c r="I2584" s="9">
        <v>2020</v>
      </c>
      <c r="J2584" s="72">
        <v>420190036</v>
      </c>
      <c r="K2584" s="44" t="s">
        <v>1533</v>
      </c>
      <c r="L2584" s="73">
        <v>91122000</v>
      </c>
    </row>
    <row r="2585" spans="9:12">
      <c r="I2585" s="9">
        <v>2020</v>
      </c>
      <c r="J2585" s="72">
        <v>420180001</v>
      </c>
      <c r="K2585" s="44" t="s">
        <v>1530</v>
      </c>
      <c r="L2585" s="73">
        <v>64691000</v>
      </c>
    </row>
    <row r="2586" spans="9:12">
      <c r="I2586" s="9">
        <v>2020</v>
      </c>
      <c r="J2586" s="72">
        <v>420190023</v>
      </c>
      <c r="K2586" s="44" t="s">
        <v>1534</v>
      </c>
      <c r="L2586" s="73">
        <v>21984000</v>
      </c>
    </row>
    <row r="2587" spans="9:12">
      <c r="I2587" s="9">
        <v>2020</v>
      </c>
      <c r="J2587" s="72">
        <v>420190003</v>
      </c>
      <c r="K2587" s="44" t="s">
        <v>1536</v>
      </c>
      <c r="L2587" s="73">
        <v>25416339</v>
      </c>
    </row>
    <row r="2588" spans="9:12">
      <c r="I2588" s="9">
        <v>2020</v>
      </c>
      <c r="J2588" s="72">
        <v>420190065</v>
      </c>
      <c r="K2588" s="44" t="s">
        <v>1537</v>
      </c>
      <c r="L2588" s="73"/>
    </row>
    <row r="2589" spans="9:12">
      <c r="I2589" s="9">
        <v>2020</v>
      </c>
      <c r="J2589" s="72">
        <v>420150007</v>
      </c>
      <c r="K2589" s="44" t="s">
        <v>1874</v>
      </c>
      <c r="L2589" s="73">
        <v>108541000</v>
      </c>
    </row>
    <row r="2590" spans="9:12">
      <c r="I2590" s="9">
        <v>2020</v>
      </c>
      <c r="J2590" s="72">
        <v>420150009</v>
      </c>
      <c r="K2590" s="44" t="s">
        <v>1509</v>
      </c>
      <c r="L2590" s="73">
        <v>335114000</v>
      </c>
    </row>
    <row r="2591" spans="9:12">
      <c r="I2591" s="9">
        <v>2020</v>
      </c>
      <c r="J2591" s="72">
        <v>420160034</v>
      </c>
      <c r="K2591" s="44" t="s">
        <v>1875</v>
      </c>
      <c r="L2591" s="73">
        <v>701166000</v>
      </c>
    </row>
    <row r="2592" spans="9:12">
      <c r="I2592" s="9">
        <v>2020</v>
      </c>
      <c r="J2592" s="72">
        <v>420160035</v>
      </c>
      <c r="K2592" s="44" t="s">
        <v>1876</v>
      </c>
      <c r="L2592" s="73">
        <v>496727000</v>
      </c>
    </row>
    <row r="2593" spans="9:12">
      <c r="I2593" s="9">
        <v>2020</v>
      </c>
      <c r="J2593" s="72">
        <v>420160036</v>
      </c>
      <c r="K2593" s="44" t="s">
        <v>1877</v>
      </c>
      <c r="L2593" s="73">
        <v>268041000</v>
      </c>
    </row>
    <row r="2594" spans="9:12">
      <c r="I2594" s="9">
        <v>2020</v>
      </c>
      <c r="J2594" s="72">
        <v>420180043</v>
      </c>
      <c r="K2594" s="44" t="s">
        <v>1878</v>
      </c>
      <c r="L2594" s="73">
        <v>825135000</v>
      </c>
    </row>
    <row r="2595" spans="9:12">
      <c r="I2595" s="9">
        <v>2020</v>
      </c>
      <c r="J2595" s="72">
        <v>420150025</v>
      </c>
      <c r="K2595" s="44" t="s">
        <v>1879</v>
      </c>
      <c r="L2595" s="73">
        <v>206247000</v>
      </c>
    </row>
    <row r="2596" spans="9:12">
      <c r="I2596" s="9">
        <v>2020</v>
      </c>
      <c r="J2596" s="72">
        <v>7725222</v>
      </c>
      <c r="K2596" s="44" t="s">
        <v>1514</v>
      </c>
      <c r="L2596" s="73">
        <v>83681000</v>
      </c>
    </row>
    <row r="2597" spans="9:12">
      <c r="I2597" s="9">
        <v>2020</v>
      </c>
      <c r="J2597" s="72">
        <v>420160016</v>
      </c>
      <c r="K2597" s="44" t="s">
        <v>1665</v>
      </c>
      <c r="L2597" s="73"/>
    </row>
    <row r="2598" spans="9:12">
      <c r="I2598" s="9">
        <v>2020</v>
      </c>
      <c r="J2598" s="72">
        <v>420160024</v>
      </c>
      <c r="K2598" s="44" t="s">
        <v>1666</v>
      </c>
      <c r="L2598" s="73"/>
    </row>
    <row r="2599" spans="9:12">
      <c r="I2599" s="9">
        <v>2020</v>
      </c>
      <c r="J2599" s="72">
        <v>420180036</v>
      </c>
      <c r="K2599" s="44" t="s">
        <v>1516</v>
      </c>
      <c r="L2599" s="73"/>
    </row>
    <row r="2600" spans="9:12">
      <c r="I2600" s="9">
        <v>2020</v>
      </c>
      <c r="J2600" s="72">
        <v>420190025</v>
      </c>
      <c r="K2600" s="44" t="s">
        <v>1518</v>
      </c>
      <c r="L2600" s="73"/>
    </row>
    <row r="2601" spans="9:12">
      <c r="I2601" s="9">
        <v>2020</v>
      </c>
      <c r="J2601" s="72">
        <v>420200016</v>
      </c>
      <c r="K2601" s="44" t="s">
        <v>1670</v>
      </c>
      <c r="L2601" s="73">
        <v>101140000</v>
      </c>
    </row>
    <row r="2602" spans="9:12">
      <c r="I2602" s="9">
        <v>2020</v>
      </c>
      <c r="J2602" s="72">
        <v>420160031</v>
      </c>
      <c r="K2602" s="44" t="s">
        <v>1667</v>
      </c>
      <c r="L2602" s="73"/>
    </row>
    <row r="2603" spans="9:12">
      <c r="I2603" s="9">
        <v>2020</v>
      </c>
      <c r="J2603" s="72">
        <v>420180032</v>
      </c>
      <c r="K2603" s="44" t="s">
        <v>1522</v>
      </c>
      <c r="L2603" s="73"/>
    </row>
    <row r="2604" spans="9:12">
      <c r="I2604" s="9">
        <v>2020</v>
      </c>
      <c r="J2604" s="72">
        <v>420200022</v>
      </c>
      <c r="K2604" s="44" t="s">
        <v>1674</v>
      </c>
      <c r="L2604" s="73">
        <v>614655000</v>
      </c>
    </row>
    <row r="2605" spans="9:12">
      <c r="I2605" s="9">
        <v>2020</v>
      </c>
      <c r="J2605" s="72">
        <v>420200024</v>
      </c>
      <c r="K2605" s="44" t="s">
        <v>1676</v>
      </c>
      <c r="L2605" s="73">
        <v>317007950</v>
      </c>
    </row>
    <row r="2606" spans="9:12">
      <c r="I2606" s="25"/>
      <c r="J2606" s="82"/>
      <c r="K2606" s="83"/>
      <c r="L2606" s="84"/>
    </row>
    <row r="2607" spans="9:12">
      <c r="I2607" s="9">
        <v>2020</v>
      </c>
      <c r="J2607" s="72">
        <v>420190405</v>
      </c>
      <c r="K2607" s="44" t="s">
        <v>1880</v>
      </c>
      <c r="L2607" s="73">
        <v>9297845630</v>
      </c>
    </row>
    <row r="2608" spans="9:12">
      <c r="I2608" s="9">
        <v>2020</v>
      </c>
      <c r="J2608" s="72">
        <v>420170402</v>
      </c>
      <c r="K2608" s="44" t="s">
        <v>1881</v>
      </c>
      <c r="L2608" s="73">
        <v>150305000</v>
      </c>
    </row>
    <row r="2609" spans="9:12">
      <c r="I2609" s="9">
        <v>2020</v>
      </c>
      <c r="J2609" s="72">
        <v>420170407</v>
      </c>
      <c r="K2609" s="44" t="s">
        <v>1882</v>
      </c>
      <c r="L2609" s="73">
        <v>158507600</v>
      </c>
    </row>
    <row r="2610" spans="9:12">
      <c r="I2610" s="9">
        <v>2020</v>
      </c>
      <c r="J2610" s="72">
        <v>420180402</v>
      </c>
      <c r="K2610" s="44" t="s">
        <v>1883</v>
      </c>
      <c r="L2610" s="73">
        <v>164261000</v>
      </c>
    </row>
    <row r="2611" spans="9:12">
      <c r="I2611" s="9">
        <v>2020</v>
      </c>
      <c r="J2611" s="72">
        <v>420180409</v>
      </c>
      <c r="K2611" s="44" t="s">
        <v>1884</v>
      </c>
      <c r="L2611" s="73">
        <v>466143000</v>
      </c>
    </row>
    <row r="2612" spans="9:12">
      <c r="I2612" s="9">
        <v>2020</v>
      </c>
      <c r="J2612" s="72">
        <v>420180414</v>
      </c>
      <c r="K2612" s="44" t="s">
        <v>1885</v>
      </c>
      <c r="L2612" s="73">
        <v>3021204000</v>
      </c>
    </row>
    <row r="2613" spans="9:12">
      <c r="I2613" s="9">
        <v>2020</v>
      </c>
      <c r="J2613" s="72">
        <v>420190069</v>
      </c>
      <c r="K2613" s="44" t="s">
        <v>1614</v>
      </c>
      <c r="L2613" s="73">
        <v>539430000</v>
      </c>
    </row>
    <row r="2614" spans="9:12">
      <c r="I2614" s="9">
        <v>2020</v>
      </c>
      <c r="J2614" s="72">
        <v>420190404</v>
      </c>
      <c r="K2614" s="44" t="s">
        <v>1886</v>
      </c>
      <c r="L2614" s="73">
        <v>33209000</v>
      </c>
    </row>
    <row r="2615" spans="9:12">
      <c r="I2615" s="9">
        <v>2020</v>
      </c>
      <c r="J2615" s="72">
        <v>420190406</v>
      </c>
      <c r="K2615" s="44" t="s">
        <v>1887</v>
      </c>
      <c r="L2615" s="73">
        <v>1112230103</v>
      </c>
    </row>
    <row r="2616" spans="9:12">
      <c r="I2616" s="9">
        <v>2020</v>
      </c>
      <c r="J2616" s="72">
        <v>420150403</v>
      </c>
      <c r="K2616" s="44" t="s">
        <v>1888</v>
      </c>
      <c r="L2616" s="73">
        <v>305808200</v>
      </c>
    </row>
    <row r="2617" spans="9:12">
      <c r="I2617" s="9">
        <v>2020</v>
      </c>
      <c r="J2617" s="72">
        <v>420170401</v>
      </c>
      <c r="K2617" s="44" t="s">
        <v>1889</v>
      </c>
      <c r="L2617" s="73">
        <v>444065000</v>
      </c>
    </row>
    <row r="2618" spans="9:12">
      <c r="I2618" s="9">
        <v>2020</v>
      </c>
      <c r="J2618" s="72">
        <v>420190408</v>
      </c>
      <c r="K2618" s="44" t="s">
        <v>1890</v>
      </c>
      <c r="L2618" s="73">
        <v>970896000</v>
      </c>
    </row>
    <row r="2619" spans="9:12">
      <c r="I2619" s="9">
        <v>2020</v>
      </c>
      <c r="J2619" s="72">
        <v>420160645</v>
      </c>
      <c r="K2619" s="44" t="s">
        <v>1624</v>
      </c>
      <c r="L2619" s="73">
        <v>202752000</v>
      </c>
    </row>
    <row r="2620" spans="9:12">
      <c r="I2620" s="9">
        <v>2020</v>
      </c>
      <c r="J2620" s="72">
        <v>420170637</v>
      </c>
      <c r="K2620" s="44" t="s">
        <v>1625</v>
      </c>
      <c r="L2620" s="73">
        <v>13663000</v>
      </c>
    </row>
    <row r="2621" spans="9:12">
      <c r="I2621" s="9">
        <v>2020</v>
      </c>
      <c r="J2621" s="72">
        <v>420170656</v>
      </c>
      <c r="K2621" s="44" t="s">
        <v>1626</v>
      </c>
      <c r="L2621" s="73">
        <v>384942491</v>
      </c>
    </row>
    <row r="2622" spans="9:12">
      <c r="I2622" s="9">
        <v>2020</v>
      </c>
      <c r="J2622" s="72">
        <v>420180081</v>
      </c>
      <c r="K2622" s="44" t="s">
        <v>1627</v>
      </c>
      <c r="L2622" s="73">
        <v>199364000</v>
      </c>
    </row>
    <row r="2623" spans="9:12">
      <c r="I2623" s="9">
        <v>2020</v>
      </c>
      <c r="J2623" s="72">
        <v>420190043</v>
      </c>
      <c r="K2623" s="44" t="s">
        <v>1628</v>
      </c>
      <c r="L2623" s="73">
        <v>738288000</v>
      </c>
    </row>
    <row r="2624" spans="9:12">
      <c r="I2624" s="9">
        <v>2020</v>
      </c>
      <c r="J2624" s="72">
        <v>420170645</v>
      </c>
      <c r="K2624" s="44" t="s">
        <v>1630</v>
      </c>
      <c r="L2624" s="73">
        <v>14134000</v>
      </c>
    </row>
    <row r="2625" spans="9:12">
      <c r="I2625" s="9">
        <v>2020</v>
      </c>
      <c r="J2625" s="72">
        <v>420200026</v>
      </c>
      <c r="K2625" s="44" t="s">
        <v>1683</v>
      </c>
      <c r="L2625" s="73">
        <v>11976000</v>
      </c>
    </row>
    <row r="2626" spans="9:12">
      <c r="I2626" s="85">
        <v>2020</v>
      </c>
      <c r="J2626" s="86"/>
      <c r="K2626" s="87" t="s">
        <v>1891</v>
      </c>
      <c r="L2626" s="88"/>
    </row>
    <row r="2627" spans="9:12">
      <c r="I2627" s="9">
        <v>2020</v>
      </c>
      <c r="J2627" s="72">
        <v>7677216</v>
      </c>
      <c r="K2627" s="44" t="s">
        <v>1784</v>
      </c>
      <c r="L2627" s="31">
        <v>5325940500</v>
      </c>
    </row>
    <row r="2628" spans="9:12">
      <c r="I2628" s="9">
        <v>2020</v>
      </c>
      <c r="J2628" s="72">
        <v>7720924</v>
      </c>
      <c r="K2628" s="44" t="s">
        <v>1860</v>
      </c>
      <c r="L2628" s="31">
        <v>4018740000</v>
      </c>
    </row>
    <row r="2629" spans="9:12">
      <c r="I2629" s="9">
        <v>2020</v>
      </c>
      <c r="J2629" s="72">
        <v>7875533</v>
      </c>
      <c r="K2629" s="44" t="s">
        <v>1753</v>
      </c>
      <c r="L2629" s="31">
        <v>200000000</v>
      </c>
    </row>
    <row r="2630" spans="9:12">
      <c r="I2630" s="9">
        <v>2020</v>
      </c>
      <c r="J2630" s="74">
        <v>7693828</v>
      </c>
      <c r="K2630" s="75" t="s">
        <v>1864</v>
      </c>
      <c r="L2630" s="31"/>
    </row>
    <row r="2631" spans="9:12">
      <c r="I2631" s="9">
        <v>2020</v>
      </c>
      <c r="J2631" s="74">
        <v>7858208</v>
      </c>
      <c r="K2631" s="75" t="s">
        <v>1865</v>
      </c>
      <c r="L2631" s="31">
        <v>97756683500</v>
      </c>
    </row>
    <row r="2632" spans="9:12">
      <c r="I2632" s="9">
        <v>2020</v>
      </c>
      <c r="J2632" s="74">
        <v>7869544</v>
      </c>
      <c r="K2632" s="75" t="s">
        <v>1833</v>
      </c>
      <c r="L2632" s="31">
        <v>18281000</v>
      </c>
    </row>
    <row r="2633" spans="9:12">
      <c r="I2633" s="9">
        <v>2020</v>
      </c>
      <c r="J2633" s="72">
        <v>7766979</v>
      </c>
      <c r="K2633" s="44" t="s">
        <v>1819</v>
      </c>
      <c r="L2633" s="31">
        <v>60365000</v>
      </c>
    </row>
    <row r="2634" spans="9:12">
      <c r="I2634" s="9">
        <v>2020</v>
      </c>
      <c r="J2634" s="74">
        <v>7754486</v>
      </c>
      <c r="K2634" s="75" t="s">
        <v>1814</v>
      </c>
      <c r="L2634" s="31">
        <v>329695000</v>
      </c>
    </row>
    <row r="2635" spans="9:12">
      <c r="I2635" s="9">
        <v>2020</v>
      </c>
      <c r="J2635" s="74">
        <v>7620456</v>
      </c>
      <c r="K2635" s="75" t="s">
        <v>876</v>
      </c>
      <c r="L2635" s="31">
        <v>1487621000</v>
      </c>
    </row>
    <row r="2636" spans="9:12">
      <c r="I2636" s="89">
        <v>2020</v>
      </c>
      <c r="J2636" s="90">
        <v>420190065</v>
      </c>
      <c r="K2636" s="91" t="s">
        <v>1537</v>
      </c>
      <c r="L2636" s="59">
        <v>1214968600</v>
      </c>
    </row>
    <row r="2637" spans="9:12">
      <c r="I2637" s="64"/>
      <c r="J2637" s="65"/>
      <c r="K2637" s="66"/>
      <c r="L2637" s="67"/>
    </row>
    <row r="2638" spans="9:12">
      <c r="I2638" s="64"/>
      <c r="J2638" s="65"/>
      <c r="K2638" s="66"/>
      <c r="L2638" s="67"/>
    </row>
    <row r="2639" spans="9:12" ht="24">
      <c r="I2639" s="92"/>
      <c r="J2639" s="93"/>
      <c r="K2639" s="68" t="s">
        <v>1892</v>
      </c>
      <c r="L2639" s="94" t="s">
        <v>1893</v>
      </c>
    </row>
    <row r="2640" spans="9:12">
      <c r="I2640" s="95">
        <v>2019</v>
      </c>
      <c r="J2640" s="96">
        <v>420180505</v>
      </c>
      <c r="K2640" s="70" t="s">
        <v>1594</v>
      </c>
      <c r="L2640" s="97">
        <v>752440000</v>
      </c>
    </row>
    <row r="2641" spans="9:12">
      <c r="I2641" s="35">
        <v>2019</v>
      </c>
      <c r="J2641" s="43">
        <v>420190085</v>
      </c>
      <c r="K2641" s="44" t="s">
        <v>1640</v>
      </c>
      <c r="L2641" s="36">
        <v>2545990000</v>
      </c>
    </row>
    <row r="2642" spans="9:12">
      <c r="I2642" s="35">
        <v>2019</v>
      </c>
      <c r="J2642" s="43">
        <v>420190086</v>
      </c>
      <c r="K2642" s="44" t="s">
        <v>1641</v>
      </c>
      <c r="L2642" s="36">
        <v>660000000</v>
      </c>
    </row>
    <row r="2643" spans="9:12">
      <c r="I2643" s="35">
        <v>2019</v>
      </c>
      <c r="J2643" s="43">
        <v>420190092</v>
      </c>
      <c r="K2643" s="44" t="s">
        <v>1642</v>
      </c>
      <c r="L2643" s="36">
        <v>1480484000</v>
      </c>
    </row>
    <row r="2644" spans="9:12">
      <c r="I2644" s="35">
        <v>2019</v>
      </c>
      <c r="J2644" s="43">
        <v>420190098</v>
      </c>
      <c r="K2644" s="44" t="s">
        <v>1643</v>
      </c>
      <c r="L2644" s="36">
        <v>1586000000</v>
      </c>
    </row>
    <row r="2645" spans="9:12">
      <c r="I2645" s="35">
        <v>2019</v>
      </c>
      <c r="J2645" s="43">
        <v>420180128</v>
      </c>
      <c r="K2645" s="44" t="s">
        <v>1595</v>
      </c>
      <c r="L2645" s="36">
        <v>936932903</v>
      </c>
    </row>
    <row r="2646" spans="9:12">
      <c r="I2646" s="35">
        <v>2019</v>
      </c>
      <c r="J2646" s="43">
        <v>420180506</v>
      </c>
      <c r="K2646" s="44" t="s">
        <v>1596</v>
      </c>
      <c r="L2646" s="36">
        <v>1065736000</v>
      </c>
    </row>
    <row r="2647" spans="9:12">
      <c r="I2647" s="35">
        <v>2019</v>
      </c>
      <c r="J2647" s="43">
        <v>420190091</v>
      </c>
      <c r="K2647" s="44" t="s">
        <v>1597</v>
      </c>
      <c r="L2647" s="36">
        <v>564501550</v>
      </c>
    </row>
    <row r="2648" spans="9:12">
      <c r="I2648" s="35">
        <v>2019</v>
      </c>
      <c r="J2648" s="43">
        <v>420190095</v>
      </c>
      <c r="K2648" s="44" t="s">
        <v>1644</v>
      </c>
      <c r="L2648" s="36">
        <v>1250000000</v>
      </c>
    </row>
    <row r="2649" spans="9:12">
      <c r="I2649" s="35">
        <v>2019</v>
      </c>
      <c r="J2649" s="43">
        <v>420170504</v>
      </c>
      <c r="K2649" s="44" t="s">
        <v>1598</v>
      </c>
      <c r="L2649" s="36">
        <v>498815900</v>
      </c>
    </row>
    <row r="2650" spans="9:12">
      <c r="I2650" s="35">
        <v>2019</v>
      </c>
      <c r="J2650" s="43">
        <v>420180117</v>
      </c>
      <c r="K2650" s="44" t="s">
        <v>1599</v>
      </c>
      <c r="L2650" s="36">
        <v>929296300</v>
      </c>
    </row>
    <row r="2651" spans="9:12">
      <c r="I2651" s="35">
        <v>2019</v>
      </c>
      <c r="J2651" s="43">
        <v>420180503</v>
      </c>
      <c r="K2651" s="44" t="s">
        <v>1600</v>
      </c>
      <c r="L2651" s="36">
        <v>852608700</v>
      </c>
    </row>
    <row r="2652" spans="9:12">
      <c r="I2652" s="35">
        <v>2019</v>
      </c>
      <c r="J2652" s="25"/>
      <c r="K2652" s="27"/>
      <c r="L2652" s="36">
        <v>0</v>
      </c>
    </row>
    <row r="2653" spans="9:12">
      <c r="I2653" s="35">
        <v>2019</v>
      </c>
      <c r="J2653" s="43">
        <v>420150500</v>
      </c>
      <c r="K2653" s="44" t="s">
        <v>1579</v>
      </c>
      <c r="L2653" s="36">
        <v>29649000</v>
      </c>
    </row>
    <row r="2654" spans="9:12">
      <c r="I2654" s="35">
        <v>2019</v>
      </c>
      <c r="J2654" s="43">
        <v>420170500</v>
      </c>
      <c r="K2654" s="44" t="s">
        <v>1632</v>
      </c>
      <c r="L2654" s="36">
        <v>3244940000</v>
      </c>
    </row>
    <row r="2655" spans="9:12">
      <c r="I2655" s="35">
        <v>2019</v>
      </c>
      <c r="J2655" s="43">
        <v>420180109</v>
      </c>
      <c r="K2655" s="44" t="s">
        <v>1580</v>
      </c>
      <c r="L2655" s="36">
        <v>921654000</v>
      </c>
    </row>
    <row r="2656" spans="9:12">
      <c r="I2656" s="35">
        <v>2019</v>
      </c>
      <c r="J2656" s="43">
        <v>420180126</v>
      </c>
      <c r="K2656" s="44" t="s">
        <v>1581</v>
      </c>
      <c r="L2656" s="36">
        <v>992644000</v>
      </c>
    </row>
    <row r="2657" spans="9:12">
      <c r="I2657" s="35">
        <v>2019</v>
      </c>
      <c r="J2657" s="43">
        <v>420180165</v>
      </c>
      <c r="K2657" s="44" t="s">
        <v>1633</v>
      </c>
      <c r="L2657" s="36">
        <v>948584000</v>
      </c>
    </row>
    <row r="2658" spans="9:12">
      <c r="I2658" s="35">
        <v>2019</v>
      </c>
      <c r="J2658" s="43">
        <v>420180166</v>
      </c>
      <c r="K2658" s="44" t="s">
        <v>1634</v>
      </c>
      <c r="L2658" s="36">
        <v>3471333000</v>
      </c>
    </row>
    <row r="2659" spans="9:12">
      <c r="I2659" s="35">
        <v>2019</v>
      </c>
      <c r="J2659" s="43">
        <v>420180501</v>
      </c>
      <c r="K2659" s="44" t="s">
        <v>1582</v>
      </c>
      <c r="L2659" s="36">
        <v>378667000</v>
      </c>
    </row>
    <row r="2660" spans="9:12">
      <c r="I2660" s="35">
        <v>2019</v>
      </c>
      <c r="J2660" s="43">
        <v>420190074</v>
      </c>
      <c r="K2660" s="44" t="s">
        <v>1635</v>
      </c>
      <c r="L2660" s="36">
        <v>1105080000</v>
      </c>
    </row>
    <row r="2661" spans="9:12">
      <c r="I2661" s="35">
        <v>2019</v>
      </c>
      <c r="J2661" s="43">
        <v>420190090</v>
      </c>
      <c r="K2661" s="44" t="s">
        <v>1636</v>
      </c>
      <c r="L2661" s="36">
        <v>2220000000</v>
      </c>
    </row>
    <row r="2662" spans="9:12">
      <c r="I2662" s="35">
        <v>2019</v>
      </c>
      <c r="J2662" s="43">
        <v>420190096</v>
      </c>
      <c r="K2662" s="44" t="s">
        <v>1637</v>
      </c>
      <c r="L2662" s="36">
        <v>550000000</v>
      </c>
    </row>
    <row r="2663" spans="9:12">
      <c r="I2663" s="35">
        <v>2019</v>
      </c>
      <c r="J2663" s="43">
        <v>420180500</v>
      </c>
      <c r="K2663" s="44" t="s">
        <v>1638</v>
      </c>
      <c r="L2663" s="36">
        <v>2690000000</v>
      </c>
    </row>
    <row r="2664" spans="9:12">
      <c r="I2664" s="35">
        <v>2019</v>
      </c>
      <c r="J2664" s="43">
        <v>420160501</v>
      </c>
      <c r="K2664" s="44" t="s">
        <v>1583</v>
      </c>
      <c r="L2664" s="36">
        <v>191572000</v>
      </c>
    </row>
    <row r="2665" spans="9:12">
      <c r="I2665" s="35">
        <v>2019</v>
      </c>
      <c r="J2665" s="43">
        <v>420160502</v>
      </c>
      <c r="K2665" s="44" t="s">
        <v>1584</v>
      </c>
      <c r="L2665" s="36">
        <v>113410000</v>
      </c>
    </row>
    <row r="2666" spans="9:12">
      <c r="I2666" s="35">
        <v>2019</v>
      </c>
      <c r="J2666" s="43">
        <v>420160503</v>
      </c>
      <c r="K2666" s="44" t="s">
        <v>1585</v>
      </c>
      <c r="L2666" s="36">
        <v>578660000</v>
      </c>
    </row>
    <row r="2667" spans="9:12">
      <c r="I2667" s="35">
        <v>2019</v>
      </c>
      <c r="J2667" s="43">
        <v>420180119</v>
      </c>
      <c r="K2667" s="44" t="s">
        <v>1586</v>
      </c>
      <c r="L2667" s="36">
        <v>1009007000</v>
      </c>
    </row>
    <row r="2668" spans="9:12">
      <c r="I2668" s="35">
        <v>2019</v>
      </c>
      <c r="J2668" s="43">
        <v>420180120</v>
      </c>
      <c r="K2668" s="44" t="s">
        <v>1587</v>
      </c>
      <c r="L2668" s="36">
        <v>784943800</v>
      </c>
    </row>
    <row r="2669" spans="9:12">
      <c r="I2669" s="35">
        <v>2019</v>
      </c>
      <c r="J2669" s="43">
        <v>420180121</v>
      </c>
      <c r="K2669" s="44" t="s">
        <v>1588</v>
      </c>
      <c r="L2669" s="36">
        <v>384591000</v>
      </c>
    </row>
    <row r="2670" spans="9:12">
      <c r="I2670" s="35">
        <v>2019</v>
      </c>
      <c r="J2670" s="43">
        <v>420180154</v>
      </c>
      <c r="K2670" s="44" t="s">
        <v>1589</v>
      </c>
      <c r="L2670" s="36">
        <v>528394000</v>
      </c>
    </row>
    <row r="2671" spans="9:12">
      <c r="I2671" s="35">
        <v>2019</v>
      </c>
      <c r="J2671" s="43">
        <v>420180169</v>
      </c>
      <c r="K2671" s="44" t="s">
        <v>1590</v>
      </c>
      <c r="L2671" s="36">
        <v>265189000</v>
      </c>
    </row>
    <row r="2672" spans="9:12">
      <c r="I2672" s="35">
        <v>2019</v>
      </c>
      <c r="J2672" s="43">
        <v>420190075</v>
      </c>
      <c r="K2672" s="44" t="s">
        <v>1639</v>
      </c>
      <c r="L2672" s="36">
        <v>8021314000</v>
      </c>
    </row>
    <row r="2673" spans="9:12">
      <c r="I2673" s="35">
        <v>2019</v>
      </c>
      <c r="J2673" s="43">
        <v>420180118</v>
      </c>
      <c r="K2673" s="44" t="s">
        <v>1591</v>
      </c>
      <c r="L2673" s="36">
        <v>952933000</v>
      </c>
    </row>
    <row r="2674" spans="9:12">
      <c r="I2674" s="35">
        <v>2019</v>
      </c>
      <c r="J2674" s="43">
        <v>420180502</v>
      </c>
      <c r="K2674" s="44" t="s">
        <v>1592</v>
      </c>
      <c r="L2674" s="36">
        <v>24033000</v>
      </c>
    </row>
    <row r="2675" spans="9:12">
      <c r="I2675" s="35">
        <v>2019</v>
      </c>
      <c r="J2675" s="43">
        <v>420190500</v>
      </c>
      <c r="K2675" s="44" t="s">
        <v>1593</v>
      </c>
      <c r="L2675" s="36">
        <v>458485000</v>
      </c>
    </row>
    <row r="2676" spans="9:12">
      <c r="I2676" s="35">
        <v>2019</v>
      </c>
      <c r="J2676" s="25"/>
      <c r="K2676" s="27"/>
      <c r="L2676" s="36">
        <v>0</v>
      </c>
    </row>
    <row r="2677" spans="9:12">
      <c r="I2677" s="35">
        <v>2019</v>
      </c>
      <c r="J2677" s="43">
        <v>420150401</v>
      </c>
      <c r="K2677" s="44" t="s">
        <v>1605</v>
      </c>
      <c r="L2677" s="36">
        <v>3447221000</v>
      </c>
    </row>
    <row r="2678" spans="9:12">
      <c r="I2678" s="35"/>
      <c r="J2678" s="43">
        <v>420160401</v>
      </c>
      <c r="K2678" s="44" t="s">
        <v>1606</v>
      </c>
      <c r="L2678" s="36">
        <v>2906692000</v>
      </c>
    </row>
    <row r="2679" spans="9:12">
      <c r="I2679" s="35">
        <v>2019</v>
      </c>
      <c r="J2679" s="43">
        <v>420170402</v>
      </c>
      <c r="K2679" s="44" t="s">
        <v>1607</v>
      </c>
      <c r="L2679" s="36">
        <v>3195000000</v>
      </c>
    </row>
    <row r="2680" spans="9:12">
      <c r="I2680" s="35">
        <v>2019</v>
      </c>
      <c r="J2680" s="43">
        <v>420180402</v>
      </c>
      <c r="K2680" s="44" t="s">
        <v>1608</v>
      </c>
      <c r="L2680" s="36">
        <v>6169000000</v>
      </c>
    </row>
    <row r="2681" spans="9:12">
      <c r="I2681" s="35">
        <v>2019</v>
      </c>
      <c r="J2681" s="43">
        <v>420180403</v>
      </c>
      <c r="K2681" s="44" t="s">
        <v>1609</v>
      </c>
      <c r="L2681" s="36">
        <v>5413959500</v>
      </c>
    </row>
    <row r="2682" spans="9:12">
      <c r="I2682" s="35">
        <v>2019</v>
      </c>
      <c r="J2682" s="43">
        <v>420180404</v>
      </c>
      <c r="K2682" s="44" t="s">
        <v>1610</v>
      </c>
      <c r="L2682" s="36">
        <v>2523122400</v>
      </c>
    </row>
    <row r="2683" spans="9:12">
      <c r="I2683" s="35">
        <v>2019</v>
      </c>
      <c r="J2683" s="43">
        <v>420180409</v>
      </c>
      <c r="K2683" s="44" t="s">
        <v>1611</v>
      </c>
      <c r="L2683" s="36">
        <v>11539844000</v>
      </c>
    </row>
    <row r="2684" spans="9:12">
      <c r="I2684" s="35">
        <v>2019</v>
      </c>
      <c r="J2684" s="43">
        <v>420180414</v>
      </c>
      <c r="K2684" s="44" t="s">
        <v>1612</v>
      </c>
      <c r="L2684" s="36">
        <v>10518861000</v>
      </c>
    </row>
    <row r="2685" spans="9:12">
      <c r="I2685" s="35">
        <v>2019</v>
      </c>
      <c r="J2685" s="43">
        <v>420180415</v>
      </c>
      <c r="K2685" s="44" t="s">
        <v>1613</v>
      </c>
      <c r="L2685" s="36">
        <v>3636693000</v>
      </c>
    </row>
    <row r="2686" spans="9:12">
      <c r="I2686" s="35">
        <v>2019</v>
      </c>
      <c r="J2686" s="43">
        <v>420190069</v>
      </c>
      <c r="K2686" s="44" t="s">
        <v>1614</v>
      </c>
      <c r="L2686" s="36">
        <v>600000000</v>
      </c>
    </row>
    <row r="2687" spans="9:12">
      <c r="I2687" s="35">
        <v>2019</v>
      </c>
      <c r="J2687" s="43">
        <v>420190402</v>
      </c>
      <c r="K2687" s="44" t="s">
        <v>1615</v>
      </c>
      <c r="L2687" s="36">
        <v>1311211000</v>
      </c>
    </row>
    <row r="2688" spans="9:12">
      <c r="I2688" s="35">
        <v>2019</v>
      </c>
      <c r="J2688" s="43">
        <v>420190403</v>
      </c>
      <c r="K2688" s="44" t="s">
        <v>1616</v>
      </c>
      <c r="L2688" s="36">
        <v>267741000</v>
      </c>
    </row>
    <row r="2689" spans="9:12">
      <c r="I2689" s="35">
        <v>2019</v>
      </c>
      <c r="J2689" s="43">
        <v>420190404</v>
      </c>
      <c r="K2689" s="44" t="s">
        <v>1617</v>
      </c>
      <c r="L2689" s="36">
        <v>5316023000</v>
      </c>
    </row>
    <row r="2690" spans="9:12">
      <c r="I2690" s="35"/>
      <c r="J2690" s="43">
        <v>420190407</v>
      </c>
      <c r="K2690" s="44" t="s">
        <v>1618</v>
      </c>
      <c r="L2690" s="36">
        <v>2457000000</v>
      </c>
    </row>
    <row r="2691" spans="9:12">
      <c r="I2691" s="35">
        <v>2019</v>
      </c>
      <c r="J2691" s="43">
        <v>420170405</v>
      </c>
      <c r="K2691" s="44" t="s">
        <v>1619</v>
      </c>
      <c r="L2691" s="36">
        <v>8091000000</v>
      </c>
    </row>
    <row r="2692" spans="9:12">
      <c r="I2692" s="35">
        <v>2019</v>
      </c>
      <c r="J2692" s="43">
        <v>420190405</v>
      </c>
      <c r="K2692" s="44" t="s">
        <v>1620</v>
      </c>
      <c r="L2692" s="36">
        <v>200000000</v>
      </c>
    </row>
    <row r="2693" spans="9:12">
      <c r="I2693" s="35">
        <v>2019</v>
      </c>
      <c r="J2693" s="43">
        <v>420190406</v>
      </c>
      <c r="K2693" s="44" t="s">
        <v>1621</v>
      </c>
      <c r="L2693" s="36">
        <v>450000000</v>
      </c>
    </row>
    <row r="2694" spans="9:12">
      <c r="I2694" s="35">
        <v>2019</v>
      </c>
      <c r="J2694" s="43">
        <v>420190401</v>
      </c>
      <c r="K2694" s="44" t="s">
        <v>1622</v>
      </c>
      <c r="L2694" s="36">
        <v>251115000</v>
      </c>
    </row>
    <row r="2695" spans="9:12">
      <c r="I2695" s="35">
        <v>2019</v>
      </c>
      <c r="J2695" s="43">
        <v>420190408</v>
      </c>
      <c r="K2695" s="44" t="s">
        <v>1623</v>
      </c>
      <c r="L2695" s="36">
        <v>127000000</v>
      </c>
    </row>
    <row r="2696" spans="9:12">
      <c r="I2696" s="35">
        <v>2019</v>
      </c>
      <c r="J2696" s="25"/>
      <c r="K2696" s="27"/>
      <c r="L2696" s="36">
        <v>0</v>
      </c>
    </row>
    <row r="2697" spans="9:12">
      <c r="I2697" s="35">
        <v>2019</v>
      </c>
      <c r="J2697" s="43">
        <v>420160645</v>
      </c>
      <c r="K2697" s="44" t="s">
        <v>1624</v>
      </c>
      <c r="L2697" s="36">
        <v>3510000000</v>
      </c>
    </row>
    <row r="2698" spans="9:12">
      <c r="I2698" s="35">
        <v>2019</v>
      </c>
      <c r="J2698" s="43">
        <v>420170637</v>
      </c>
      <c r="K2698" s="44" t="s">
        <v>1625</v>
      </c>
      <c r="L2698" s="36">
        <v>91000000</v>
      </c>
    </row>
    <row r="2699" spans="9:12">
      <c r="I2699" s="35">
        <v>2019</v>
      </c>
      <c r="J2699" s="43">
        <v>420170656</v>
      </c>
      <c r="K2699" s="44" t="s">
        <v>1626</v>
      </c>
      <c r="L2699" s="36">
        <v>4208000000</v>
      </c>
    </row>
    <row r="2700" spans="9:12">
      <c r="I2700" s="35">
        <v>2019</v>
      </c>
      <c r="J2700" s="43">
        <v>420180081</v>
      </c>
      <c r="K2700" s="44" t="s">
        <v>1627</v>
      </c>
      <c r="L2700" s="36">
        <v>1295795000</v>
      </c>
    </row>
    <row r="2701" spans="9:12">
      <c r="I2701" s="35">
        <v>2019</v>
      </c>
      <c r="J2701" s="43">
        <v>420190043</v>
      </c>
      <c r="K2701" s="44" t="s">
        <v>1628</v>
      </c>
      <c r="L2701" s="36">
        <v>3731041000</v>
      </c>
    </row>
    <row r="2702" spans="9:12">
      <c r="I2702" s="35">
        <v>2019</v>
      </c>
      <c r="J2702" s="43">
        <v>420190601</v>
      </c>
      <c r="K2702" s="44" t="s">
        <v>1629</v>
      </c>
      <c r="L2702" s="36">
        <v>4268138877</v>
      </c>
    </row>
    <row r="2703" spans="9:12">
      <c r="I2703" s="35">
        <v>2019</v>
      </c>
      <c r="J2703" s="43">
        <v>420170645</v>
      </c>
      <c r="K2703" s="44" t="s">
        <v>1630</v>
      </c>
      <c r="L2703" s="36">
        <v>146000000</v>
      </c>
    </row>
    <row r="2704" spans="9:12">
      <c r="I2704" s="35">
        <v>2019</v>
      </c>
      <c r="J2704" s="43">
        <v>420190642</v>
      </c>
      <c r="K2704" s="44" t="s">
        <v>1578</v>
      </c>
      <c r="L2704" s="36">
        <v>0</v>
      </c>
    </row>
    <row r="2705" spans="9:12">
      <c r="I2705" s="35">
        <v>2019</v>
      </c>
      <c r="J2705" s="98"/>
      <c r="K2705" s="35"/>
      <c r="L2705" s="36">
        <v>0</v>
      </c>
    </row>
    <row r="2706" spans="9:12">
      <c r="I2706" s="35">
        <v>2019</v>
      </c>
      <c r="J2706" s="49">
        <v>420152201</v>
      </c>
      <c r="K2706" s="50" t="s">
        <v>1572</v>
      </c>
      <c r="L2706" s="36">
        <v>637045000</v>
      </c>
    </row>
    <row r="2707" spans="9:12">
      <c r="I2707" s="35"/>
      <c r="J2707" s="49">
        <v>420182203</v>
      </c>
      <c r="K2707" s="50" t="s">
        <v>1573</v>
      </c>
      <c r="L2707" s="36">
        <v>4362478000</v>
      </c>
    </row>
    <row r="2708" spans="9:12">
      <c r="I2708" s="35">
        <v>2019</v>
      </c>
      <c r="J2708" s="49">
        <v>420182205</v>
      </c>
      <c r="K2708" s="50" t="s">
        <v>1574</v>
      </c>
      <c r="L2708" s="97">
        <v>1159859000</v>
      </c>
    </row>
    <row r="2709" spans="9:12">
      <c r="I2709" s="35">
        <v>2019</v>
      </c>
      <c r="J2709" s="49">
        <v>420192202</v>
      </c>
      <c r="K2709" s="50" t="s">
        <v>1601</v>
      </c>
      <c r="L2709" s="36">
        <v>35618000</v>
      </c>
    </row>
    <row r="2710" spans="9:12">
      <c r="I2710" s="35">
        <v>2019</v>
      </c>
      <c r="J2710" s="49">
        <v>7271162</v>
      </c>
      <c r="K2710" s="50" t="s">
        <v>1575</v>
      </c>
      <c r="L2710" s="36">
        <v>0</v>
      </c>
    </row>
    <row r="2711" spans="9:12">
      <c r="I2711" s="35">
        <v>2019</v>
      </c>
      <c r="J2711" s="49">
        <v>420182201</v>
      </c>
      <c r="K2711" s="50" t="s">
        <v>1602</v>
      </c>
      <c r="L2711" s="36">
        <v>1123108000</v>
      </c>
    </row>
    <row r="2712" spans="9:12">
      <c r="I2712" s="35">
        <v>2019</v>
      </c>
      <c r="J2712" s="49">
        <v>420182202</v>
      </c>
      <c r="K2712" s="50" t="s">
        <v>1576</v>
      </c>
      <c r="L2712" s="36">
        <v>10914257000</v>
      </c>
    </row>
    <row r="2713" spans="9:12">
      <c r="I2713" s="35">
        <v>2019</v>
      </c>
      <c r="J2713" s="49">
        <v>420100099</v>
      </c>
      <c r="K2713" s="50" t="s">
        <v>1577</v>
      </c>
      <c r="L2713" s="36">
        <v>704847000</v>
      </c>
    </row>
    <row r="2714" spans="9:12">
      <c r="I2714" s="35">
        <v>2019</v>
      </c>
      <c r="J2714" s="49">
        <v>420192201</v>
      </c>
      <c r="K2714" s="50" t="s">
        <v>1603</v>
      </c>
      <c r="L2714" s="36">
        <v>605000000</v>
      </c>
    </row>
    <row r="2715" spans="9:12">
      <c r="I2715" s="98">
        <v>2019</v>
      </c>
      <c r="J2715" s="49">
        <v>420192203</v>
      </c>
      <c r="K2715" s="50" t="s">
        <v>1604</v>
      </c>
      <c r="L2715" s="36">
        <v>2842368700</v>
      </c>
    </row>
    <row r="2716" spans="9:12">
      <c r="I2716" s="98">
        <v>2019</v>
      </c>
      <c r="J2716" s="98"/>
      <c r="K2716" s="35"/>
      <c r="L2716" s="36">
        <v>0</v>
      </c>
    </row>
    <row r="2717" spans="9:12">
      <c r="I2717" s="98">
        <v>2019</v>
      </c>
      <c r="J2717" s="49">
        <v>420180096</v>
      </c>
      <c r="K2717" s="50" t="s">
        <v>1684</v>
      </c>
      <c r="L2717" s="36">
        <v>5671949000</v>
      </c>
    </row>
    <row r="2718" spans="9:12">
      <c r="I2718" s="98">
        <v>2019</v>
      </c>
      <c r="J2718" s="49">
        <v>420180103</v>
      </c>
      <c r="K2718" s="50" t="s">
        <v>1685</v>
      </c>
      <c r="L2718" s="36">
        <v>3812254000</v>
      </c>
    </row>
    <row r="2719" spans="9:12">
      <c r="I2719" s="98">
        <v>2019</v>
      </c>
      <c r="J2719" s="49">
        <v>420200034</v>
      </c>
      <c r="K2719" s="50" t="s">
        <v>1686</v>
      </c>
      <c r="L2719" s="36">
        <v>0</v>
      </c>
    </row>
    <row r="2720" spans="9:12">
      <c r="I2720" s="98">
        <v>2019</v>
      </c>
      <c r="J2720" s="49">
        <v>420160500</v>
      </c>
      <c r="K2720" s="50" t="s">
        <v>1687</v>
      </c>
      <c r="L2720" s="36">
        <v>10816012000</v>
      </c>
    </row>
    <row r="2721" spans="9:12">
      <c r="I2721" s="98">
        <v>2019</v>
      </c>
      <c r="J2721" s="49"/>
      <c r="K2721" s="50"/>
      <c r="L2721" s="36">
        <v>0</v>
      </c>
    </row>
    <row r="2722" spans="9:12">
      <c r="I2722" s="98">
        <v>2019</v>
      </c>
      <c r="J2722" s="49">
        <v>420180405</v>
      </c>
      <c r="K2722" s="50" t="s">
        <v>1680</v>
      </c>
      <c r="L2722" s="36">
        <v>817954900</v>
      </c>
    </row>
    <row r="2723" spans="9:12">
      <c r="I2723" s="98">
        <v>2019</v>
      </c>
      <c r="J2723" s="49">
        <v>420180406</v>
      </c>
      <c r="K2723" s="50" t="s">
        <v>1681</v>
      </c>
      <c r="L2723" s="36">
        <v>755450000</v>
      </c>
    </row>
    <row r="2724" spans="9:12">
      <c r="I2724" s="98">
        <v>2019</v>
      </c>
      <c r="J2724" s="49">
        <v>420170404</v>
      </c>
      <c r="K2724" s="50" t="s">
        <v>1682</v>
      </c>
      <c r="L2724" s="36">
        <v>0</v>
      </c>
    </row>
    <row r="2725" spans="9:12">
      <c r="I2725" s="98">
        <v>2019</v>
      </c>
      <c r="J2725" s="49"/>
      <c r="K2725" s="50"/>
      <c r="L2725" s="36">
        <v>0</v>
      </c>
    </row>
    <row r="2726" spans="9:12">
      <c r="I2726" s="98">
        <v>2019</v>
      </c>
      <c r="J2726" s="49">
        <v>420200006</v>
      </c>
      <c r="K2726" s="50" t="s">
        <v>1677</v>
      </c>
      <c r="L2726" s="36">
        <v>0</v>
      </c>
    </row>
    <row r="2727" spans="9:12">
      <c r="I2727" s="98">
        <v>2019</v>
      </c>
      <c r="J2727" s="49">
        <v>420200011</v>
      </c>
      <c r="K2727" s="50" t="s">
        <v>1678</v>
      </c>
      <c r="L2727" s="36">
        <v>0</v>
      </c>
    </row>
    <row r="2728" spans="9:12">
      <c r="I2728" s="98">
        <v>2019</v>
      </c>
      <c r="J2728" s="49"/>
      <c r="K2728" s="50"/>
      <c r="L2728" s="36">
        <v>0</v>
      </c>
    </row>
    <row r="2729" spans="9:12">
      <c r="I2729" s="98">
        <v>2019</v>
      </c>
      <c r="J2729" s="49">
        <v>420200026</v>
      </c>
      <c r="K2729" s="50" t="s">
        <v>1683</v>
      </c>
      <c r="L2729" s="36">
        <v>0</v>
      </c>
    </row>
    <row r="2730" spans="9:12">
      <c r="I2730" s="98">
        <v>2019</v>
      </c>
      <c r="J2730" s="98"/>
      <c r="K2730" s="35"/>
      <c r="L2730" s="36">
        <v>0</v>
      </c>
    </row>
    <row r="2731" spans="9:12">
      <c r="I2731" s="98">
        <v>2019</v>
      </c>
      <c r="J2731" s="34">
        <v>420210005</v>
      </c>
      <c r="K2731" s="35" t="s">
        <v>1894</v>
      </c>
      <c r="L2731" s="36">
        <v>0</v>
      </c>
    </row>
    <row r="2732" spans="9:12">
      <c r="I2732" s="98">
        <v>2019</v>
      </c>
      <c r="J2732" s="34">
        <v>420210006</v>
      </c>
      <c r="K2732" s="35" t="s">
        <v>1895</v>
      </c>
      <c r="L2732" s="36">
        <v>0</v>
      </c>
    </row>
    <row r="2733" spans="9:12">
      <c r="I2733" s="98">
        <v>2019</v>
      </c>
      <c r="J2733" s="34"/>
      <c r="K2733" s="35"/>
      <c r="L2733" s="36">
        <v>0</v>
      </c>
    </row>
    <row r="2734" spans="9:12">
      <c r="I2734" s="98">
        <v>2019</v>
      </c>
      <c r="J2734" s="34" t="s">
        <v>40</v>
      </c>
      <c r="K2734" s="35" t="s">
        <v>1896</v>
      </c>
      <c r="L2734" s="36">
        <v>0</v>
      </c>
    </row>
    <row r="2735" spans="9:12">
      <c r="I2735" s="98">
        <v>2019</v>
      </c>
      <c r="J2735" s="34" t="s">
        <v>45</v>
      </c>
      <c r="K2735" s="35" t="s">
        <v>1897</v>
      </c>
      <c r="L2735" s="36">
        <v>0</v>
      </c>
    </row>
    <row r="2736" spans="9:12">
      <c r="I2736" s="98">
        <v>2019</v>
      </c>
      <c r="J2736" s="34">
        <v>420180159</v>
      </c>
      <c r="K2736" s="35" t="s">
        <v>1898</v>
      </c>
      <c r="L2736" s="36">
        <v>3301000000</v>
      </c>
    </row>
    <row r="2737" spans="9:12">
      <c r="I2737" s="99">
        <v>2019</v>
      </c>
      <c r="J2737" s="34" t="s">
        <v>44</v>
      </c>
      <c r="K2737" s="35" t="s">
        <v>1899</v>
      </c>
      <c r="L2737" s="36">
        <v>0</v>
      </c>
    </row>
    <row r="2738" spans="9:12">
      <c r="I2738" s="98"/>
      <c r="J2738" s="34"/>
      <c r="K2738" s="35"/>
      <c r="L2738" s="36">
        <v>0</v>
      </c>
    </row>
    <row r="2739" spans="9:12">
      <c r="I2739" s="98">
        <v>2019</v>
      </c>
      <c r="J2739" s="34" t="s">
        <v>1900</v>
      </c>
      <c r="K2739" s="35" t="s">
        <v>1901</v>
      </c>
      <c r="L2739" s="36">
        <v>558000000</v>
      </c>
    </row>
    <row r="2740" spans="9:12">
      <c r="I2740" s="98">
        <v>2019</v>
      </c>
      <c r="J2740" s="34">
        <v>420170403</v>
      </c>
      <c r="K2740" s="35" t="s">
        <v>1902</v>
      </c>
      <c r="L2740" s="36">
        <v>737000000</v>
      </c>
    </row>
    <row r="2741" spans="9:12">
      <c r="I2741" s="98">
        <v>2019</v>
      </c>
      <c r="J2741" s="34">
        <v>420180410</v>
      </c>
      <c r="K2741" s="35" t="s">
        <v>1903</v>
      </c>
      <c r="L2741" s="36">
        <v>704000000</v>
      </c>
    </row>
    <row r="2742" spans="9:12">
      <c r="I2742" s="98">
        <v>2019</v>
      </c>
      <c r="J2742" s="34" t="s">
        <v>1904</v>
      </c>
      <c r="K2742" s="35" t="s">
        <v>1905</v>
      </c>
      <c r="L2742" s="36">
        <v>850000000</v>
      </c>
    </row>
    <row r="2743" spans="9:12">
      <c r="I2743" s="98">
        <v>2019</v>
      </c>
      <c r="J2743" s="100">
        <v>420170401</v>
      </c>
      <c r="K2743" s="35" t="s">
        <v>1906</v>
      </c>
      <c r="L2743" s="36">
        <f>793000000-361000</f>
        <v>792639000</v>
      </c>
    </row>
    <row r="2744" spans="9:12">
      <c r="I2744" s="98">
        <v>2019</v>
      </c>
      <c r="J2744" s="34">
        <v>420170407</v>
      </c>
      <c r="K2744" s="35" t="s">
        <v>1907</v>
      </c>
      <c r="L2744" s="36">
        <v>2773000000</v>
      </c>
    </row>
    <row r="2745" spans="9:12">
      <c r="I2745" s="98">
        <v>2019</v>
      </c>
      <c r="J2745" s="34">
        <v>420150403</v>
      </c>
      <c r="K2745" s="35" t="s">
        <v>1908</v>
      </c>
      <c r="L2745" s="36">
        <f>4484000000-31200</f>
        <v>4483968800</v>
      </c>
    </row>
    <row r="2746" spans="9:12">
      <c r="I2746" s="98">
        <v>2019</v>
      </c>
      <c r="J2746" s="100">
        <v>420180401</v>
      </c>
      <c r="K2746" s="35" t="s">
        <v>1909</v>
      </c>
      <c r="L2746" s="36">
        <v>3605000000</v>
      </c>
    </row>
    <row r="2747" spans="9:12">
      <c r="I2747" s="98">
        <v>2019</v>
      </c>
      <c r="J2747" s="34"/>
      <c r="K2747" s="35"/>
      <c r="L2747" s="36">
        <v>0</v>
      </c>
    </row>
    <row r="2748" spans="9:12">
      <c r="I2748" s="98">
        <v>2019</v>
      </c>
      <c r="J2748" s="34" t="s">
        <v>1910</v>
      </c>
      <c r="K2748" s="35" t="s">
        <v>1911</v>
      </c>
      <c r="L2748" s="36">
        <v>3933000000</v>
      </c>
    </row>
    <row r="2749" spans="9:12">
      <c r="I2749" s="98">
        <v>2019</v>
      </c>
      <c r="J2749" s="34" t="s">
        <v>1912</v>
      </c>
      <c r="K2749" s="35" t="s">
        <v>1913</v>
      </c>
      <c r="L2749" s="36">
        <v>4641000000</v>
      </c>
    </row>
    <row r="2750" spans="9:12">
      <c r="I2750" s="98">
        <v>2019</v>
      </c>
      <c r="J2750" s="34" t="s">
        <v>1914</v>
      </c>
      <c r="K2750" s="35" t="s">
        <v>1915</v>
      </c>
      <c r="L2750" s="36">
        <v>0</v>
      </c>
    </row>
    <row r="2751" spans="9:12">
      <c r="I2751" s="98">
        <v>2019</v>
      </c>
      <c r="J2751" s="34" t="s">
        <v>1916</v>
      </c>
      <c r="K2751" s="35" t="s">
        <v>1917</v>
      </c>
      <c r="L2751" s="36">
        <v>0</v>
      </c>
    </row>
    <row r="2752" spans="9:12">
      <c r="I2752" s="98">
        <v>2019</v>
      </c>
      <c r="J2752" s="34"/>
      <c r="K2752" s="35"/>
      <c r="L2752" s="36">
        <v>0</v>
      </c>
    </row>
    <row r="2753" spans="9:12">
      <c r="I2753" s="98">
        <v>2019</v>
      </c>
      <c r="J2753" s="34" t="s">
        <v>1918</v>
      </c>
      <c r="K2753" s="35" t="s">
        <v>1919</v>
      </c>
      <c r="L2753" s="36">
        <v>654000000</v>
      </c>
    </row>
    <row r="2754" spans="9:12">
      <c r="I2754" s="98">
        <v>2019</v>
      </c>
      <c r="J2754" s="34" t="s">
        <v>1920</v>
      </c>
      <c r="K2754" s="35" t="s">
        <v>1921</v>
      </c>
      <c r="L2754" s="36">
        <v>1091160000</v>
      </c>
    </row>
    <row r="2755" spans="9:12">
      <c r="I2755" s="101">
        <v>2019</v>
      </c>
      <c r="J2755" s="102" t="s">
        <v>1922</v>
      </c>
      <c r="K2755" s="103" t="s">
        <v>1923</v>
      </c>
      <c r="L2755" s="104">
        <v>0</v>
      </c>
    </row>
  </sheetData>
  <conditionalFormatting sqref="J2130:J2308">
    <cfRule type="duplicateValues" dxfId="3" priority="4" stopIfTrue="1"/>
  </conditionalFormatting>
  <conditionalFormatting sqref="J2547 J2310:J2545">
    <cfRule type="duplicateValues" dxfId="2" priority="3" stopIfTrue="1"/>
  </conditionalFormatting>
  <conditionalFormatting sqref="J2546">
    <cfRule type="duplicateValues" dxfId="1" priority="2" stopIfTrue="1"/>
  </conditionalFormatting>
  <conditionalFormatting sqref="J2549:J2552">
    <cfRule type="duplicateValues" dxfId="0" priority="1" stopIfTrue="1"/>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zoomScaleNormal="100" workbookViewId="0">
      <selection activeCell="B10" sqref="B10"/>
    </sheetView>
  </sheetViews>
  <sheetFormatPr defaultColWidth="9.140625" defaultRowHeight="15.75"/>
  <cols>
    <col min="1" max="1" width="7.28515625" style="395" customWidth="1"/>
    <col min="2" max="2" width="72" style="395" customWidth="1"/>
    <col min="3" max="3" width="16.7109375" style="395" customWidth="1"/>
    <col min="4" max="4" width="19.28515625" style="395" hidden="1" customWidth="1"/>
    <col min="5" max="5" width="10.7109375" style="395" hidden="1" customWidth="1"/>
    <col min="6" max="12" width="0" style="395" hidden="1" customWidth="1"/>
    <col min="13" max="16384" width="9.140625" style="395"/>
  </cols>
  <sheetData>
    <row r="1" spans="1:5">
      <c r="A1" s="513" t="s">
        <v>2307</v>
      </c>
      <c r="B1" s="513"/>
      <c r="C1" s="513"/>
      <c r="D1" s="513"/>
    </row>
    <row r="2" spans="1:5">
      <c r="A2" s="514" t="str">
        <f>'PL1 - KH DTC 2026'!A2:AI2</f>
        <v>(Kèm theo Báo cáo số          /BC-UBND ngày      /05/2026 của UBND phường Ái Quốc)</v>
      </c>
      <c r="B2" s="515"/>
      <c r="C2" s="515"/>
      <c r="D2" s="423"/>
    </row>
    <row r="4" spans="1:5">
      <c r="A4" s="396" t="s">
        <v>0</v>
      </c>
      <c r="B4" s="396" t="s">
        <v>2173</v>
      </c>
      <c r="C4" s="396" t="s">
        <v>2174</v>
      </c>
      <c r="D4" s="396" t="s">
        <v>2011</v>
      </c>
    </row>
    <row r="5" spans="1:5" ht="31.5">
      <c r="A5" s="397"/>
      <c r="B5" s="398" t="s">
        <v>2268</v>
      </c>
      <c r="C5" s="399"/>
      <c r="D5" s="397"/>
    </row>
    <row r="6" spans="1:5">
      <c r="A6" s="400" t="s">
        <v>1970</v>
      </c>
      <c r="B6" s="401" t="s">
        <v>2202</v>
      </c>
      <c r="C6" s="402"/>
      <c r="D6" s="403"/>
    </row>
    <row r="7" spans="1:5">
      <c r="A7" s="404">
        <v>1</v>
      </c>
      <c r="B7" s="383" t="s">
        <v>2124</v>
      </c>
      <c r="C7" s="384"/>
      <c r="D7" s="384" t="s">
        <v>2108</v>
      </c>
      <c r="E7" s="385">
        <v>3000</v>
      </c>
    </row>
    <row r="8" spans="1:5" ht="31.5">
      <c r="A8" s="404">
        <v>2</v>
      </c>
      <c r="B8" s="383" t="s">
        <v>2119</v>
      </c>
      <c r="C8" s="384"/>
      <c r="D8" s="384" t="s">
        <v>2108</v>
      </c>
      <c r="E8" s="385">
        <v>20000</v>
      </c>
    </row>
    <row r="9" spans="1:5" ht="31.5">
      <c r="A9" s="404">
        <v>3</v>
      </c>
      <c r="B9" s="383" t="s">
        <v>2310</v>
      </c>
      <c r="C9" s="384"/>
      <c r="D9" s="384" t="s">
        <v>2108</v>
      </c>
      <c r="E9" s="385">
        <v>40000</v>
      </c>
    </row>
    <row r="10" spans="1:5" ht="31.5">
      <c r="A10" s="404">
        <v>4</v>
      </c>
      <c r="B10" s="383" t="s">
        <v>2110</v>
      </c>
      <c r="C10" s="384"/>
      <c r="D10" s="384" t="s">
        <v>2108</v>
      </c>
      <c r="E10" s="385">
        <v>400000</v>
      </c>
    </row>
    <row r="11" spans="1:5">
      <c r="A11" s="404">
        <v>5</v>
      </c>
      <c r="B11" s="383" t="s">
        <v>2113</v>
      </c>
      <c r="C11" s="384"/>
      <c r="D11" s="384" t="s">
        <v>2108</v>
      </c>
      <c r="E11" s="385">
        <v>20000</v>
      </c>
    </row>
    <row r="12" spans="1:5" ht="31.5">
      <c r="A12" s="404">
        <v>6</v>
      </c>
      <c r="B12" s="383" t="s">
        <v>2116</v>
      </c>
      <c r="C12" s="384"/>
      <c r="D12" s="384" t="s">
        <v>2108</v>
      </c>
      <c r="E12" s="385">
        <v>35000</v>
      </c>
    </row>
    <row r="13" spans="1:5">
      <c r="A13" s="404">
        <v>7</v>
      </c>
      <c r="B13" s="383" t="s">
        <v>2122</v>
      </c>
      <c r="C13" s="384"/>
      <c r="D13" s="384" t="s">
        <v>2108</v>
      </c>
      <c r="E13" s="385">
        <v>15000</v>
      </c>
    </row>
    <row r="14" spans="1:5">
      <c r="A14" s="400" t="s">
        <v>1971</v>
      </c>
      <c r="B14" s="401" t="s">
        <v>2200</v>
      </c>
      <c r="C14" s="402"/>
      <c r="D14" s="403"/>
    </row>
    <row r="15" spans="1:5" ht="26.25" customHeight="1">
      <c r="A15" s="404">
        <v>1</v>
      </c>
      <c r="B15" s="405" t="s">
        <v>2133</v>
      </c>
      <c r="C15" s="406" t="s">
        <v>2201</v>
      </c>
      <c r="D15" s="407"/>
    </row>
    <row r="16" spans="1:5" ht="31.5">
      <c r="A16" s="404">
        <v>2</v>
      </c>
      <c r="B16" s="405" t="s">
        <v>2176</v>
      </c>
      <c r="C16" s="408" t="s">
        <v>2177</v>
      </c>
      <c r="D16" s="407"/>
    </row>
    <row r="17" spans="1:6" ht="20.25" customHeight="1">
      <c r="A17" s="404">
        <v>3</v>
      </c>
      <c r="B17" s="405" t="s">
        <v>2181</v>
      </c>
      <c r="C17" s="408" t="s">
        <v>2182</v>
      </c>
      <c r="D17" s="407"/>
    </row>
    <row r="18" spans="1:6">
      <c r="A18" s="404">
        <v>4</v>
      </c>
      <c r="B18" s="405" t="s">
        <v>2308</v>
      </c>
      <c r="C18" s="408" t="s">
        <v>2188</v>
      </c>
      <c r="D18" s="407"/>
    </row>
    <row r="19" spans="1:6" ht="31.5">
      <c r="A19" s="404">
        <v>5</v>
      </c>
      <c r="B19" s="383" t="s">
        <v>2294</v>
      </c>
      <c r="C19" s="416" t="s">
        <v>2295</v>
      </c>
      <c r="D19" s="407"/>
    </row>
    <row r="20" spans="1:6" ht="31.5">
      <c r="A20" s="404">
        <v>6</v>
      </c>
      <c r="B20" s="405" t="s">
        <v>2183</v>
      </c>
      <c r="C20" s="408" t="s">
        <v>2184</v>
      </c>
      <c r="D20" s="407"/>
    </row>
    <row r="21" spans="1:6" ht="31.5">
      <c r="A21" s="404">
        <v>7</v>
      </c>
      <c r="B21" s="405" t="s">
        <v>2178</v>
      </c>
      <c r="C21" s="408" t="s">
        <v>2179</v>
      </c>
      <c r="D21" s="407"/>
    </row>
    <row r="22" spans="1:6" ht="31.5">
      <c r="A22" s="404">
        <v>8</v>
      </c>
      <c r="B22" s="405" t="s">
        <v>2185</v>
      </c>
      <c r="C22" s="408" t="s">
        <v>2186</v>
      </c>
      <c r="D22" s="407"/>
      <c r="F22" s="395" t="s">
        <v>2187</v>
      </c>
    </row>
    <row r="23" spans="1:6" ht="31.5">
      <c r="A23" s="404">
        <v>9</v>
      </c>
      <c r="B23" s="405" t="s">
        <v>2296</v>
      </c>
      <c r="C23" s="408"/>
      <c r="D23" s="407"/>
    </row>
    <row r="24" spans="1:6">
      <c r="A24" s="400" t="s">
        <v>1977</v>
      </c>
      <c r="B24" s="409" t="s">
        <v>2189</v>
      </c>
      <c r="C24" s="402"/>
      <c r="D24" s="403"/>
    </row>
    <row r="25" spans="1:6" ht="31.5">
      <c r="A25" s="404">
        <v>1</v>
      </c>
      <c r="B25" s="405" t="s">
        <v>2190</v>
      </c>
      <c r="C25" s="408" t="s">
        <v>2191</v>
      </c>
      <c r="D25" s="407"/>
      <c r="F25" s="408" t="s">
        <v>2192</v>
      </c>
    </row>
    <row r="26" spans="1:6">
      <c r="A26" s="404">
        <v>2</v>
      </c>
      <c r="B26" s="405" t="s">
        <v>2281</v>
      </c>
      <c r="C26" s="408"/>
      <c r="D26" s="407"/>
      <c r="F26" s="410"/>
    </row>
    <row r="27" spans="1:6">
      <c r="A27" s="404">
        <v>3</v>
      </c>
      <c r="B27" s="405" t="s">
        <v>2309</v>
      </c>
      <c r="C27" s="408"/>
      <c r="D27" s="407"/>
      <c r="F27" s="410"/>
    </row>
    <row r="28" spans="1:6">
      <c r="A28" s="400" t="s">
        <v>1978</v>
      </c>
      <c r="B28" s="401" t="s">
        <v>2269</v>
      </c>
      <c r="C28" s="408"/>
      <c r="D28" s="407"/>
    </row>
    <row r="29" spans="1:6">
      <c r="A29" s="404">
        <v>1</v>
      </c>
      <c r="B29" s="407" t="s">
        <v>2297</v>
      </c>
      <c r="C29" s="385"/>
      <c r="D29" s="407"/>
    </row>
    <row r="30" spans="1:6">
      <c r="A30" s="404">
        <v>2</v>
      </c>
      <c r="B30" s="407" t="s">
        <v>2298</v>
      </c>
      <c r="C30" s="408"/>
      <c r="D30" s="407"/>
    </row>
    <row r="31" spans="1:6">
      <c r="A31" s="404">
        <v>3</v>
      </c>
      <c r="B31" s="407" t="s">
        <v>2299</v>
      </c>
      <c r="C31" s="408"/>
      <c r="D31" s="407"/>
    </row>
    <row r="32" spans="1:6">
      <c r="A32" s="404">
        <v>4</v>
      </c>
      <c r="B32" s="407" t="s">
        <v>2300</v>
      </c>
      <c r="C32" s="408"/>
      <c r="D32" s="407"/>
    </row>
    <row r="33" spans="1:4">
      <c r="A33" s="404">
        <v>5</v>
      </c>
      <c r="B33" s="407" t="s">
        <v>2302</v>
      </c>
      <c r="C33" s="408"/>
      <c r="D33" s="407"/>
    </row>
    <row r="34" spans="1:4" ht="31.5">
      <c r="A34" s="404">
        <v>6</v>
      </c>
      <c r="B34" s="407" t="s">
        <v>2301</v>
      </c>
      <c r="C34" s="408"/>
      <c r="D34" s="407"/>
    </row>
    <row r="35" spans="1:4">
      <c r="A35" s="404">
        <v>7</v>
      </c>
      <c r="B35" s="407" t="s">
        <v>2303</v>
      </c>
      <c r="C35" s="408"/>
      <c r="D35" s="407"/>
    </row>
    <row r="36" spans="1:4" ht="31.5">
      <c r="A36" s="404">
        <v>8</v>
      </c>
      <c r="B36" s="407" t="s">
        <v>2304</v>
      </c>
      <c r="C36" s="408"/>
      <c r="D36" s="407"/>
    </row>
    <row r="37" spans="1:4" ht="31.5">
      <c r="A37" s="404">
        <v>9</v>
      </c>
      <c r="B37" s="407" t="s">
        <v>2305</v>
      </c>
      <c r="C37" s="408"/>
      <c r="D37" s="407"/>
    </row>
    <row r="38" spans="1:4">
      <c r="A38" s="400" t="s">
        <v>2049</v>
      </c>
      <c r="B38" s="409" t="s">
        <v>2278</v>
      </c>
      <c r="C38" s="402"/>
      <c r="D38" s="403"/>
    </row>
    <row r="39" spans="1:4" ht="31.5">
      <c r="A39" s="404">
        <v>1</v>
      </c>
      <c r="B39" s="405" t="s">
        <v>2193</v>
      </c>
      <c r="C39" s="408" t="s">
        <v>2194</v>
      </c>
      <c r="D39" s="407" t="s">
        <v>2195</v>
      </c>
    </row>
    <row r="40" spans="1:4" ht="31.5">
      <c r="A40" s="404">
        <v>2</v>
      </c>
      <c r="B40" s="383" t="s">
        <v>2136</v>
      </c>
      <c r="C40" s="385"/>
      <c r="D40" s="407"/>
    </row>
    <row r="41" spans="1:4" ht="16.5" customHeight="1">
      <c r="A41" s="404">
        <v>3</v>
      </c>
      <c r="B41" s="383" t="s">
        <v>2139</v>
      </c>
      <c r="C41" s="385"/>
      <c r="D41" s="407"/>
    </row>
    <row r="42" spans="1:4" ht="16.5" customHeight="1">
      <c r="A42" s="404">
        <v>4</v>
      </c>
      <c r="B42" s="383" t="s">
        <v>2280</v>
      </c>
      <c r="C42" s="385"/>
      <c r="D42" s="407"/>
    </row>
    <row r="43" spans="1:4" ht="50.25" customHeight="1">
      <c r="A43" s="411"/>
      <c r="B43" s="409" t="s">
        <v>2290</v>
      </c>
      <c r="C43" s="403"/>
      <c r="D43" s="411"/>
    </row>
    <row r="44" spans="1:4">
      <c r="A44" s="400"/>
      <c r="B44" s="401" t="s">
        <v>2175</v>
      </c>
      <c r="C44" s="402"/>
      <c r="D44" s="403"/>
    </row>
    <row r="45" spans="1:4" ht="31.5">
      <c r="A45" s="404">
        <v>1</v>
      </c>
      <c r="B45" s="405" t="s">
        <v>2196</v>
      </c>
      <c r="C45" s="408" t="s">
        <v>2197</v>
      </c>
      <c r="D45" s="407" t="s">
        <v>2198</v>
      </c>
    </row>
    <row r="46" spans="1:4" ht="63">
      <c r="A46" s="404">
        <v>2</v>
      </c>
      <c r="B46" s="405" t="s">
        <v>2203</v>
      </c>
      <c r="C46" s="408" t="s">
        <v>2204</v>
      </c>
      <c r="D46" s="407" t="s">
        <v>2279</v>
      </c>
    </row>
    <row r="47" spans="1:4" ht="31.5">
      <c r="A47" s="404">
        <v>3</v>
      </c>
      <c r="B47" s="405" t="s">
        <v>2205</v>
      </c>
      <c r="C47" s="408" t="s">
        <v>2194</v>
      </c>
      <c r="D47" s="407" t="s">
        <v>2265</v>
      </c>
    </row>
    <row r="48" spans="1:4" ht="31.5">
      <c r="A48" s="404">
        <v>4</v>
      </c>
      <c r="B48" s="405" t="s">
        <v>2206</v>
      </c>
      <c r="C48" s="408" t="s">
        <v>2194</v>
      </c>
      <c r="D48" s="407" t="s">
        <v>2265</v>
      </c>
    </row>
    <row r="49" spans="1:4" ht="31.5">
      <c r="A49" s="404">
        <v>5</v>
      </c>
      <c r="B49" s="405" t="s">
        <v>2207</v>
      </c>
      <c r="C49" s="408" t="s">
        <v>2194</v>
      </c>
      <c r="D49" s="407" t="s">
        <v>2265</v>
      </c>
    </row>
    <row r="50" spans="1:4" ht="31.5">
      <c r="A50" s="404">
        <v>6</v>
      </c>
      <c r="B50" s="405" t="s">
        <v>2208</v>
      </c>
      <c r="C50" s="408" t="s">
        <v>2194</v>
      </c>
      <c r="D50" s="407" t="s">
        <v>2265</v>
      </c>
    </row>
    <row r="51" spans="1:4" ht="31.5">
      <c r="A51" s="404">
        <v>7</v>
      </c>
      <c r="B51" s="405" t="s">
        <v>2209</v>
      </c>
      <c r="C51" s="408" t="s">
        <v>2194</v>
      </c>
      <c r="D51" s="407" t="s">
        <v>2265</v>
      </c>
    </row>
    <row r="52" spans="1:4" ht="31.5">
      <c r="A52" s="404">
        <v>8</v>
      </c>
      <c r="B52" s="405" t="s">
        <v>2210</v>
      </c>
      <c r="C52" s="408" t="s">
        <v>2194</v>
      </c>
      <c r="D52" s="407" t="s">
        <v>2265</v>
      </c>
    </row>
    <row r="53" spans="1:4" ht="31.5">
      <c r="A53" s="404">
        <v>9</v>
      </c>
      <c r="B53" s="405" t="s">
        <v>2211</v>
      </c>
      <c r="C53" s="408" t="s">
        <v>2194</v>
      </c>
      <c r="D53" s="407" t="s">
        <v>2265</v>
      </c>
    </row>
    <row r="54" spans="1:4" ht="31.5">
      <c r="A54" s="404">
        <v>10</v>
      </c>
      <c r="B54" s="405" t="s">
        <v>2212</v>
      </c>
      <c r="C54" s="408" t="s">
        <v>2184</v>
      </c>
      <c r="D54" s="407" t="s">
        <v>2265</v>
      </c>
    </row>
    <row r="55" spans="1:4" ht="31.5">
      <c r="A55" s="404">
        <v>11</v>
      </c>
      <c r="B55" s="405" t="s">
        <v>2213</v>
      </c>
      <c r="C55" s="408" t="s">
        <v>2184</v>
      </c>
      <c r="D55" s="407" t="s">
        <v>2265</v>
      </c>
    </row>
    <row r="56" spans="1:4" ht="50.25" customHeight="1">
      <c r="A56" s="404">
        <v>12</v>
      </c>
      <c r="B56" s="405" t="s">
        <v>2266</v>
      </c>
      <c r="C56" s="408" t="s">
        <v>2191</v>
      </c>
      <c r="D56" s="407" t="s">
        <v>2291</v>
      </c>
    </row>
    <row r="57" spans="1:4">
      <c r="A57" s="404">
        <v>13</v>
      </c>
      <c r="B57" s="405" t="s">
        <v>2214</v>
      </c>
      <c r="C57" s="408" t="s">
        <v>2215</v>
      </c>
      <c r="D57" s="407" t="s">
        <v>2265</v>
      </c>
    </row>
    <row r="58" spans="1:4">
      <c r="A58" s="404">
        <v>14</v>
      </c>
      <c r="B58" s="405" t="s">
        <v>2216</v>
      </c>
      <c r="C58" s="408" t="s">
        <v>2215</v>
      </c>
      <c r="D58" s="407" t="s">
        <v>2265</v>
      </c>
    </row>
    <row r="59" spans="1:4" ht="31.5">
      <c r="A59" s="404">
        <v>15</v>
      </c>
      <c r="B59" s="405" t="s">
        <v>2217</v>
      </c>
      <c r="C59" s="408" t="s">
        <v>2215</v>
      </c>
      <c r="D59" s="407" t="s">
        <v>2265</v>
      </c>
    </row>
    <row r="60" spans="1:4" ht="27" customHeight="1">
      <c r="A60" s="404">
        <v>16</v>
      </c>
      <c r="B60" s="405" t="s">
        <v>2218</v>
      </c>
      <c r="C60" s="408" t="s">
        <v>2197</v>
      </c>
      <c r="D60" s="407" t="s">
        <v>2265</v>
      </c>
    </row>
    <row r="61" spans="1:4" ht="31.5">
      <c r="A61" s="404">
        <v>17</v>
      </c>
      <c r="B61" s="405" t="s">
        <v>2219</v>
      </c>
      <c r="C61" s="408" t="s">
        <v>2220</v>
      </c>
      <c r="D61" s="407" t="s">
        <v>2265</v>
      </c>
    </row>
    <row r="62" spans="1:4" ht="31.5">
      <c r="A62" s="404">
        <v>18</v>
      </c>
      <c r="B62" s="405" t="s">
        <v>2221</v>
      </c>
      <c r="C62" s="408" t="s">
        <v>2220</v>
      </c>
      <c r="D62" s="407" t="s">
        <v>2265</v>
      </c>
    </row>
    <row r="63" spans="1:4" ht="31.5">
      <c r="A63" s="404">
        <v>19</v>
      </c>
      <c r="B63" s="405" t="s">
        <v>2222</v>
      </c>
      <c r="C63" s="408" t="s">
        <v>2220</v>
      </c>
      <c r="D63" s="407" t="s">
        <v>2265</v>
      </c>
    </row>
    <row r="64" spans="1:4" ht="31.5">
      <c r="A64" s="404">
        <v>20</v>
      </c>
      <c r="B64" s="405" t="s">
        <v>2223</v>
      </c>
      <c r="C64" s="408" t="s">
        <v>2220</v>
      </c>
      <c r="D64" s="407" t="s">
        <v>2265</v>
      </c>
    </row>
    <row r="65" spans="1:8" ht="31.5">
      <c r="A65" s="404">
        <v>21</v>
      </c>
      <c r="B65" s="405" t="s">
        <v>2224</v>
      </c>
      <c r="C65" s="408" t="s">
        <v>2220</v>
      </c>
      <c r="D65" s="407" t="s">
        <v>2265</v>
      </c>
    </row>
    <row r="66" spans="1:8" ht="31.5">
      <c r="A66" s="404">
        <v>22</v>
      </c>
      <c r="B66" s="405" t="s">
        <v>2225</v>
      </c>
      <c r="C66" s="408" t="s">
        <v>2191</v>
      </c>
      <c r="D66" s="407" t="s">
        <v>2265</v>
      </c>
    </row>
    <row r="67" spans="1:8" ht="31.5">
      <c r="A67" s="404">
        <v>23</v>
      </c>
      <c r="B67" s="405" t="s">
        <v>2226</v>
      </c>
      <c r="C67" s="408" t="s">
        <v>2191</v>
      </c>
      <c r="D67" s="407" t="s">
        <v>2265</v>
      </c>
    </row>
    <row r="68" spans="1:8" ht="31.5">
      <c r="A68" s="404">
        <v>24</v>
      </c>
      <c r="B68" s="405" t="s">
        <v>2227</v>
      </c>
      <c r="C68" s="408" t="s">
        <v>2191</v>
      </c>
      <c r="D68" s="407" t="s">
        <v>2265</v>
      </c>
    </row>
    <row r="69" spans="1:8" ht="31.5">
      <c r="A69" s="404">
        <v>25</v>
      </c>
      <c r="B69" s="405" t="s">
        <v>2228</v>
      </c>
      <c r="C69" s="408" t="s">
        <v>2191</v>
      </c>
      <c r="D69" s="407" t="s">
        <v>2265</v>
      </c>
    </row>
    <row r="70" spans="1:8" ht="31.5">
      <c r="A70" s="404">
        <v>26</v>
      </c>
      <c r="B70" s="405" t="s">
        <v>2229</v>
      </c>
      <c r="C70" s="408" t="s">
        <v>2191</v>
      </c>
      <c r="D70" s="407" t="s">
        <v>2265</v>
      </c>
    </row>
    <row r="71" spans="1:8">
      <c r="A71" s="400" t="s">
        <v>1971</v>
      </c>
      <c r="B71" s="409" t="s">
        <v>2230</v>
      </c>
      <c r="C71" s="402"/>
      <c r="D71" s="403"/>
    </row>
    <row r="72" spans="1:8" ht="31.5">
      <c r="A72" s="404">
        <v>1</v>
      </c>
      <c r="B72" s="405" t="s">
        <v>2231</v>
      </c>
      <c r="C72" s="408" t="s">
        <v>2199</v>
      </c>
      <c r="D72" s="407"/>
      <c r="H72" s="408" t="s">
        <v>2232</v>
      </c>
    </row>
    <row r="73" spans="1:8" ht="31.5">
      <c r="A73" s="404">
        <v>2</v>
      </c>
      <c r="B73" s="405" t="s">
        <v>2233</v>
      </c>
      <c r="C73" s="408" t="s">
        <v>2199</v>
      </c>
      <c r="D73" s="407"/>
      <c r="H73" s="408" t="s">
        <v>2232</v>
      </c>
    </row>
    <row r="74" spans="1:8">
      <c r="A74" s="404">
        <v>3</v>
      </c>
      <c r="B74" s="405" t="s">
        <v>2234</v>
      </c>
      <c r="C74" s="408" t="s">
        <v>2194</v>
      </c>
      <c r="D74" s="407"/>
      <c r="H74" s="408" t="s">
        <v>2235</v>
      </c>
    </row>
    <row r="75" spans="1:8">
      <c r="A75" s="404">
        <v>4</v>
      </c>
      <c r="B75" s="405" t="s">
        <v>2236</v>
      </c>
      <c r="C75" s="408" t="s">
        <v>2194</v>
      </c>
      <c r="D75" s="407"/>
      <c r="H75" s="408" t="s">
        <v>2237</v>
      </c>
    </row>
    <row r="76" spans="1:8">
      <c r="A76" s="404">
        <v>5</v>
      </c>
      <c r="B76" s="405" t="s">
        <v>2238</v>
      </c>
      <c r="C76" s="408" t="s">
        <v>2182</v>
      </c>
      <c r="D76" s="407"/>
      <c r="H76" s="408" t="s">
        <v>2235</v>
      </c>
    </row>
    <row r="77" spans="1:8">
      <c r="A77" s="404">
        <v>6</v>
      </c>
      <c r="B77" s="405" t="s">
        <v>2239</v>
      </c>
      <c r="C77" s="408" t="s">
        <v>2184</v>
      </c>
      <c r="D77" s="407"/>
      <c r="H77" s="408" t="s">
        <v>2235</v>
      </c>
    </row>
    <row r="78" spans="1:8">
      <c r="A78" s="404">
        <v>7</v>
      </c>
      <c r="B78" s="405" t="s">
        <v>2240</v>
      </c>
      <c r="C78" s="408" t="s">
        <v>2215</v>
      </c>
      <c r="D78" s="407"/>
      <c r="H78" s="408" t="s">
        <v>2235</v>
      </c>
    </row>
    <row r="79" spans="1:8">
      <c r="A79" s="404">
        <v>8</v>
      </c>
      <c r="B79" s="405" t="s">
        <v>2241</v>
      </c>
      <c r="C79" s="408" t="s">
        <v>2201</v>
      </c>
      <c r="D79" s="407"/>
      <c r="H79" s="408" t="s">
        <v>2235</v>
      </c>
    </row>
    <row r="80" spans="1:8">
      <c r="A80" s="404">
        <v>9</v>
      </c>
      <c r="B80" s="405" t="s">
        <v>2242</v>
      </c>
      <c r="C80" s="408" t="s">
        <v>2191</v>
      </c>
      <c r="D80" s="407"/>
      <c r="H80" s="408" t="s">
        <v>2235</v>
      </c>
    </row>
    <row r="81" spans="1:8">
      <c r="A81" s="404">
        <v>10</v>
      </c>
      <c r="B81" s="405" t="s">
        <v>2243</v>
      </c>
      <c r="C81" s="408" t="s">
        <v>2191</v>
      </c>
      <c r="D81" s="407"/>
      <c r="H81" s="408" t="s">
        <v>2235</v>
      </c>
    </row>
    <row r="82" spans="1:8">
      <c r="A82" s="404">
        <v>11</v>
      </c>
      <c r="B82" s="405" t="s">
        <v>2244</v>
      </c>
      <c r="C82" s="408" t="s">
        <v>2194</v>
      </c>
      <c r="D82" s="407"/>
      <c r="H82" s="408" t="s">
        <v>2180</v>
      </c>
    </row>
    <row r="83" spans="1:8" ht="31.5">
      <c r="A83" s="404">
        <v>12</v>
      </c>
      <c r="B83" s="405" t="s">
        <v>2245</v>
      </c>
      <c r="C83" s="408" t="s">
        <v>2191</v>
      </c>
      <c r="D83" s="407"/>
      <c r="H83" s="408" t="s">
        <v>2180</v>
      </c>
    </row>
    <row r="84" spans="1:8">
      <c r="A84" s="400" t="s">
        <v>1977</v>
      </c>
      <c r="B84" s="409" t="s">
        <v>2189</v>
      </c>
      <c r="C84" s="402"/>
      <c r="D84" s="403"/>
    </row>
    <row r="85" spans="1:8" ht="31.5">
      <c r="A85" s="404">
        <v>1</v>
      </c>
      <c r="B85" s="405" t="s">
        <v>2246</v>
      </c>
      <c r="C85" s="408" t="s">
        <v>2191</v>
      </c>
      <c r="D85" s="407" t="s">
        <v>2267</v>
      </c>
    </row>
    <row r="86" spans="1:8">
      <c r="A86" s="400" t="s">
        <v>1978</v>
      </c>
      <c r="B86" s="409" t="s">
        <v>2247</v>
      </c>
      <c r="C86" s="402"/>
      <c r="D86" s="403"/>
    </row>
    <row r="87" spans="1:8">
      <c r="A87" s="404">
        <v>1</v>
      </c>
      <c r="B87" s="405" t="s">
        <v>2248</v>
      </c>
      <c r="C87" s="408" t="s">
        <v>2215</v>
      </c>
      <c r="D87" s="407"/>
      <c r="H87" s="408" t="s">
        <v>2235</v>
      </c>
    </row>
    <row r="88" spans="1:8" ht="31.5">
      <c r="A88" s="404">
        <v>2</v>
      </c>
      <c r="B88" s="405" t="s">
        <v>2249</v>
      </c>
      <c r="C88" s="408" t="s">
        <v>2184</v>
      </c>
      <c r="D88" s="407"/>
      <c r="H88" s="408" t="s">
        <v>2250</v>
      </c>
    </row>
    <row r="89" spans="1:8">
      <c r="A89" s="400" t="s">
        <v>2049</v>
      </c>
      <c r="B89" s="409" t="s">
        <v>2251</v>
      </c>
      <c r="C89" s="402"/>
      <c r="D89" s="403"/>
    </row>
    <row r="90" spans="1:8">
      <c r="A90" s="404">
        <v>1</v>
      </c>
      <c r="B90" s="405" t="s">
        <v>2193</v>
      </c>
      <c r="C90" s="408" t="s">
        <v>2194</v>
      </c>
      <c r="D90" s="407"/>
      <c r="H90" s="408" t="s">
        <v>2195</v>
      </c>
    </row>
    <row r="91" spans="1:8">
      <c r="A91" s="404">
        <v>2</v>
      </c>
      <c r="B91" s="405" t="s">
        <v>2252</v>
      </c>
      <c r="C91" s="408" t="s">
        <v>2199</v>
      </c>
      <c r="D91" s="407"/>
      <c r="H91" s="408" t="s">
        <v>2235</v>
      </c>
    </row>
    <row r="92" spans="1:8">
      <c r="A92" s="404">
        <v>3</v>
      </c>
      <c r="B92" s="405" t="s">
        <v>2253</v>
      </c>
      <c r="C92" s="408" t="s">
        <v>2197</v>
      </c>
      <c r="D92" s="407"/>
      <c r="H92" s="408" t="s">
        <v>2235</v>
      </c>
    </row>
    <row r="93" spans="1:8" ht="31.5">
      <c r="A93" s="404">
        <v>4</v>
      </c>
      <c r="B93" s="405" t="s">
        <v>2254</v>
      </c>
      <c r="C93" s="408" t="s">
        <v>2179</v>
      </c>
      <c r="D93" s="407"/>
      <c r="H93" s="408" t="s">
        <v>2235</v>
      </c>
    </row>
    <row r="94" spans="1:8" ht="31.5">
      <c r="A94" s="404">
        <v>5</v>
      </c>
      <c r="B94" s="405" t="s">
        <v>2255</v>
      </c>
      <c r="C94" s="408" t="s">
        <v>2188</v>
      </c>
      <c r="D94" s="407"/>
      <c r="H94" s="408" t="s">
        <v>2235</v>
      </c>
    </row>
    <row r="95" spans="1:8">
      <c r="A95" s="404">
        <v>6</v>
      </c>
      <c r="B95" s="405" t="s">
        <v>2256</v>
      </c>
      <c r="C95" s="408" t="s">
        <v>2201</v>
      </c>
      <c r="D95" s="407"/>
      <c r="H95" s="408" t="s">
        <v>2235</v>
      </c>
    </row>
    <row r="96" spans="1:8">
      <c r="A96" s="404">
        <v>7</v>
      </c>
      <c r="B96" s="405" t="s">
        <v>2257</v>
      </c>
      <c r="C96" s="408" t="s">
        <v>2201</v>
      </c>
      <c r="D96" s="407"/>
      <c r="H96" s="408" t="s">
        <v>2235</v>
      </c>
    </row>
    <row r="97" spans="1:8" ht="63">
      <c r="A97" s="404">
        <v>8</v>
      </c>
      <c r="B97" s="405" t="s">
        <v>2258</v>
      </c>
      <c r="C97" s="408" t="s">
        <v>2191</v>
      </c>
      <c r="D97" s="407" t="s">
        <v>2259</v>
      </c>
      <c r="H97" s="408" t="s">
        <v>2259</v>
      </c>
    </row>
    <row r="98" spans="1:8">
      <c r="A98" s="400" t="s">
        <v>2050</v>
      </c>
      <c r="B98" s="409" t="s">
        <v>2260</v>
      </c>
      <c r="C98" s="402"/>
      <c r="D98" s="403"/>
    </row>
    <row r="99" spans="1:8" ht="47.25">
      <c r="A99" s="404">
        <v>1</v>
      </c>
      <c r="B99" s="405" t="s">
        <v>2261</v>
      </c>
      <c r="C99" s="408" t="s">
        <v>2194</v>
      </c>
      <c r="D99" s="407" t="s">
        <v>2262</v>
      </c>
    </row>
    <row r="100" spans="1:8" ht="36.75" customHeight="1">
      <c r="A100" s="412">
        <v>2</v>
      </c>
      <c r="B100" s="413" t="s">
        <v>2263</v>
      </c>
      <c r="C100" s="414" t="s">
        <v>2264</v>
      </c>
      <c r="D100" s="415"/>
    </row>
  </sheetData>
  <mergeCells count="2">
    <mergeCell ref="A1:D1"/>
    <mergeCell ref="A2:C2"/>
  </mergeCells>
  <pageMargins left="0.82677165354330717" right="0.35433070866141736" top="0.47244094488188981" bottom="0.28000000000000003" header="0.31496062992125984" footer="0.2"/>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9"/>
  <sheetViews>
    <sheetView tabSelected="1" workbookViewId="0">
      <selection activeCell="A3" sqref="A3:M3"/>
    </sheetView>
  </sheetViews>
  <sheetFormatPr defaultRowHeight="15"/>
  <cols>
    <col min="1" max="1" width="5" customWidth="1"/>
    <col min="2" max="2" width="36.140625" customWidth="1"/>
    <col min="3" max="3" width="17.140625" customWidth="1"/>
    <col min="4" max="4" width="15.85546875" customWidth="1"/>
    <col min="5" max="5" width="11.5703125" customWidth="1"/>
    <col min="6" max="6" width="9.85546875" customWidth="1"/>
    <col min="7" max="7" width="10" customWidth="1"/>
    <col min="9" max="10" width="9.28515625" customWidth="1"/>
    <col min="11" max="11" width="9.5703125" customWidth="1"/>
    <col min="12" max="12" width="10.85546875" customWidth="1"/>
    <col min="13" max="13" width="10" customWidth="1"/>
  </cols>
  <sheetData>
    <row r="2" spans="1:16" ht="15.75">
      <c r="A2" s="489" t="s">
        <v>2351</v>
      </c>
      <c r="B2" s="489"/>
      <c r="C2" s="489"/>
      <c r="D2" s="489"/>
      <c r="E2" s="489"/>
      <c r="F2" s="489"/>
      <c r="G2" s="489"/>
      <c r="H2" s="489"/>
      <c r="I2" s="489"/>
      <c r="J2" s="489"/>
      <c r="K2" s="489"/>
      <c r="L2" s="489"/>
      <c r="M2" s="489"/>
      <c r="N2" s="316"/>
      <c r="O2" s="316"/>
      <c r="P2" s="316"/>
    </row>
    <row r="3" spans="1:16" ht="15.75">
      <c r="A3" s="523" t="s">
        <v>2366</v>
      </c>
      <c r="B3" s="523"/>
      <c r="C3" s="523"/>
      <c r="D3" s="523"/>
      <c r="E3" s="523"/>
      <c r="F3" s="523"/>
      <c r="G3" s="523"/>
      <c r="H3" s="523"/>
      <c r="I3" s="523"/>
      <c r="J3" s="523"/>
      <c r="K3" s="523"/>
      <c r="L3" s="523"/>
      <c r="M3" s="523"/>
      <c r="N3" s="316"/>
      <c r="O3" s="316"/>
      <c r="P3" s="316"/>
    </row>
    <row r="4" spans="1:16" ht="15.75">
      <c r="A4" s="315"/>
      <c r="B4" s="316"/>
      <c r="C4" s="316"/>
      <c r="D4" s="316"/>
      <c r="E4" s="316"/>
      <c r="F4" s="316"/>
      <c r="G4" s="316"/>
      <c r="H4" s="316"/>
      <c r="I4" s="316"/>
      <c r="J4" s="316"/>
      <c r="K4" s="316" t="s">
        <v>1979</v>
      </c>
      <c r="L4" s="316"/>
      <c r="M4" s="316"/>
      <c r="N4" s="316"/>
      <c r="O4" s="316"/>
      <c r="P4" s="316"/>
    </row>
    <row r="5" spans="1:16" ht="15.75">
      <c r="A5" s="518" t="s">
        <v>0</v>
      </c>
      <c r="B5" s="518" t="s">
        <v>2</v>
      </c>
      <c r="C5" s="519" t="s">
        <v>2321</v>
      </c>
      <c r="D5" s="518" t="s">
        <v>2352</v>
      </c>
      <c r="E5" s="518"/>
      <c r="F5" s="518" t="s">
        <v>2353</v>
      </c>
      <c r="G5" s="518"/>
      <c r="H5" s="518"/>
      <c r="I5" s="518"/>
      <c r="J5" s="518"/>
      <c r="K5" s="518"/>
      <c r="L5" s="518"/>
      <c r="M5" s="518"/>
      <c r="N5" s="434"/>
      <c r="O5" s="434"/>
      <c r="P5" s="434"/>
    </row>
    <row r="6" spans="1:16" ht="15.75">
      <c r="A6" s="518"/>
      <c r="B6" s="518"/>
      <c r="C6" s="520"/>
      <c r="D6" s="522" t="s">
        <v>2354</v>
      </c>
      <c r="E6" s="522" t="s">
        <v>4</v>
      </c>
      <c r="F6" s="518" t="s">
        <v>2355</v>
      </c>
      <c r="G6" s="518"/>
      <c r="H6" s="518"/>
      <c r="I6" s="516" t="s">
        <v>2356</v>
      </c>
      <c r="J6" s="517"/>
      <c r="K6" s="518" t="s">
        <v>2357</v>
      </c>
      <c r="L6" s="518"/>
      <c r="M6" s="518"/>
      <c r="N6" s="434"/>
      <c r="O6" s="434"/>
      <c r="P6" s="434"/>
    </row>
    <row r="7" spans="1:16" ht="63">
      <c r="A7" s="518"/>
      <c r="B7" s="518"/>
      <c r="C7" s="521"/>
      <c r="D7" s="522"/>
      <c r="E7" s="522"/>
      <c r="F7" s="435" t="s">
        <v>2358</v>
      </c>
      <c r="G7" s="435" t="s">
        <v>2293</v>
      </c>
      <c r="H7" s="435" t="s">
        <v>2359</v>
      </c>
      <c r="I7" s="435" t="s">
        <v>2360</v>
      </c>
      <c r="J7" s="435" t="s">
        <v>2361</v>
      </c>
      <c r="K7" s="435" t="s">
        <v>2358</v>
      </c>
      <c r="L7" s="435" t="s">
        <v>2293</v>
      </c>
      <c r="M7" s="435" t="s">
        <v>2359</v>
      </c>
      <c r="N7" s="316"/>
      <c r="O7" s="316"/>
      <c r="P7" s="316"/>
    </row>
    <row r="8" spans="1:16" ht="30.75" customHeight="1">
      <c r="A8" s="436"/>
      <c r="B8" s="317" t="s">
        <v>2091</v>
      </c>
      <c r="C8" s="437"/>
      <c r="D8" s="437"/>
      <c r="E8" s="364">
        <f t="shared" ref="E8:M8" si="0">SUM(E9:E12)</f>
        <v>86788</v>
      </c>
      <c r="F8" s="364">
        <f t="shared" si="0"/>
        <v>10386</v>
      </c>
      <c r="G8" s="364">
        <f t="shared" si="0"/>
        <v>10386</v>
      </c>
      <c r="H8" s="364">
        <f t="shared" si="0"/>
        <v>0</v>
      </c>
      <c r="I8" s="364">
        <f t="shared" si="0"/>
        <v>7800</v>
      </c>
      <c r="J8" s="364">
        <f t="shared" si="0"/>
        <v>7800</v>
      </c>
      <c r="K8" s="364">
        <f t="shared" si="0"/>
        <v>10386</v>
      </c>
      <c r="L8" s="364">
        <f t="shared" si="0"/>
        <v>10386</v>
      </c>
      <c r="M8" s="364">
        <f t="shared" si="0"/>
        <v>0</v>
      </c>
      <c r="N8" s="316"/>
      <c r="O8" s="316"/>
      <c r="P8" s="316"/>
    </row>
    <row r="9" spans="1:16" ht="31.5">
      <c r="A9" s="320">
        <v>1</v>
      </c>
      <c r="B9" s="438" t="s">
        <v>43</v>
      </c>
      <c r="C9" s="439" t="s">
        <v>2362</v>
      </c>
      <c r="D9" s="440" t="s">
        <v>1929</v>
      </c>
      <c r="E9" s="441">
        <v>72539</v>
      </c>
      <c r="F9" s="322">
        <f>G9+H9</f>
        <v>10386</v>
      </c>
      <c r="G9" s="322">
        <v>10386</v>
      </c>
      <c r="H9" s="322">
        <v>0</v>
      </c>
      <c r="I9" s="322">
        <v>0</v>
      </c>
      <c r="J9" s="322">
        <v>7800</v>
      </c>
      <c r="K9" s="322">
        <f>L9+M9</f>
        <v>2586</v>
      </c>
      <c r="L9" s="322">
        <f>G9-J9</f>
        <v>2586</v>
      </c>
      <c r="M9" s="322"/>
      <c r="N9" s="316"/>
      <c r="O9" s="316"/>
      <c r="P9" s="316"/>
    </row>
    <row r="10" spans="1:16" ht="63">
      <c r="A10" s="324">
        <v>2</v>
      </c>
      <c r="B10" s="355" t="s">
        <v>2330</v>
      </c>
      <c r="C10" s="442" t="s">
        <v>2362</v>
      </c>
      <c r="D10" s="443" t="s">
        <v>2363</v>
      </c>
      <c r="E10" s="326">
        <v>3166</v>
      </c>
      <c r="F10" s="326">
        <f t="shared" ref="F10:F11" si="1">G10+H10</f>
        <v>0</v>
      </c>
      <c r="G10" s="326">
        <v>0</v>
      </c>
      <c r="H10" s="326">
        <v>0</v>
      </c>
      <c r="I10" s="326">
        <v>2400</v>
      </c>
      <c r="J10" s="326">
        <v>0</v>
      </c>
      <c r="K10" s="326">
        <f>L10+M10</f>
        <v>2400</v>
      </c>
      <c r="L10" s="326">
        <v>2400</v>
      </c>
      <c r="M10" s="326"/>
      <c r="N10" s="316"/>
      <c r="O10" s="316"/>
      <c r="P10" s="316"/>
    </row>
    <row r="11" spans="1:16" ht="47.25">
      <c r="A11" s="324">
        <v>3</v>
      </c>
      <c r="B11" s="355" t="s">
        <v>2334</v>
      </c>
      <c r="C11" s="442" t="s">
        <v>2362</v>
      </c>
      <c r="D11" s="443" t="s">
        <v>2335</v>
      </c>
      <c r="E11" s="326">
        <v>3088</v>
      </c>
      <c r="F11" s="326">
        <f t="shared" si="1"/>
        <v>0</v>
      </c>
      <c r="G11" s="326">
        <v>0</v>
      </c>
      <c r="H11" s="326">
        <v>0</v>
      </c>
      <c r="I11" s="326">
        <v>2400</v>
      </c>
      <c r="J11" s="326">
        <v>0</v>
      </c>
      <c r="K11" s="326">
        <f>L11+M11</f>
        <v>2400</v>
      </c>
      <c r="L11" s="326">
        <v>2400</v>
      </c>
      <c r="M11" s="326"/>
      <c r="N11" s="316"/>
      <c r="O11" s="316"/>
      <c r="P11" s="316"/>
    </row>
    <row r="12" spans="1:16" ht="63">
      <c r="A12" s="444">
        <v>4</v>
      </c>
      <c r="B12" s="445" t="s">
        <v>2338</v>
      </c>
      <c r="C12" s="466" t="s">
        <v>2362</v>
      </c>
      <c r="D12" s="447" t="s">
        <v>2339</v>
      </c>
      <c r="E12" s="446">
        <v>7995</v>
      </c>
      <c r="F12" s="446"/>
      <c r="G12" s="446"/>
      <c r="H12" s="446"/>
      <c r="I12" s="446">
        <v>3000</v>
      </c>
      <c r="J12" s="446"/>
      <c r="K12" s="446">
        <v>3000</v>
      </c>
      <c r="L12" s="446">
        <v>3000</v>
      </c>
      <c r="M12" s="446"/>
      <c r="N12" s="316"/>
      <c r="O12" s="316"/>
      <c r="P12" s="316"/>
    </row>
    <row r="13" spans="1:16" ht="15.75">
      <c r="A13" s="315"/>
      <c r="B13" s="316"/>
      <c r="C13" s="316"/>
      <c r="D13" s="316"/>
      <c r="E13" s="316"/>
      <c r="F13" s="316"/>
      <c r="G13" s="316"/>
      <c r="H13" s="316"/>
      <c r="I13" s="316"/>
      <c r="J13" s="316"/>
      <c r="K13" s="316"/>
      <c r="L13" s="316"/>
      <c r="M13" s="316"/>
      <c r="N13" s="316"/>
      <c r="O13" s="316"/>
      <c r="P13" s="316"/>
    </row>
    <row r="14" spans="1:16" ht="15.75">
      <c r="A14" s="315"/>
      <c r="B14" s="316"/>
      <c r="C14" s="316"/>
      <c r="D14" s="316"/>
      <c r="E14" s="316"/>
      <c r="F14" s="316"/>
      <c r="G14" s="316"/>
      <c r="H14" s="316"/>
      <c r="I14" s="316"/>
      <c r="J14" s="316"/>
      <c r="K14" s="316"/>
      <c r="L14" s="316"/>
      <c r="M14" s="316"/>
      <c r="N14" s="316"/>
      <c r="O14" s="316"/>
      <c r="P14" s="316"/>
    </row>
    <row r="15" spans="1:16" ht="15.75">
      <c r="A15" s="315"/>
      <c r="B15" s="316"/>
      <c r="C15" s="316"/>
      <c r="D15" s="316"/>
      <c r="E15" s="316"/>
      <c r="F15" s="316"/>
      <c r="G15" s="316"/>
      <c r="H15" s="316"/>
      <c r="I15" s="316"/>
      <c r="J15" s="316"/>
      <c r="K15" s="316"/>
      <c r="L15" s="316"/>
      <c r="M15" s="316"/>
      <c r="N15" s="316"/>
      <c r="O15" s="316"/>
      <c r="P15" s="316"/>
    </row>
    <row r="16" spans="1:16" ht="15.75">
      <c r="A16" s="315"/>
      <c r="B16" s="316"/>
      <c r="C16" s="316"/>
      <c r="D16" s="316"/>
      <c r="E16" s="316"/>
      <c r="F16" s="316"/>
      <c r="G16" s="316"/>
      <c r="H16" s="316"/>
      <c r="I16" s="316"/>
      <c r="J16" s="316"/>
      <c r="K16" s="316"/>
      <c r="L16" s="316"/>
      <c r="M16" s="316"/>
      <c r="N16" s="316"/>
      <c r="O16" s="316"/>
      <c r="P16" s="316"/>
    </row>
    <row r="17" spans="1:16" ht="15.75">
      <c r="A17" s="315"/>
      <c r="B17" s="316"/>
      <c r="C17" s="316"/>
      <c r="D17" s="316"/>
      <c r="E17" s="316"/>
      <c r="F17" s="316"/>
      <c r="G17" s="316"/>
      <c r="H17" s="316"/>
      <c r="I17" s="316"/>
      <c r="J17" s="316"/>
      <c r="K17" s="316"/>
      <c r="L17" s="316"/>
      <c r="M17" s="316"/>
      <c r="N17" s="316"/>
      <c r="O17" s="316"/>
      <c r="P17" s="316"/>
    </row>
    <row r="18" spans="1:16" ht="15.75">
      <c r="A18" s="315"/>
      <c r="B18" s="316"/>
      <c r="C18" s="316"/>
      <c r="D18" s="316"/>
      <c r="E18" s="316"/>
      <c r="F18" s="316"/>
      <c r="G18" s="316"/>
      <c r="H18" s="316"/>
      <c r="I18" s="316"/>
      <c r="J18" s="316"/>
      <c r="K18" s="316"/>
      <c r="L18" s="316"/>
      <c r="M18" s="316"/>
      <c r="N18" s="316"/>
      <c r="O18" s="316"/>
      <c r="P18" s="316"/>
    </row>
    <row r="19" spans="1:16" ht="15.75">
      <c r="A19" s="315"/>
      <c r="B19" s="316"/>
      <c r="C19" s="316"/>
      <c r="D19" s="316"/>
      <c r="E19" s="316"/>
      <c r="F19" s="316"/>
      <c r="G19" s="316"/>
      <c r="H19" s="316"/>
      <c r="I19" s="316"/>
      <c r="J19" s="316"/>
      <c r="K19" s="316"/>
      <c r="L19" s="316"/>
      <c r="M19" s="316"/>
      <c r="N19" s="316"/>
      <c r="O19" s="316"/>
      <c r="P19" s="316"/>
    </row>
  </sheetData>
  <mergeCells count="12">
    <mergeCell ref="I6:J6"/>
    <mergeCell ref="K6:M6"/>
    <mergeCell ref="A2:M2"/>
    <mergeCell ref="A3:M3"/>
    <mergeCell ref="A5:A7"/>
    <mergeCell ref="B5:B7"/>
    <mergeCell ref="C5:C7"/>
    <mergeCell ref="D5:E5"/>
    <mergeCell ref="F5:M5"/>
    <mergeCell ref="D6:D7"/>
    <mergeCell ref="E6:E7"/>
    <mergeCell ref="F6:H6"/>
  </mergeCells>
  <pageMargins left="0.32" right="0.36"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AY13"/>
  <sheetViews>
    <sheetView zoomScale="85" zoomScaleNormal="85" workbookViewId="0">
      <selection activeCell="C19" sqref="C19"/>
    </sheetView>
  </sheetViews>
  <sheetFormatPr defaultColWidth="9.140625" defaultRowHeight="15"/>
  <cols>
    <col min="1" max="1" width="7" style="220" customWidth="1"/>
    <col min="2" max="2" width="16.85546875" style="121" hidden="1" customWidth="1"/>
    <col min="3" max="3" width="76.28515625" style="121" customWidth="1"/>
    <col min="4" max="4" width="15.28515625" style="121" hidden="1" customWidth="1"/>
    <col min="5" max="5" width="11.85546875" style="221" customWidth="1"/>
    <col min="6" max="6" width="11.5703125" style="121" customWidth="1"/>
    <col min="7" max="7" width="13.5703125" style="121" hidden="1" customWidth="1"/>
    <col min="8" max="8" width="11" style="121" hidden="1" customWidth="1"/>
    <col min="9" max="9" width="12" style="121" hidden="1" customWidth="1"/>
    <col min="10" max="10" width="11.28515625" style="121" customWidth="1"/>
    <col min="11" max="11" width="10" style="121" customWidth="1"/>
    <col min="12" max="12" width="11" style="121" customWidth="1"/>
    <col min="13" max="13" width="9.7109375" style="121" hidden="1" customWidth="1"/>
    <col min="14" max="14" width="17" style="121" hidden="1" customWidth="1"/>
    <col min="15" max="15" width="17.5703125" style="121" hidden="1" customWidth="1"/>
    <col min="16" max="16" width="17.140625" style="121" hidden="1" customWidth="1"/>
    <col min="17" max="17" width="17.42578125" style="121" hidden="1" customWidth="1"/>
    <col min="18" max="18" width="13.85546875" style="121" hidden="1" customWidth="1"/>
    <col min="19" max="19" width="16.28515625" style="121" hidden="1" customWidth="1"/>
    <col min="20" max="20" width="9" style="121" hidden="1" customWidth="1"/>
    <col min="21" max="21" width="17.7109375" style="121" hidden="1" customWidth="1"/>
    <col min="22" max="22" width="20" style="121" hidden="1" customWidth="1"/>
    <col min="23" max="23" width="16.85546875" style="121" hidden="1" customWidth="1"/>
    <col min="24" max="24" width="20" style="121" hidden="1" customWidth="1"/>
    <col min="25" max="25" width="16.5703125" style="121" hidden="1" customWidth="1"/>
    <col min="26" max="26" width="15.140625" style="121" hidden="1" customWidth="1"/>
    <col min="27" max="27" width="8" style="121" hidden="1" customWidth="1"/>
    <col min="28" max="28" width="19.140625" style="121" hidden="1" customWidth="1"/>
    <col min="29" max="29" width="18.85546875" style="121" hidden="1" customWidth="1"/>
    <col min="30" max="30" width="19.140625" style="121" hidden="1" customWidth="1"/>
    <col min="31" max="31" width="18.85546875" style="121" hidden="1" customWidth="1"/>
    <col min="32" max="32" width="14.140625" style="121" hidden="1" customWidth="1"/>
    <col min="33" max="33" width="12.5703125" style="121" hidden="1" customWidth="1"/>
    <col min="34" max="34" width="6.85546875" style="121" hidden="1" customWidth="1"/>
    <col min="35" max="35" width="17.28515625" style="121" hidden="1" customWidth="1"/>
    <col min="36" max="36" width="16.28515625" style="121" hidden="1" customWidth="1"/>
    <col min="37" max="37" width="16.42578125" style="121" hidden="1" customWidth="1"/>
    <col min="38" max="38" width="16.140625" style="121" hidden="1" customWidth="1"/>
    <col min="39" max="39" width="15.42578125" style="121" hidden="1" customWidth="1"/>
    <col min="40" max="40" width="12.85546875" style="121" hidden="1" customWidth="1"/>
    <col min="41" max="41" width="9.42578125" style="121" hidden="1" customWidth="1"/>
    <col min="42" max="45" width="18.85546875" style="121" hidden="1" customWidth="1"/>
    <col min="46" max="47" width="9.42578125" style="121" hidden="1" customWidth="1"/>
    <col min="48" max="48" width="9.7109375" style="121" hidden="1" customWidth="1"/>
    <col min="49" max="50" width="0" style="121" hidden="1" customWidth="1"/>
    <col min="51" max="51" width="9.7109375" style="121" hidden="1" customWidth="1"/>
    <col min="52" max="16384" width="9.140625" style="121"/>
  </cols>
  <sheetData>
    <row r="2" spans="1:51" ht="15" customHeight="1">
      <c r="A2" s="472" t="s">
        <v>2067</v>
      </c>
      <c r="B2" s="472"/>
      <c r="C2" s="472"/>
      <c r="D2" s="472"/>
      <c r="E2" s="472"/>
      <c r="F2" s="472"/>
      <c r="G2" s="472"/>
      <c r="H2" s="472"/>
      <c r="I2" s="472"/>
      <c r="J2" s="472"/>
      <c r="K2" s="472"/>
      <c r="L2" s="472"/>
      <c r="M2" s="219"/>
    </row>
    <row r="3" spans="1:51" ht="24.75" customHeight="1">
      <c r="I3" s="158"/>
      <c r="K3" s="121" t="s">
        <v>1979</v>
      </c>
    </row>
    <row r="4" spans="1:51" ht="27.75" customHeight="1">
      <c r="A4" s="484" t="s">
        <v>0</v>
      </c>
      <c r="B4" s="484" t="s">
        <v>1</v>
      </c>
      <c r="C4" s="484" t="s">
        <v>2</v>
      </c>
      <c r="D4" s="120"/>
      <c r="E4" s="484" t="s">
        <v>3</v>
      </c>
      <c r="F4" s="484" t="s">
        <v>4</v>
      </c>
      <c r="G4" s="484" t="s">
        <v>1952</v>
      </c>
      <c r="H4" s="484" t="s">
        <v>1953</v>
      </c>
      <c r="I4" s="484" t="s">
        <v>89</v>
      </c>
      <c r="J4" s="484" t="s">
        <v>1956</v>
      </c>
      <c r="K4" s="484" t="s">
        <v>2064</v>
      </c>
      <c r="L4" s="484" t="s">
        <v>2066</v>
      </c>
      <c r="N4" s="473" t="s">
        <v>72</v>
      </c>
      <c r="O4" s="473"/>
      <c r="P4" s="473" t="s">
        <v>73</v>
      </c>
      <c r="Q4" s="473"/>
      <c r="R4" s="473" t="s">
        <v>74</v>
      </c>
      <c r="S4" s="473"/>
      <c r="T4" s="290"/>
      <c r="U4" s="473" t="s">
        <v>77</v>
      </c>
      <c r="V4" s="473"/>
      <c r="W4" s="473" t="s">
        <v>78</v>
      </c>
      <c r="X4" s="473"/>
      <c r="Y4" s="473" t="s">
        <v>79</v>
      </c>
      <c r="Z4" s="473"/>
      <c r="AA4" s="290"/>
      <c r="AB4" s="473" t="s">
        <v>80</v>
      </c>
      <c r="AC4" s="473"/>
      <c r="AD4" s="473" t="s">
        <v>81</v>
      </c>
      <c r="AE4" s="473"/>
      <c r="AF4" s="473" t="s">
        <v>82</v>
      </c>
      <c r="AG4" s="473"/>
      <c r="AH4" s="290"/>
      <c r="AI4" s="473" t="s">
        <v>83</v>
      </c>
      <c r="AJ4" s="473"/>
      <c r="AK4" s="473" t="s">
        <v>84</v>
      </c>
      <c r="AL4" s="473"/>
      <c r="AM4" s="473" t="s">
        <v>85</v>
      </c>
      <c r="AN4" s="473"/>
      <c r="AO4" s="224"/>
      <c r="AP4" s="473" t="s">
        <v>86</v>
      </c>
      <c r="AQ4" s="473"/>
      <c r="AR4" s="473" t="s">
        <v>87</v>
      </c>
      <c r="AS4" s="473"/>
      <c r="AT4" s="473" t="s">
        <v>88</v>
      </c>
      <c r="AU4" s="473"/>
    </row>
    <row r="5" spans="1:51" ht="30.75" customHeight="1">
      <c r="A5" s="485"/>
      <c r="B5" s="485"/>
      <c r="C5" s="485"/>
      <c r="D5" s="310"/>
      <c r="E5" s="485"/>
      <c r="F5" s="485"/>
      <c r="G5" s="485"/>
      <c r="H5" s="485"/>
      <c r="I5" s="485"/>
      <c r="J5" s="485"/>
      <c r="K5" s="485"/>
      <c r="L5" s="485"/>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24"/>
      <c r="AP5" s="291"/>
      <c r="AQ5" s="291"/>
      <c r="AR5" s="291"/>
      <c r="AS5" s="291"/>
      <c r="AT5" s="291"/>
      <c r="AU5" s="291"/>
    </row>
    <row r="6" spans="1:51" ht="42.75">
      <c r="A6" s="486"/>
      <c r="B6" s="486"/>
      <c r="C6" s="486"/>
      <c r="D6" s="314"/>
      <c r="E6" s="486"/>
      <c r="F6" s="486"/>
      <c r="G6" s="486"/>
      <c r="H6" s="486"/>
      <c r="I6" s="486"/>
      <c r="J6" s="486"/>
      <c r="K6" s="486"/>
      <c r="L6" s="486"/>
      <c r="N6" s="227" t="s">
        <v>75</v>
      </c>
      <c r="O6" s="228" t="s">
        <v>76</v>
      </c>
      <c r="P6" s="227" t="s">
        <v>75</v>
      </c>
      <c r="Q6" s="228" t="s">
        <v>76</v>
      </c>
      <c r="R6" s="227" t="s">
        <v>75</v>
      </c>
      <c r="S6" s="228" t="s">
        <v>76</v>
      </c>
      <c r="T6" s="228"/>
      <c r="U6" s="227" t="s">
        <v>75</v>
      </c>
      <c r="V6" s="228" t="s">
        <v>76</v>
      </c>
      <c r="W6" s="227" t="s">
        <v>75</v>
      </c>
      <c r="X6" s="228" t="s">
        <v>76</v>
      </c>
      <c r="Y6" s="227" t="s">
        <v>75</v>
      </c>
      <c r="Z6" s="228" t="s">
        <v>76</v>
      </c>
      <c r="AA6" s="228"/>
      <c r="AB6" s="227" t="s">
        <v>75</v>
      </c>
      <c r="AC6" s="228" t="s">
        <v>76</v>
      </c>
      <c r="AD6" s="227" t="s">
        <v>75</v>
      </c>
      <c r="AE6" s="228" t="s">
        <v>76</v>
      </c>
      <c r="AF6" s="227" t="s">
        <v>75</v>
      </c>
      <c r="AG6" s="228" t="s">
        <v>76</v>
      </c>
      <c r="AH6" s="228"/>
      <c r="AI6" s="293" t="s">
        <v>75</v>
      </c>
      <c r="AJ6" s="292" t="s">
        <v>76</v>
      </c>
      <c r="AK6" s="293" t="s">
        <v>75</v>
      </c>
      <c r="AL6" s="292" t="s">
        <v>76</v>
      </c>
      <c r="AM6" s="293" t="s">
        <v>75</v>
      </c>
      <c r="AN6" s="292" t="s">
        <v>76</v>
      </c>
      <c r="AO6" s="231"/>
      <c r="AP6" s="293" t="s">
        <v>75</v>
      </c>
      <c r="AQ6" s="292" t="s">
        <v>76</v>
      </c>
      <c r="AR6" s="293" t="s">
        <v>75</v>
      </c>
      <c r="AS6" s="292" t="s">
        <v>76</v>
      </c>
      <c r="AT6" s="293" t="s">
        <v>75</v>
      </c>
      <c r="AU6" s="292" t="s">
        <v>76</v>
      </c>
    </row>
    <row r="7" spans="1:51" ht="28.5" customHeight="1">
      <c r="A7" s="312"/>
      <c r="B7" s="312"/>
      <c r="C7" s="312" t="s">
        <v>1954</v>
      </c>
      <c r="D7" s="312"/>
      <c r="E7" s="312"/>
      <c r="F7" s="312"/>
      <c r="G7" s="312"/>
      <c r="H7" s="312"/>
      <c r="I7" s="312"/>
      <c r="J7" s="313">
        <f>SUM(J8:J13)</f>
        <v>20098.329063000001</v>
      </c>
      <c r="K7" s="313">
        <f t="shared" ref="K7:L7" si="0">SUM(K8:K13)</f>
        <v>0</v>
      </c>
      <c r="L7" s="313">
        <f t="shared" si="0"/>
        <v>20098.329063000001</v>
      </c>
      <c r="M7" s="158" t="e">
        <f>#REF!+#REF!</f>
        <v>#REF!</v>
      </c>
      <c r="N7" s="232"/>
      <c r="O7" s="233"/>
      <c r="P7" s="232"/>
      <c r="Q7" s="233"/>
      <c r="R7" s="232"/>
      <c r="S7" s="233"/>
      <c r="T7" s="233"/>
      <c r="U7" s="232"/>
      <c r="V7" s="233"/>
      <c r="W7" s="232"/>
      <c r="X7" s="233"/>
      <c r="Y7" s="232"/>
      <c r="Z7" s="233"/>
      <c r="AA7" s="233"/>
      <c r="AB7" s="232"/>
      <c r="AC7" s="233"/>
      <c r="AD7" s="232"/>
      <c r="AE7" s="233"/>
      <c r="AF7" s="232"/>
      <c r="AG7" s="233"/>
      <c r="AH7" s="233"/>
      <c r="AI7" s="234"/>
      <c r="AJ7" s="235"/>
      <c r="AK7" s="234"/>
      <c r="AL7" s="235"/>
      <c r="AM7" s="234"/>
      <c r="AN7" s="235"/>
      <c r="AO7" s="231"/>
      <c r="AP7" s="234"/>
      <c r="AQ7" s="235"/>
      <c r="AR7" s="234"/>
      <c r="AS7" s="235"/>
      <c r="AT7" s="234"/>
      <c r="AU7" s="235"/>
      <c r="AV7" s="158" t="e">
        <f>#REF!+#REF!</f>
        <v>#REF!</v>
      </c>
      <c r="AW7" s="158" t="e">
        <f>#REF!+#REF!+#REF!</f>
        <v>#REF!</v>
      </c>
      <c r="AY7" s="158" t="e">
        <f>#REF!+#REF!</f>
        <v>#REF!</v>
      </c>
    </row>
    <row r="8" spans="1:51" s="128" customFormat="1" ht="30">
      <c r="A8" s="107">
        <v>1</v>
      </c>
      <c r="B8" s="115" t="s">
        <v>11</v>
      </c>
      <c r="C8" s="116" t="s">
        <v>12</v>
      </c>
      <c r="D8" s="246" t="s">
        <v>41</v>
      </c>
      <c r="E8" s="111" t="s">
        <v>23</v>
      </c>
      <c r="F8" s="118">
        <v>14988.618</v>
      </c>
      <c r="G8" s="118"/>
      <c r="H8" s="118"/>
      <c r="I8" s="118">
        <v>0</v>
      </c>
      <c r="J8" s="242">
        <v>14424.401063000001</v>
      </c>
      <c r="K8" s="242">
        <v>-4.925393999999983</v>
      </c>
      <c r="L8" s="242">
        <f>J8+K8</f>
        <v>14419.475669000001</v>
      </c>
      <c r="N8" s="105">
        <v>0</v>
      </c>
      <c r="O8" s="243">
        <v>0</v>
      </c>
      <c r="P8" s="243">
        <v>0</v>
      </c>
      <c r="Q8" s="243">
        <v>0</v>
      </c>
      <c r="R8" s="243">
        <v>0</v>
      </c>
      <c r="S8" s="243">
        <v>0</v>
      </c>
      <c r="T8" s="243"/>
      <c r="U8" s="118">
        <v>0</v>
      </c>
      <c r="V8" s="118">
        <v>0</v>
      </c>
      <c r="W8" s="118">
        <v>0</v>
      </c>
      <c r="X8" s="118">
        <v>0</v>
      </c>
      <c r="Y8" s="118">
        <v>0</v>
      </c>
      <c r="Z8" s="118">
        <v>0</v>
      </c>
      <c r="AA8" s="244"/>
      <c r="AB8" s="244">
        <v>0</v>
      </c>
      <c r="AC8" s="244">
        <v>5520537331</v>
      </c>
      <c r="AD8" s="244">
        <v>0</v>
      </c>
      <c r="AE8" s="244">
        <v>5520537331</v>
      </c>
      <c r="AF8" s="244">
        <v>0</v>
      </c>
      <c r="AG8" s="244">
        <v>0</v>
      </c>
      <c r="AH8" s="244"/>
      <c r="AI8" s="244">
        <v>8000000000</v>
      </c>
      <c r="AJ8" s="244">
        <v>158840632</v>
      </c>
      <c r="AK8" s="244">
        <v>7999999669</v>
      </c>
      <c r="AL8" s="244">
        <v>158840632</v>
      </c>
      <c r="AM8" s="244">
        <v>331</v>
      </c>
      <c r="AN8" s="244">
        <v>0</v>
      </c>
      <c r="AP8" s="245">
        <v>0</v>
      </c>
      <c r="AQ8" s="247">
        <f>535023762+210000000</f>
        <v>745023762</v>
      </c>
      <c r="AR8" s="247">
        <v>0</v>
      </c>
      <c r="AS8" s="247">
        <f>126893512+613204856</f>
        <v>740098368</v>
      </c>
    </row>
    <row r="9" spans="1:51" s="128" customFormat="1" ht="30">
      <c r="A9" s="107">
        <v>2</v>
      </c>
      <c r="B9" s="115" t="s">
        <v>15</v>
      </c>
      <c r="C9" s="116" t="s">
        <v>16</v>
      </c>
      <c r="D9" s="109" t="s">
        <v>41</v>
      </c>
      <c r="E9" s="118" t="s">
        <v>21</v>
      </c>
      <c r="F9" s="118">
        <v>1217.6559999999999</v>
      </c>
      <c r="G9" s="118"/>
      <c r="H9" s="118"/>
      <c r="I9" s="118">
        <v>0</v>
      </c>
      <c r="J9" s="242">
        <v>1200</v>
      </c>
      <c r="K9" s="242">
        <v>-63.663749999999936</v>
      </c>
      <c r="L9" s="242">
        <f t="shared" ref="L9:L13" si="1">J9+K9</f>
        <v>1136.3362500000001</v>
      </c>
      <c r="N9" s="110"/>
      <c r="O9" s="251"/>
      <c r="P9" s="251"/>
      <c r="Q9" s="251"/>
      <c r="R9" s="251"/>
      <c r="S9" s="251"/>
      <c r="T9" s="251"/>
      <c r="U9" s="252"/>
      <c r="V9" s="252"/>
      <c r="W9" s="252"/>
      <c r="X9" s="252"/>
      <c r="Y9" s="252"/>
      <c r="Z9" s="252"/>
      <c r="AA9" s="252"/>
      <c r="AB9" s="252"/>
      <c r="AC9" s="252"/>
      <c r="AD9" s="252"/>
      <c r="AE9" s="252"/>
      <c r="AF9" s="252"/>
      <c r="AG9" s="252"/>
      <c r="AH9" s="252"/>
      <c r="AI9" s="252"/>
      <c r="AJ9" s="252"/>
      <c r="AK9" s="252"/>
      <c r="AL9" s="252"/>
      <c r="AM9" s="252"/>
      <c r="AN9" s="252"/>
      <c r="AP9" s="245"/>
      <c r="AQ9" s="245">
        <v>1200000000</v>
      </c>
      <c r="AR9" s="245"/>
      <c r="AS9" s="253">
        <v>1136336250</v>
      </c>
    </row>
    <row r="10" spans="1:51" ht="30">
      <c r="A10" s="107">
        <v>3</v>
      </c>
      <c r="B10" s="254"/>
      <c r="C10" s="116" t="s">
        <v>2060</v>
      </c>
      <c r="D10" s="254"/>
      <c r="E10" s="111" t="s">
        <v>2061</v>
      </c>
      <c r="F10" s="281">
        <v>4969</v>
      </c>
      <c r="G10" s="256"/>
      <c r="H10" s="256"/>
      <c r="I10" s="256"/>
      <c r="J10" s="270">
        <v>2000</v>
      </c>
      <c r="K10" s="270">
        <v>-300</v>
      </c>
      <c r="L10" s="242">
        <f t="shared" si="1"/>
        <v>1700</v>
      </c>
    </row>
    <row r="11" spans="1:51" ht="30">
      <c r="A11" s="107">
        <v>4</v>
      </c>
      <c r="B11" s="254"/>
      <c r="C11" s="116" t="s">
        <v>2058</v>
      </c>
      <c r="D11" s="254"/>
      <c r="E11" s="111" t="s">
        <v>2059</v>
      </c>
      <c r="F11" s="281">
        <v>2168</v>
      </c>
      <c r="G11" s="256"/>
      <c r="H11" s="256"/>
      <c r="I11" s="256"/>
      <c r="J11" s="270">
        <v>2000</v>
      </c>
      <c r="K11" s="270">
        <v>-500</v>
      </c>
      <c r="L11" s="242">
        <f t="shared" si="1"/>
        <v>1500</v>
      </c>
    </row>
    <row r="12" spans="1:51" ht="35.25" customHeight="1">
      <c r="A12" s="107">
        <v>5</v>
      </c>
      <c r="B12" s="254"/>
      <c r="C12" s="112" t="s">
        <v>1972</v>
      </c>
      <c r="D12" s="254"/>
      <c r="E12" s="111"/>
      <c r="F12" s="281">
        <v>10000</v>
      </c>
      <c r="G12" s="256"/>
      <c r="H12" s="256"/>
      <c r="I12" s="256"/>
      <c r="J12" s="270">
        <v>473.928</v>
      </c>
      <c r="K12" s="270">
        <v>-473.928</v>
      </c>
      <c r="L12" s="242">
        <f t="shared" si="1"/>
        <v>0</v>
      </c>
    </row>
    <row r="13" spans="1:51" ht="48.75" customHeight="1">
      <c r="A13" s="295">
        <v>6</v>
      </c>
      <c r="B13" s="257"/>
      <c r="C13" s="296" t="s">
        <v>2062</v>
      </c>
      <c r="D13" s="257"/>
      <c r="E13" s="306" t="s">
        <v>2063</v>
      </c>
      <c r="F13" s="119">
        <v>2517</v>
      </c>
      <c r="G13" s="311"/>
      <c r="H13" s="311"/>
      <c r="I13" s="311"/>
      <c r="J13" s="307"/>
      <c r="K13" s="119">
        <v>1342.5171439999999</v>
      </c>
      <c r="L13" s="307">
        <f t="shared" si="1"/>
        <v>1342.5171439999999</v>
      </c>
    </row>
  </sheetData>
  <mergeCells count="27">
    <mergeCell ref="AM4:AN4"/>
    <mergeCell ref="AP4:AQ4"/>
    <mergeCell ref="AR4:AS4"/>
    <mergeCell ref="AT4:AU4"/>
    <mergeCell ref="K4:K6"/>
    <mergeCell ref="AF4:AG4"/>
    <mergeCell ref="AI4:AJ4"/>
    <mergeCell ref="AK4:AL4"/>
    <mergeCell ref="Y4:Z4"/>
    <mergeCell ref="AB4:AC4"/>
    <mergeCell ref="AD4:AE4"/>
    <mergeCell ref="N4:O4"/>
    <mergeCell ref="P4:Q4"/>
    <mergeCell ref="R4:S4"/>
    <mergeCell ref="U4:V4"/>
    <mergeCell ref="W4:X4"/>
    <mergeCell ref="A2:L2"/>
    <mergeCell ref="A4:A6"/>
    <mergeCell ref="B4:B6"/>
    <mergeCell ref="C4:C6"/>
    <mergeCell ref="E4:E6"/>
    <mergeCell ref="F4:F6"/>
    <mergeCell ref="G4:G6"/>
    <mergeCell ref="H4:H6"/>
    <mergeCell ref="I4:I6"/>
    <mergeCell ref="J4:J6"/>
    <mergeCell ref="L4:L6"/>
  </mergeCells>
  <pageMargins left="0.69" right="0.19685039370078741" top="0.43307086614173229" bottom="0.39370078740157483" header="0.31496062992125984" footer="0.19685039370078741"/>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zoomScale="85" zoomScaleNormal="85" workbookViewId="0">
      <selection activeCell="C17" sqref="C17"/>
    </sheetView>
  </sheetViews>
  <sheetFormatPr defaultRowHeight="15"/>
  <cols>
    <col min="1" max="1" width="7" customWidth="1"/>
    <col min="2" max="2" width="10.5703125" customWidth="1"/>
    <col min="3" max="3" width="41.140625" customWidth="1"/>
    <col min="4" max="4" width="0" hidden="1" customWidth="1"/>
    <col min="5" max="5" width="12.7109375" customWidth="1"/>
    <col min="6" max="6" width="16.85546875" customWidth="1"/>
    <col min="7" max="9" width="0" hidden="1" customWidth="1"/>
    <col min="10" max="10" width="16.28515625" customWidth="1"/>
    <col min="11" max="11" width="15" hidden="1" customWidth="1"/>
    <col min="12" max="12" width="16.85546875" customWidth="1"/>
    <col min="13" max="13" width="16.28515625" customWidth="1"/>
    <col min="14" max="14" width="14.85546875" customWidth="1"/>
    <col min="15" max="15" width="17.5703125" customWidth="1"/>
    <col min="16" max="16" width="15.42578125" hidden="1" customWidth="1"/>
    <col min="17" max="17" width="16.85546875" customWidth="1"/>
    <col min="18" max="18" width="15.85546875" customWidth="1"/>
    <col min="19" max="19" width="13.140625" hidden="1" customWidth="1"/>
  </cols>
  <sheetData>
    <row r="1" spans="1:19">
      <c r="A1" s="220"/>
      <c r="B1" s="121"/>
      <c r="C1" s="121"/>
      <c r="D1" s="121"/>
      <c r="E1" s="221"/>
      <c r="F1" s="121"/>
      <c r="G1" s="121"/>
      <c r="H1" s="121"/>
      <c r="I1" s="121"/>
      <c r="J1" s="121"/>
      <c r="K1" s="121"/>
      <c r="L1" s="121"/>
      <c r="M1" s="121"/>
      <c r="N1" s="121"/>
      <c r="O1" s="121"/>
      <c r="P1" s="121"/>
      <c r="Q1" s="121"/>
      <c r="R1" s="121"/>
      <c r="S1" s="121"/>
    </row>
    <row r="2" spans="1:19" ht="15.75">
      <c r="A2" s="472" t="s">
        <v>2306</v>
      </c>
      <c r="B2" s="472"/>
      <c r="C2" s="472"/>
      <c r="D2" s="472"/>
      <c r="E2" s="472"/>
      <c r="F2" s="472"/>
      <c r="G2" s="472"/>
      <c r="H2" s="472"/>
      <c r="I2" s="472"/>
      <c r="J2" s="472"/>
      <c r="K2" s="472"/>
      <c r="L2" s="472"/>
      <c r="M2" s="472"/>
      <c r="N2" s="472"/>
      <c r="O2" s="472"/>
      <c r="P2" s="472"/>
      <c r="Q2" s="472"/>
      <c r="R2" s="387"/>
      <c r="S2" s="387"/>
    </row>
    <row r="3" spans="1:19" ht="15.75">
      <c r="A3" s="488"/>
      <c r="B3" s="488"/>
      <c r="C3" s="488"/>
      <c r="D3" s="488"/>
      <c r="E3" s="488"/>
      <c r="F3" s="488"/>
      <c r="G3" s="488"/>
      <c r="H3" s="488"/>
      <c r="I3" s="488"/>
      <c r="J3" s="488"/>
      <c r="K3" s="488"/>
      <c r="L3" s="488"/>
      <c r="M3" s="488"/>
      <c r="N3" s="488"/>
      <c r="O3" s="488"/>
      <c r="P3" s="488"/>
      <c r="Q3" s="488"/>
      <c r="R3" s="388"/>
      <c r="S3" s="387"/>
    </row>
    <row r="4" spans="1:19">
      <c r="A4" s="220"/>
      <c r="B4" s="121"/>
      <c r="C4" s="121"/>
      <c r="D4" s="121"/>
      <c r="E4" s="221"/>
      <c r="F4" s="121"/>
      <c r="G4" s="121"/>
      <c r="H4" s="121"/>
      <c r="I4" s="158"/>
      <c r="J4" s="121"/>
      <c r="K4" s="121"/>
      <c r="L4" s="121"/>
      <c r="M4" s="121"/>
      <c r="N4" s="121"/>
      <c r="O4" s="128" t="s">
        <v>2282</v>
      </c>
      <c r="P4" s="121"/>
      <c r="Q4" s="121"/>
      <c r="R4" s="121"/>
      <c r="S4" s="121"/>
    </row>
    <row r="5" spans="1:19" ht="38.25" customHeight="1">
      <c r="A5" s="487" t="s">
        <v>0</v>
      </c>
      <c r="B5" s="487" t="s">
        <v>1</v>
      </c>
      <c r="C5" s="487" t="s">
        <v>2</v>
      </c>
      <c r="D5" s="389"/>
      <c r="E5" s="487" t="s">
        <v>3</v>
      </c>
      <c r="F5" s="487" t="s">
        <v>4</v>
      </c>
      <c r="G5" s="487" t="s">
        <v>1952</v>
      </c>
      <c r="H5" s="487" t="s">
        <v>1953</v>
      </c>
      <c r="I5" s="487" t="s">
        <v>89</v>
      </c>
      <c r="J5" s="487" t="s">
        <v>2287</v>
      </c>
      <c r="K5" s="487"/>
      <c r="L5" s="487"/>
      <c r="M5" s="487"/>
      <c r="N5" s="487" t="s">
        <v>2283</v>
      </c>
      <c r="O5" s="487" t="s">
        <v>2288</v>
      </c>
      <c r="P5" s="487"/>
      <c r="Q5" s="487"/>
      <c r="R5" s="487"/>
      <c r="S5" s="392"/>
    </row>
    <row r="6" spans="1:19" ht="32.25" customHeight="1">
      <c r="A6" s="487"/>
      <c r="B6" s="487"/>
      <c r="C6" s="487"/>
      <c r="D6" s="389"/>
      <c r="E6" s="487"/>
      <c r="F6" s="487"/>
      <c r="G6" s="487"/>
      <c r="H6" s="487"/>
      <c r="I6" s="487"/>
      <c r="J6" s="487" t="s">
        <v>5</v>
      </c>
      <c r="K6" s="487" t="s">
        <v>6</v>
      </c>
      <c r="L6" s="487" t="s">
        <v>2284</v>
      </c>
      <c r="M6" s="487"/>
      <c r="N6" s="487"/>
      <c r="O6" s="487" t="s">
        <v>5</v>
      </c>
      <c r="P6" s="487" t="s">
        <v>6</v>
      </c>
      <c r="Q6" s="487" t="s">
        <v>2284</v>
      </c>
      <c r="R6" s="487"/>
      <c r="S6" s="392"/>
    </row>
    <row r="7" spans="1:19" ht="58.5" customHeight="1">
      <c r="A7" s="487"/>
      <c r="B7" s="487"/>
      <c r="C7" s="487"/>
      <c r="D7" s="389"/>
      <c r="E7" s="487"/>
      <c r="F7" s="487"/>
      <c r="G7" s="389"/>
      <c r="H7" s="389"/>
      <c r="I7" s="389"/>
      <c r="J7" s="487"/>
      <c r="K7" s="487"/>
      <c r="L7" s="389" t="s">
        <v>5</v>
      </c>
      <c r="M7" s="389" t="s">
        <v>2285</v>
      </c>
      <c r="N7" s="487"/>
      <c r="O7" s="487"/>
      <c r="P7" s="487"/>
      <c r="Q7" s="389" t="s">
        <v>5</v>
      </c>
      <c r="R7" s="389" t="s">
        <v>2285</v>
      </c>
      <c r="S7" s="386" t="s">
        <v>2286</v>
      </c>
    </row>
    <row r="8" spans="1:19" ht="27.75" customHeight="1">
      <c r="A8" s="389"/>
      <c r="B8" s="389"/>
      <c r="C8" s="389" t="s">
        <v>1954</v>
      </c>
      <c r="D8" s="389"/>
      <c r="E8" s="389"/>
      <c r="F8" s="390">
        <f t="shared" ref="F8:S8" si="0">SUM(F9:F10)</f>
        <v>4685578000</v>
      </c>
      <c r="G8" s="390">
        <f t="shared" si="0"/>
        <v>0</v>
      </c>
      <c r="H8" s="390">
        <f t="shared" si="0"/>
        <v>0</v>
      </c>
      <c r="I8" s="390">
        <f t="shared" si="0"/>
        <v>0</v>
      </c>
      <c r="J8" s="390">
        <f t="shared" si="0"/>
        <v>2973928000</v>
      </c>
      <c r="K8" s="390">
        <f t="shared" si="0"/>
        <v>0</v>
      </c>
      <c r="L8" s="390">
        <f t="shared" si="0"/>
        <v>3042517144</v>
      </c>
      <c r="M8" s="390">
        <f t="shared" si="0"/>
        <v>3042517144</v>
      </c>
      <c r="N8" s="390">
        <f t="shared" si="0"/>
        <v>0</v>
      </c>
      <c r="O8" s="390">
        <f t="shared" si="0"/>
        <v>2973928000</v>
      </c>
      <c r="P8" s="390">
        <f t="shared" si="0"/>
        <v>0</v>
      </c>
      <c r="Q8" s="390">
        <f t="shared" si="0"/>
        <v>3042517144</v>
      </c>
      <c r="R8" s="390">
        <f t="shared" si="0"/>
        <v>3042517144</v>
      </c>
      <c r="S8" s="393">
        <f t="shared" si="0"/>
        <v>0</v>
      </c>
    </row>
    <row r="9" spans="1:19" ht="45">
      <c r="A9" s="297">
        <v>1</v>
      </c>
      <c r="B9" s="298">
        <v>8161783</v>
      </c>
      <c r="C9" s="299" t="s">
        <v>2058</v>
      </c>
      <c r="D9" s="258"/>
      <c r="E9" s="301" t="s">
        <v>2059</v>
      </c>
      <c r="F9" s="417">
        <v>2168578000</v>
      </c>
      <c r="G9" s="418"/>
      <c r="H9" s="418"/>
      <c r="I9" s="418"/>
      <c r="J9" s="419">
        <v>2000000000</v>
      </c>
      <c r="K9" s="419"/>
      <c r="L9" s="419">
        <v>1800000000</v>
      </c>
      <c r="M9" s="419">
        <v>1800000000</v>
      </c>
      <c r="N9" s="419">
        <v>12141000</v>
      </c>
      <c r="O9" s="419">
        <f>J9+N9</f>
        <v>2012141000</v>
      </c>
      <c r="P9" s="419"/>
      <c r="Q9" s="419">
        <f t="shared" ref="Q9:Q10" si="1">R9+S9</f>
        <v>1812141000</v>
      </c>
      <c r="R9" s="419">
        <f>M9+N9</f>
        <v>1812141000</v>
      </c>
      <c r="S9" s="394"/>
    </row>
    <row r="10" spans="1:19" ht="60">
      <c r="A10" s="295">
        <v>2</v>
      </c>
      <c r="B10" s="391">
        <v>8166383</v>
      </c>
      <c r="C10" s="296" t="s">
        <v>2062</v>
      </c>
      <c r="D10" s="257"/>
      <c r="E10" s="306" t="s">
        <v>2170</v>
      </c>
      <c r="F10" s="420">
        <v>2517000000</v>
      </c>
      <c r="G10" s="421"/>
      <c r="H10" s="421"/>
      <c r="I10" s="421"/>
      <c r="J10" s="420">
        <v>973928000</v>
      </c>
      <c r="K10" s="420"/>
      <c r="L10" s="420">
        <v>1242517144</v>
      </c>
      <c r="M10" s="420">
        <v>1242517144</v>
      </c>
      <c r="N10" s="420">
        <v>-12141000</v>
      </c>
      <c r="O10" s="420">
        <f>J10+N10</f>
        <v>961787000</v>
      </c>
      <c r="P10" s="422"/>
      <c r="Q10" s="422">
        <f t="shared" si="1"/>
        <v>1230376144</v>
      </c>
      <c r="R10" s="422">
        <f>M10+N10</f>
        <v>1230376144</v>
      </c>
      <c r="S10" s="394"/>
    </row>
    <row r="11" spans="1:19">
      <c r="A11" s="220"/>
      <c r="B11" s="121"/>
      <c r="C11" s="121"/>
      <c r="D11" s="121"/>
      <c r="E11" s="221"/>
      <c r="F11" s="121"/>
      <c r="G11" s="121"/>
      <c r="H11" s="121"/>
      <c r="I11" s="121"/>
      <c r="J11" s="121"/>
      <c r="K11" s="121"/>
      <c r="L11" s="121"/>
      <c r="M11" s="121"/>
      <c r="N11" s="121"/>
      <c r="O11" s="121"/>
      <c r="P11" s="121"/>
      <c r="Q11" s="121"/>
      <c r="R11" s="121"/>
      <c r="S11" s="121"/>
    </row>
    <row r="12" spans="1:19">
      <c r="A12" s="220"/>
      <c r="B12" s="121"/>
      <c r="C12" s="121"/>
      <c r="D12" s="121"/>
      <c r="E12" s="221"/>
      <c r="F12" s="121"/>
      <c r="G12" s="121"/>
      <c r="H12" s="121"/>
      <c r="I12" s="121"/>
      <c r="J12" s="121"/>
      <c r="K12" s="121"/>
      <c r="L12" s="121"/>
      <c r="M12" s="121"/>
      <c r="N12" s="121"/>
      <c r="O12" s="121"/>
      <c r="P12" s="121"/>
      <c r="Q12" s="121"/>
      <c r="R12" s="121"/>
      <c r="S12" s="121"/>
    </row>
    <row r="13" spans="1:19">
      <c r="A13" s="220"/>
      <c r="B13" s="121"/>
      <c r="C13" s="121"/>
      <c r="D13" s="121"/>
      <c r="E13" s="221"/>
      <c r="F13" s="121"/>
      <c r="G13" s="121"/>
      <c r="H13" s="121"/>
      <c r="I13" s="121"/>
      <c r="J13" s="121"/>
      <c r="K13" s="121"/>
      <c r="L13" s="121"/>
      <c r="M13" s="121"/>
      <c r="N13" s="121"/>
      <c r="O13" s="121"/>
      <c r="P13" s="121"/>
      <c r="Q13" s="121"/>
      <c r="R13" s="121"/>
      <c r="S13" s="121"/>
    </row>
    <row r="14" spans="1:19">
      <c r="A14" s="220"/>
      <c r="B14" s="121"/>
      <c r="C14" s="121"/>
      <c r="D14" s="121"/>
      <c r="E14" s="221"/>
      <c r="F14" s="121"/>
      <c r="G14" s="121"/>
      <c r="H14" s="121"/>
      <c r="I14" s="121"/>
      <c r="J14" s="121"/>
      <c r="K14" s="121"/>
      <c r="L14" s="121"/>
      <c r="M14" s="121"/>
      <c r="N14" s="121"/>
      <c r="O14" s="121"/>
      <c r="P14" s="121"/>
      <c r="Q14" s="121"/>
      <c r="R14" s="121"/>
      <c r="S14" s="121"/>
    </row>
    <row r="15" spans="1:19">
      <c r="A15" s="220"/>
      <c r="B15" s="121"/>
      <c r="C15" s="121"/>
      <c r="D15" s="121"/>
      <c r="E15" s="221"/>
      <c r="F15" s="121"/>
      <c r="G15" s="121"/>
      <c r="H15" s="121"/>
      <c r="I15" s="121"/>
      <c r="J15" s="121"/>
      <c r="K15" s="121"/>
      <c r="L15" s="121"/>
      <c r="M15" s="121"/>
      <c r="N15" s="121"/>
      <c r="O15" s="121"/>
      <c r="P15" s="121"/>
      <c r="Q15" s="121"/>
      <c r="R15" s="121"/>
      <c r="S15" s="121"/>
    </row>
    <row r="16" spans="1:19">
      <c r="A16" s="220"/>
      <c r="B16" s="121"/>
      <c r="C16" s="121"/>
      <c r="D16" s="121"/>
      <c r="E16" s="221"/>
      <c r="F16" s="121"/>
      <c r="G16" s="121"/>
      <c r="H16" s="121"/>
      <c r="I16" s="121"/>
      <c r="J16" s="121"/>
      <c r="K16" s="121"/>
      <c r="L16" s="121"/>
      <c r="M16" s="121"/>
      <c r="N16" s="121"/>
      <c r="O16" s="121"/>
      <c r="P16" s="121"/>
    </row>
    <row r="17" spans="1:16">
      <c r="A17" s="220"/>
      <c r="B17" s="121"/>
      <c r="C17" s="121"/>
      <c r="D17" s="121"/>
      <c r="E17" s="221"/>
      <c r="F17" s="121"/>
      <c r="G17" s="121"/>
      <c r="H17" s="121"/>
      <c r="I17" s="121"/>
      <c r="J17" s="121"/>
      <c r="K17" s="121"/>
      <c r="L17" s="121"/>
      <c r="M17" s="121"/>
      <c r="N17" s="121"/>
      <c r="O17" s="121"/>
      <c r="P17" s="121"/>
    </row>
  </sheetData>
  <mergeCells count="19">
    <mergeCell ref="A2:Q2"/>
    <mergeCell ref="A3:Q3"/>
    <mergeCell ref="A5:A7"/>
    <mergeCell ref="B5:B7"/>
    <mergeCell ref="C5:C7"/>
    <mergeCell ref="E5:E7"/>
    <mergeCell ref="F5:F7"/>
    <mergeCell ref="G5:G6"/>
    <mergeCell ref="H5:H6"/>
    <mergeCell ref="I5:I6"/>
    <mergeCell ref="O5:R5"/>
    <mergeCell ref="J5:M5"/>
    <mergeCell ref="N5:N7"/>
    <mergeCell ref="J6:J7"/>
    <mergeCell ref="K6:K7"/>
    <mergeCell ref="L6:M6"/>
    <mergeCell ref="O6:O7"/>
    <mergeCell ref="P6:P7"/>
    <mergeCell ref="Q6:R6"/>
  </mergeCells>
  <pageMargins left="0.23622047244094491" right="0.23622047244094491"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K24"/>
  <sheetViews>
    <sheetView zoomScale="85" zoomScaleNormal="85" workbookViewId="0">
      <selection activeCell="A2" sqref="A2:I2"/>
    </sheetView>
  </sheetViews>
  <sheetFormatPr defaultColWidth="9.140625" defaultRowHeight="15.75"/>
  <cols>
    <col min="1" max="1" width="5.42578125" style="315" customWidth="1"/>
    <col min="2" max="2" width="38.28515625" style="316" customWidth="1"/>
    <col min="3" max="3" width="10.140625" style="316" customWidth="1"/>
    <col min="4" max="4" width="12.140625" style="316" customWidth="1"/>
    <col min="5" max="5" width="18.140625" style="316" customWidth="1"/>
    <col min="6" max="6" width="15.5703125" style="316" customWidth="1"/>
    <col min="7" max="7" width="14.85546875" style="316" customWidth="1"/>
    <col min="8" max="8" width="15.7109375" style="316" customWidth="1"/>
    <col min="9" max="9" width="33.28515625" style="316" customWidth="1"/>
    <col min="10" max="19" width="0" style="316" hidden="1" customWidth="1"/>
    <col min="20" max="16384" width="9.140625" style="316"/>
  </cols>
  <sheetData>
    <row r="2" spans="1:11">
      <c r="A2" s="489" t="s">
        <v>2289</v>
      </c>
      <c r="B2" s="489"/>
      <c r="C2" s="489"/>
      <c r="D2" s="489"/>
      <c r="E2" s="489"/>
      <c r="F2" s="489"/>
      <c r="G2" s="489"/>
      <c r="H2" s="489"/>
      <c r="I2" s="489"/>
    </row>
    <row r="4" spans="1:11">
      <c r="G4" s="316" t="s">
        <v>2080</v>
      </c>
    </row>
    <row r="5" spans="1:11" ht="48.75" customHeight="1">
      <c r="A5" s="317" t="s">
        <v>0</v>
      </c>
      <c r="B5" s="317" t="s">
        <v>2069</v>
      </c>
      <c r="C5" s="318" t="s">
        <v>2070</v>
      </c>
      <c r="D5" s="317" t="s">
        <v>2071</v>
      </c>
      <c r="E5" s="318" t="s">
        <v>2079</v>
      </c>
      <c r="F5" s="317" t="s">
        <v>2072</v>
      </c>
      <c r="G5" s="317" t="s">
        <v>2073</v>
      </c>
      <c r="H5" s="318" t="s">
        <v>2169</v>
      </c>
      <c r="I5" s="319" t="s">
        <v>2011</v>
      </c>
    </row>
    <row r="6" spans="1:11" ht="29.25" customHeight="1">
      <c r="A6" s="317"/>
      <c r="B6" s="317" t="s">
        <v>2157</v>
      </c>
      <c r="C6" s="318"/>
      <c r="D6" s="317"/>
      <c r="E6" s="364">
        <f>E7+E23+E24</f>
        <v>888032000</v>
      </c>
      <c r="F6" s="364">
        <f>F7+F23+F24</f>
        <v>357210000</v>
      </c>
      <c r="G6" s="364">
        <f>G7+G23+G24</f>
        <v>10000000</v>
      </c>
      <c r="H6" s="364">
        <f>H7+H23+H24</f>
        <v>182161000</v>
      </c>
      <c r="I6" s="319"/>
    </row>
    <row r="7" spans="1:11" s="368" customFormat="1" ht="27" customHeight="1">
      <c r="A7" s="365" t="s">
        <v>1970</v>
      </c>
      <c r="B7" s="365" t="s">
        <v>2154</v>
      </c>
      <c r="C7" s="366"/>
      <c r="D7" s="365"/>
      <c r="E7" s="367">
        <f>SUM(E8:E22)</f>
        <v>868032000</v>
      </c>
      <c r="F7" s="367">
        <f>SUM(F8:F22)</f>
        <v>347210000</v>
      </c>
      <c r="G7" s="367">
        <f>SUM(G8:G22)</f>
        <v>8000000</v>
      </c>
      <c r="H7" s="367">
        <f>SUM(H8:H22)</f>
        <v>182161000</v>
      </c>
      <c r="I7" s="365" t="s">
        <v>2155</v>
      </c>
    </row>
    <row r="8" spans="1:11" ht="25.5" customHeight="1">
      <c r="A8" s="320">
        <v>1</v>
      </c>
      <c r="B8" s="321" t="s">
        <v>2074</v>
      </c>
      <c r="C8" s="322">
        <v>1600</v>
      </c>
      <c r="D8" s="322">
        <v>7500</v>
      </c>
      <c r="E8" s="322">
        <f>C8*D8</f>
        <v>12000000</v>
      </c>
      <c r="F8" s="322">
        <f>E8*0.4</f>
        <v>4800000</v>
      </c>
      <c r="G8" s="322">
        <v>0</v>
      </c>
      <c r="H8" s="322">
        <v>5000</v>
      </c>
      <c r="I8" s="323"/>
    </row>
    <row r="9" spans="1:11" ht="31.5">
      <c r="A9" s="324">
        <v>2</v>
      </c>
      <c r="B9" s="325" t="s">
        <v>2076</v>
      </c>
      <c r="C9" s="326">
        <v>1026</v>
      </c>
      <c r="D9" s="326">
        <v>20000</v>
      </c>
      <c r="E9" s="326">
        <f>C9*D9</f>
        <v>20520000</v>
      </c>
      <c r="F9" s="326">
        <f t="shared" ref="F9:F15" si="0">ROUND(E9*0.4,-4)</f>
        <v>8210000</v>
      </c>
      <c r="G9" s="326">
        <v>4000000</v>
      </c>
      <c r="H9" s="326"/>
      <c r="I9" s="327"/>
    </row>
    <row r="10" spans="1:11" ht="31.5">
      <c r="A10" s="324">
        <v>3</v>
      </c>
      <c r="B10" s="325" t="s">
        <v>2077</v>
      </c>
      <c r="C10" s="326">
        <v>1026</v>
      </c>
      <c r="D10" s="326">
        <v>12000</v>
      </c>
      <c r="E10" s="326">
        <f>C10*D10</f>
        <v>12312000</v>
      </c>
      <c r="F10" s="326">
        <f t="shared" si="0"/>
        <v>4920000</v>
      </c>
      <c r="G10" s="326">
        <v>1600000</v>
      </c>
      <c r="H10" s="326"/>
      <c r="I10" s="327"/>
    </row>
    <row r="11" spans="1:11" ht="30.75" customHeight="1">
      <c r="A11" s="324">
        <v>4</v>
      </c>
      <c r="B11" s="325" t="s">
        <v>2078</v>
      </c>
      <c r="C11" s="354"/>
      <c r="D11" s="354"/>
      <c r="E11" s="326">
        <v>6700000</v>
      </c>
      <c r="F11" s="326">
        <f t="shared" si="0"/>
        <v>2680000</v>
      </c>
      <c r="G11" s="326">
        <v>2000000</v>
      </c>
      <c r="H11" s="326"/>
      <c r="I11" s="327"/>
    </row>
    <row r="12" spans="1:11" ht="31.5">
      <c r="A12" s="324">
        <v>5</v>
      </c>
      <c r="B12" s="325" t="s">
        <v>2156</v>
      </c>
      <c r="C12" s="326">
        <v>8100</v>
      </c>
      <c r="D12" s="326">
        <v>12000</v>
      </c>
      <c r="E12" s="326">
        <f t="shared" ref="E12:E18" si="1">C12*D12</f>
        <v>97200000</v>
      </c>
      <c r="F12" s="326">
        <f t="shared" si="0"/>
        <v>38880000</v>
      </c>
      <c r="G12" s="357"/>
      <c r="H12" s="357"/>
      <c r="I12" s="356" t="s">
        <v>2160</v>
      </c>
    </row>
    <row r="13" spans="1:11">
      <c r="A13" s="324">
        <v>6</v>
      </c>
      <c r="B13" s="325" t="s">
        <v>2147</v>
      </c>
      <c r="C13" s="326">
        <v>7800</v>
      </c>
      <c r="D13" s="326">
        <v>12000</v>
      </c>
      <c r="E13" s="326">
        <f t="shared" si="1"/>
        <v>93600000</v>
      </c>
      <c r="F13" s="326">
        <f t="shared" si="0"/>
        <v>37440000</v>
      </c>
      <c r="G13" s="358"/>
      <c r="H13" s="326">
        <f>ROUND((C13/6*10)*8550/3,-3)</f>
        <v>37050000</v>
      </c>
      <c r="I13" s="356" t="s">
        <v>2162</v>
      </c>
      <c r="K13" s="316" t="s">
        <v>2270</v>
      </c>
    </row>
    <row r="14" spans="1:11">
      <c r="A14" s="324">
        <v>7</v>
      </c>
      <c r="B14" s="325" t="s">
        <v>2149</v>
      </c>
      <c r="C14" s="326">
        <v>5000</v>
      </c>
      <c r="D14" s="326">
        <v>12000</v>
      </c>
      <c r="E14" s="326">
        <f t="shared" si="1"/>
        <v>60000000</v>
      </c>
      <c r="F14" s="326">
        <f t="shared" si="0"/>
        <v>24000000</v>
      </c>
      <c r="G14" s="358"/>
      <c r="H14" s="326">
        <f>ROUND((C14/7*10)*8550/3,-3)</f>
        <v>20357000</v>
      </c>
      <c r="I14" s="356" t="s">
        <v>2164</v>
      </c>
      <c r="K14" s="316" t="s">
        <v>2271</v>
      </c>
    </row>
    <row r="15" spans="1:11">
      <c r="A15" s="324">
        <v>8</v>
      </c>
      <c r="B15" s="325" t="s">
        <v>2150</v>
      </c>
      <c r="C15" s="326">
        <v>2800</v>
      </c>
      <c r="D15" s="326">
        <v>12000</v>
      </c>
      <c r="E15" s="326">
        <f t="shared" si="1"/>
        <v>33600000</v>
      </c>
      <c r="F15" s="326">
        <f t="shared" si="0"/>
        <v>13440000</v>
      </c>
      <c r="G15" s="358"/>
      <c r="H15" s="326">
        <f t="shared" ref="H15:H20" si="2">ROUND(C15*8550/3,-3)</f>
        <v>7980000</v>
      </c>
      <c r="I15" s="356" t="s">
        <v>2165</v>
      </c>
      <c r="K15" s="316" t="s">
        <v>2272</v>
      </c>
    </row>
    <row r="16" spans="1:11" ht="110.25">
      <c r="A16" s="324">
        <v>9</v>
      </c>
      <c r="B16" s="325" t="s">
        <v>2152</v>
      </c>
      <c r="C16" s="326">
        <v>4800</v>
      </c>
      <c r="D16" s="326">
        <v>20000</v>
      </c>
      <c r="E16" s="326">
        <f t="shared" si="1"/>
        <v>96000000</v>
      </c>
      <c r="F16" s="326">
        <f t="shared" ref="F16:F22" si="3">ROUND(E16*0.4,-4)</f>
        <v>38400000</v>
      </c>
      <c r="G16" s="326"/>
      <c r="H16" s="326">
        <f t="shared" si="2"/>
        <v>13680000</v>
      </c>
      <c r="I16" s="355" t="s">
        <v>2158</v>
      </c>
    </row>
    <row r="17" spans="1:11" ht="141.75">
      <c r="A17" s="324">
        <v>10</v>
      </c>
      <c r="B17" s="325" t="s">
        <v>2141</v>
      </c>
      <c r="C17" s="326">
        <v>10400</v>
      </c>
      <c r="D17" s="326">
        <v>15000</v>
      </c>
      <c r="E17" s="326">
        <f t="shared" si="1"/>
        <v>156000000</v>
      </c>
      <c r="F17" s="326">
        <f t="shared" si="3"/>
        <v>62400000</v>
      </c>
      <c r="G17" s="326"/>
      <c r="H17" s="326">
        <f t="shared" si="2"/>
        <v>29640000</v>
      </c>
      <c r="I17" s="355" t="s">
        <v>2159</v>
      </c>
      <c r="K17" s="316" t="s">
        <v>2273</v>
      </c>
    </row>
    <row r="18" spans="1:11" ht="31.5">
      <c r="A18" s="324">
        <v>11</v>
      </c>
      <c r="B18" s="325" t="s">
        <v>2145</v>
      </c>
      <c r="C18" s="326">
        <v>3100</v>
      </c>
      <c r="D18" s="326">
        <v>12000</v>
      </c>
      <c r="E18" s="326">
        <f t="shared" si="1"/>
        <v>37200000</v>
      </c>
      <c r="F18" s="326">
        <f t="shared" si="3"/>
        <v>14880000</v>
      </c>
      <c r="G18" s="357"/>
      <c r="H18" s="326">
        <f t="shared" si="2"/>
        <v>8835000</v>
      </c>
      <c r="I18" s="356" t="s">
        <v>2161</v>
      </c>
      <c r="K18" s="382" t="s">
        <v>2274</v>
      </c>
    </row>
    <row r="19" spans="1:11">
      <c r="A19" s="324">
        <v>12</v>
      </c>
      <c r="B19" s="325" t="s">
        <v>2148</v>
      </c>
      <c r="C19" s="326">
        <v>9000</v>
      </c>
      <c r="D19" s="326">
        <v>12000</v>
      </c>
      <c r="E19" s="326">
        <f t="shared" ref="E19:E21" si="4">C19*D19</f>
        <v>108000000</v>
      </c>
      <c r="F19" s="326">
        <f t="shared" si="3"/>
        <v>43200000</v>
      </c>
      <c r="G19" s="358"/>
      <c r="H19" s="326">
        <f t="shared" si="2"/>
        <v>25650000</v>
      </c>
      <c r="I19" s="356" t="s">
        <v>2163</v>
      </c>
      <c r="K19" s="382" t="s">
        <v>2275</v>
      </c>
    </row>
    <row r="20" spans="1:11" ht="31.5">
      <c r="A20" s="324">
        <v>13</v>
      </c>
      <c r="B20" s="325" t="s">
        <v>2166</v>
      </c>
      <c r="C20" s="326">
        <v>2100</v>
      </c>
      <c r="D20" s="326">
        <v>12000</v>
      </c>
      <c r="E20" s="326">
        <f t="shared" si="4"/>
        <v>25200000</v>
      </c>
      <c r="F20" s="326">
        <f t="shared" si="3"/>
        <v>10080000</v>
      </c>
      <c r="G20" s="358"/>
      <c r="H20" s="326">
        <f t="shared" si="2"/>
        <v>5985000</v>
      </c>
      <c r="I20" s="356" t="s">
        <v>2167</v>
      </c>
      <c r="K20" s="382" t="s">
        <v>2276</v>
      </c>
    </row>
    <row r="21" spans="1:11" ht="31.5">
      <c r="A21" s="324">
        <v>14</v>
      </c>
      <c r="B21" s="325" t="s">
        <v>2151</v>
      </c>
      <c r="C21" s="326">
        <v>8100</v>
      </c>
      <c r="D21" s="326">
        <v>12000</v>
      </c>
      <c r="E21" s="326">
        <f t="shared" si="4"/>
        <v>97200000</v>
      </c>
      <c r="F21" s="326">
        <f t="shared" si="3"/>
        <v>38880000</v>
      </c>
      <c r="G21" s="358"/>
      <c r="H21" s="326">
        <f>ROUND((C21/7*10)*8550/3,-3)</f>
        <v>32979000</v>
      </c>
      <c r="I21" s="356" t="s">
        <v>2168</v>
      </c>
      <c r="K21" s="382" t="s">
        <v>2277</v>
      </c>
    </row>
    <row r="22" spans="1:11" ht="27.75" customHeight="1">
      <c r="A22" s="324">
        <v>15</v>
      </c>
      <c r="B22" s="359" t="s">
        <v>2142</v>
      </c>
      <c r="C22" s="360">
        <v>500</v>
      </c>
      <c r="D22" s="361">
        <v>25000</v>
      </c>
      <c r="E22" s="361">
        <f>C22*D22</f>
        <v>12500000</v>
      </c>
      <c r="F22" s="361">
        <f t="shared" si="3"/>
        <v>5000000</v>
      </c>
      <c r="G22" s="362">
        <f>2000000*0.2</f>
        <v>400000</v>
      </c>
      <c r="H22" s="362"/>
      <c r="I22" s="363" t="s">
        <v>2143</v>
      </c>
    </row>
    <row r="23" spans="1:11" s="374" customFormat="1" ht="30.75" customHeight="1">
      <c r="A23" s="369" t="s">
        <v>1971</v>
      </c>
      <c r="B23" s="370" t="s">
        <v>2146</v>
      </c>
      <c r="C23" s="371"/>
      <c r="D23" s="371"/>
      <c r="E23" s="372">
        <v>10000000</v>
      </c>
      <c r="F23" s="372">
        <f>E23*0.8</f>
        <v>8000000</v>
      </c>
      <c r="G23" s="372">
        <f>F23/5</f>
        <v>1600000</v>
      </c>
      <c r="H23" s="372"/>
      <c r="I23" s="373" t="s">
        <v>2153</v>
      </c>
    </row>
    <row r="24" spans="1:11" s="374" customFormat="1" ht="36.75" customHeight="1">
      <c r="A24" s="369" t="s">
        <v>1977</v>
      </c>
      <c r="B24" s="370" t="s">
        <v>2144</v>
      </c>
      <c r="C24" s="375"/>
      <c r="D24" s="375"/>
      <c r="E24" s="372">
        <v>10000000</v>
      </c>
      <c r="F24" s="376">
        <f>E24*0.2</f>
        <v>2000000</v>
      </c>
      <c r="G24" s="376">
        <f>2000000*0.2</f>
        <v>400000</v>
      </c>
      <c r="H24" s="376"/>
      <c r="I24" s="373" t="s">
        <v>2075</v>
      </c>
    </row>
  </sheetData>
  <mergeCells count="1">
    <mergeCell ref="A2:I2"/>
  </mergeCells>
  <pageMargins left="0.41" right="0.35433070866141736" top="0.43307086614173229" bottom="0.3937007874015748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R74"/>
  <sheetViews>
    <sheetView zoomScale="85" zoomScaleNormal="85" zoomScaleSheetLayoutView="70" workbookViewId="0">
      <pane xSplit="3" ySplit="6" topLeftCell="D7" activePane="bottomRight" state="frozen"/>
      <selection pane="topRight" activeCell="C1" sqref="C1"/>
      <selection pane="bottomLeft" activeCell="A6" sqref="A6"/>
      <selection pane="bottomRight" activeCell="AR1" sqref="AR1:AT1048576"/>
    </sheetView>
  </sheetViews>
  <sheetFormatPr defaultColWidth="9.140625" defaultRowHeight="18.75"/>
  <cols>
    <col min="1" max="1" width="7.7109375" style="352" customWidth="1"/>
    <col min="2" max="2" width="14" style="352" hidden="1" customWidth="1"/>
    <col min="3" max="3" width="57" style="353" customWidth="1"/>
    <col min="4" max="4" width="16" style="332" hidden="1" customWidth="1"/>
    <col min="5" max="5" width="12.5703125" style="332" hidden="1" customWidth="1"/>
    <col min="6" max="6" width="22" style="332" customWidth="1"/>
    <col min="7" max="7" width="12.5703125" style="332" hidden="1" customWidth="1"/>
    <col min="8" max="8" width="11.85546875" style="332" hidden="1" customWidth="1"/>
    <col min="9" max="9" width="14.85546875" style="332" customWidth="1"/>
    <col min="10" max="10" width="13.28515625" style="353" hidden="1" customWidth="1"/>
    <col min="11" max="11" width="16.42578125" style="332" customWidth="1"/>
    <col min="12" max="12" width="14.7109375" style="332" customWidth="1"/>
    <col min="13" max="13" width="15.140625" style="332" hidden="1" customWidth="1"/>
    <col min="14" max="14" width="13.42578125" style="332" hidden="1" customWidth="1"/>
    <col min="15" max="15" width="13.7109375" style="332" customWidth="1"/>
    <col min="16" max="16" width="13.85546875" style="332" customWidth="1"/>
    <col min="17" max="17" width="12.28515625" style="332" hidden="1" customWidth="1"/>
    <col min="18" max="18" width="13" style="332" hidden="1" customWidth="1"/>
    <col min="19" max="20" width="14.5703125" style="332" hidden="1" customWidth="1"/>
    <col min="21" max="21" width="12.42578125" style="332" hidden="1" customWidth="1"/>
    <col min="22" max="22" width="12.28515625" style="332" hidden="1" customWidth="1"/>
    <col min="23" max="23" width="11.28515625" style="332" hidden="1" customWidth="1"/>
    <col min="24" max="24" width="14.42578125" style="332" hidden="1" customWidth="1"/>
    <col min="25" max="25" width="13.28515625" style="332" hidden="1" customWidth="1"/>
    <col min="26" max="26" width="9" style="332" hidden="1" customWidth="1"/>
    <col min="27" max="27" width="10.7109375" style="332" hidden="1" customWidth="1"/>
    <col min="28" max="28" width="13" style="332" hidden="1" customWidth="1"/>
    <col min="29" max="29" width="14" style="332" hidden="1" customWidth="1"/>
    <col min="30" max="30" width="13" style="332" hidden="1" customWidth="1"/>
    <col min="31" max="31" width="13.28515625" style="332" hidden="1" customWidth="1"/>
    <col min="32" max="32" width="12" style="332" hidden="1" customWidth="1"/>
    <col min="33" max="33" width="12" style="332" customWidth="1"/>
    <col min="34" max="34" width="12.5703125" style="332" customWidth="1"/>
    <col min="35" max="38" width="11.42578125" style="332" customWidth="1"/>
    <col min="39" max="39" width="81.85546875" style="332" hidden="1" customWidth="1"/>
    <col min="40" max="40" width="16.7109375" style="332" hidden="1" customWidth="1"/>
    <col min="41" max="41" width="11.85546875" style="332" hidden="1" customWidth="1"/>
    <col min="42" max="42" width="12.7109375" style="332" hidden="1" customWidth="1"/>
    <col min="43" max="43" width="0" style="332" hidden="1" customWidth="1"/>
    <col min="44" max="44" width="11.7109375" style="332" bestFit="1" customWidth="1"/>
    <col min="45" max="45" width="9.140625" style="332"/>
    <col min="46" max="46" width="18.140625" style="332" customWidth="1"/>
    <col min="47" max="16384" width="9.140625" style="332"/>
  </cols>
  <sheetData>
    <row r="1" spans="1:44" s="429" customFormat="1">
      <c r="A1" s="490" t="s">
        <v>2346</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c r="AH1" s="490"/>
      <c r="AI1" s="464"/>
      <c r="AJ1" s="464"/>
      <c r="AK1" s="464"/>
      <c r="AL1" s="464"/>
      <c r="AM1" s="328"/>
      <c r="AN1" s="328"/>
      <c r="AO1" s="328"/>
      <c r="AP1" s="328"/>
      <c r="AQ1" s="328"/>
      <c r="AR1" s="328"/>
    </row>
    <row r="2" spans="1:44" s="429" customFormat="1">
      <c r="A2" s="500" t="s">
        <v>2347</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500"/>
      <c r="AJ2" s="460"/>
      <c r="AK2" s="460"/>
      <c r="AL2" s="460"/>
      <c r="AM2" s="328"/>
      <c r="AN2" s="328"/>
      <c r="AO2" s="328"/>
      <c r="AP2" s="328"/>
      <c r="AQ2" s="328"/>
      <c r="AR2" s="328"/>
    </row>
    <row r="3" spans="1:44" s="429" customFormat="1" ht="30" customHeight="1">
      <c r="A3" s="380"/>
      <c r="B3" s="380"/>
      <c r="C3" s="380"/>
      <c r="D3" s="425"/>
      <c r="E3" s="425"/>
      <c r="F3" s="425"/>
      <c r="G3" s="425"/>
      <c r="H3" s="425"/>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1" t="s">
        <v>2081</v>
      </c>
      <c r="AH3" s="380"/>
      <c r="AI3" s="380"/>
      <c r="AJ3" s="380"/>
      <c r="AK3" s="380"/>
      <c r="AL3" s="380"/>
      <c r="AM3" s="380"/>
      <c r="AN3" s="328"/>
      <c r="AO3" s="328"/>
      <c r="AP3" s="328"/>
      <c r="AQ3" s="328"/>
      <c r="AR3" s="328"/>
    </row>
    <row r="4" spans="1:44" s="429" customFormat="1" ht="45.75" customHeight="1">
      <c r="A4" s="491" t="s">
        <v>0</v>
      </c>
      <c r="B4" s="465"/>
      <c r="C4" s="492" t="s">
        <v>2082</v>
      </c>
      <c r="D4" s="493" t="s">
        <v>2311</v>
      </c>
      <c r="E4" s="493" t="s">
        <v>2325</v>
      </c>
      <c r="F4" s="493" t="s">
        <v>2321</v>
      </c>
      <c r="G4" s="493" t="s">
        <v>2313</v>
      </c>
      <c r="H4" s="493" t="s">
        <v>2314</v>
      </c>
      <c r="I4" s="493" t="s">
        <v>2083</v>
      </c>
      <c r="J4" s="493" t="s">
        <v>2084</v>
      </c>
      <c r="K4" s="496" t="s">
        <v>2085</v>
      </c>
      <c r="L4" s="496"/>
      <c r="M4" s="496"/>
      <c r="N4" s="496"/>
      <c r="O4" s="496"/>
      <c r="P4" s="496"/>
      <c r="Q4" s="496" t="s">
        <v>2086</v>
      </c>
      <c r="R4" s="492" t="s">
        <v>2087</v>
      </c>
      <c r="S4" s="492"/>
      <c r="T4" s="492"/>
      <c r="U4" s="492"/>
      <c r="V4" s="492"/>
      <c r="W4" s="497" t="s">
        <v>2054</v>
      </c>
      <c r="X4" s="498"/>
      <c r="Y4" s="498"/>
      <c r="Z4" s="498"/>
      <c r="AA4" s="499"/>
      <c r="AB4" s="497" t="s">
        <v>2088</v>
      </c>
      <c r="AC4" s="498"/>
      <c r="AD4" s="498"/>
      <c r="AE4" s="498"/>
      <c r="AF4" s="499"/>
      <c r="AG4" s="497" t="s">
        <v>2172</v>
      </c>
      <c r="AH4" s="498"/>
      <c r="AI4" s="499"/>
      <c r="AJ4" s="497" t="s">
        <v>2327</v>
      </c>
      <c r="AK4" s="498"/>
      <c r="AL4" s="499"/>
      <c r="AM4" s="492" t="s">
        <v>2089</v>
      </c>
      <c r="AN4" s="464"/>
      <c r="AO4" s="464"/>
    </row>
    <row r="5" spans="1:44" s="429" customFormat="1" ht="26.25" customHeight="1">
      <c r="A5" s="491"/>
      <c r="B5" s="465"/>
      <c r="C5" s="492"/>
      <c r="D5" s="494"/>
      <c r="E5" s="494"/>
      <c r="F5" s="494"/>
      <c r="G5" s="494"/>
      <c r="H5" s="494"/>
      <c r="I5" s="494"/>
      <c r="J5" s="494"/>
      <c r="K5" s="496" t="s">
        <v>2090</v>
      </c>
      <c r="L5" s="496" t="s">
        <v>4</v>
      </c>
      <c r="M5" s="496"/>
      <c r="N5" s="496"/>
      <c r="O5" s="496"/>
      <c r="P5" s="496"/>
      <c r="Q5" s="496"/>
      <c r="R5" s="492" t="s">
        <v>2091</v>
      </c>
      <c r="S5" s="492" t="s">
        <v>2092</v>
      </c>
      <c r="T5" s="492"/>
      <c r="U5" s="492"/>
      <c r="V5" s="492"/>
      <c r="W5" s="492" t="s">
        <v>2091</v>
      </c>
      <c r="X5" s="492" t="s">
        <v>2092</v>
      </c>
      <c r="Y5" s="492"/>
      <c r="Z5" s="492"/>
      <c r="AA5" s="492"/>
      <c r="AB5" s="492" t="s">
        <v>2091</v>
      </c>
      <c r="AC5" s="492" t="s">
        <v>2092</v>
      </c>
      <c r="AD5" s="492"/>
      <c r="AE5" s="492"/>
      <c r="AF5" s="492"/>
      <c r="AG5" s="492" t="s">
        <v>2091</v>
      </c>
      <c r="AH5" s="498" t="s">
        <v>2092</v>
      </c>
      <c r="AI5" s="499"/>
      <c r="AJ5" s="492" t="s">
        <v>2091</v>
      </c>
      <c r="AK5" s="498" t="s">
        <v>2092</v>
      </c>
      <c r="AL5" s="499"/>
      <c r="AM5" s="492"/>
      <c r="AN5" s="464"/>
      <c r="AO5" s="464"/>
    </row>
    <row r="6" spans="1:44" s="429" customFormat="1" ht="100.5" customHeight="1">
      <c r="A6" s="491"/>
      <c r="B6" s="465"/>
      <c r="C6" s="492"/>
      <c r="D6" s="495"/>
      <c r="E6" s="495"/>
      <c r="F6" s="495"/>
      <c r="G6" s="495"/>
      <c r="H6" s="495"/>
      <c r="I6" s="495"/>
      <c r="J6" s="495"/>
      <c r="K6" s="496"/>
      <c r="L6" s="462" t="s">
        <v>2091</v>
      </c>
      <c r="M6" s="462" t="s">
        <v>2093</v>
      </c>
      <c r="N6" s="462" t="s">
        <v>2094</v>
      </c>
      <c r="O6" s="462" t="s">
        <v>2293</v>
      </c>
      <c r="P6" s="461" t="s">
        <v>2292</v>
      </c>
      <c r="Q6" s="496"/>
      <c r="R6" s="492"/>
      <c r="S6" s="462" t="s">
        <v>2093</v>
      </c>
      <c r="T6" s="462" t="s">
        <v>2094</v>
      </c>
      <c r="U6" s="462" t="s">
        <v>2293</v>
      </c>
      <c r="V6" s="461" t="s">
        <v>2292</v>
      </c>
      <c r="W6" s="492"/>
      <c r="X6" s="462" t="s">
        <v>2093</v>
      </c>
      <c r="Y6" s="462" t="s">
        <v>2094</v>
      </c>
      <c r="Z6" s="462" t="s">
        <v>2096</v>
      </c>
      <c r="AA6" s="461" t="s">
        <v>2095</v>
      </c>
      <c r="AB6" s="492"/>
      <c r="AC6" s="462" t="s">
        <v>2093</v>
      </c>
      <c r="AD6" s="462" t="s">
        <v>2094</v>
      </c>
      <c r="AE6" s="462" t="s">
        <v>2096</v>
      </c>
      <c r="AF6" s="461" t="s">
        <v>2095</v>
      </c>
      <c r="AG6" s="492"/>
      <c r="AH6" s="462" t="s">
        <v>2293</v>
      </c>
      <c r="AI6" s="461" t="s">
        <v>2292</v>
      </c>
      <c r="AJ6" s="492"/>
      <c r="AK6" s="462" t="s">
        <v>2293</v>
      </c>
      <c r="AL6" s="461" t="s">
        <v>2292</v>
      </c>
      <c r="AM6" s="492"/>
      <c r="AN6" s="464"/>
      <c r="AO6" s="464"/>
    </row>
    <row r="7" spans="1:44" s="429" customFormat="1" ht="33" customHeight="1">
      <c r="A7" s="329"/>
      <c r="B7" s="329"/>
      <c r="C7" s="463" t="s">
        <v>2097</v>
      </c>
      <c r="D7" s="463"/>
      <c r="E7" s="463"/>
      <c r="F7" s="463"/>
      <c r="G7" s="463"/>
      <c r="H7" s="463"/>
      <c r="I7" s="463"/>
      <c r="J7" s="463"/>
      <c r="K7" s="330"/>
      <c r="L7" s="331">
        <f>L8+L18</f>
        <v>618164.01399999997</v>
      </c>
      <c r="M7" s="331">
        <f t="shared" ref="M7:AL7" si="0">M8+M18</f>
        <v>0</v>
      </c>
      <c r="N7" s="331">
        <f t="shared" si="0"/>
        <v>0</v>
      </c>
      <c r="O7" s="331">
        <f t="shared" si="0"/>
        <v>586124.271741</v>
      </c>
      <c r="P7" s="331">
        <f t="shared" si="0"/>
        <v>32039.742259000006</v>
      </c>
      <c r="Q7" s="331">
        <f t="shared" si="0"/>
        <v>73216.477465999997</v>
      </c>
      <c r="R7" s="331">
        <f t="shared" si="0"/>
        <v>76716.477465999997</v>
      </c>
      <c r="S7" s="331">
        <f t="shared" si="0"/>
        <v>0</v>
      </c>
      <c r="T7" s="331">
        <f t="shared" si="0"/>
        <v>0</v>
      </c>
      <c r="U7" s="331">
        <f t="shared" si="0"/>
        <v>51034.385999999999</v>
      </c>
      <c r="V7" s="331">
        <f t="shared" si="0"/>
        <v>25682.091465999998</v>
      </c>
      <c r="W7" s="331">
        <f t="shared" si="0"/>
        <v>7134.814762</v>
      </c>
      <c r="X7" s="331">
        <f t="shared" si="0"/>
        <v>0</v>
      </c>
      <c r="Y7" s="331">
        <f t="shared" si="0"/>
        <v>0</v>
      </c>
      <c r="Z7" s="331">
        <f t="shared" si="0"/>
        <v>0</v>
      </c>
      <c r="AA7" s="331">
        <f t="shared" si="0"/>
        <v>7134.814762</v>
      </c>
      <c r="AB7" s="331">
        <f t="shared" si="0"/>
        <v>588012.12567800004</v>
      </c>
      <c r="AC7" s="331">
        <f t="shared" si="0"/>
        <v>0</v>
      </c>
      <c r="AD7" s="331">
        <f t="shared" si="0"/>
        <v>0</v>
      </c>
      <c r="AE7" s="331">
        <f t="shared" si="0"/>
        <v>563538.45568300004</v>
      </c>
      <c r="AF7" s="331">
        <f t="shared" si="0"/>
        <v>23029.597995</v>
      </c>
      <c r="AG7" s="331">
        <f t="shared" si="0"/>
        <v>23522.159</v>
      </c>
      <c r="AH7" s="331">
        <f t="shared" si="0"/>
        <v>22522.159</v>
      </c>
      <c r="AI7" s="331">
        <f t="shared" si="0"/>
        <v>1000</v>
      </c>
      <c r="AJ7" s="331">
        <f t="shared" si="0"/>
        <v>11761.0795</v>
      </c>
      <c r="AK7" s="331">
        <f t="shared" si="0"/>
        <v>11251.0095</v>
      </c>
      <c r="AL7" s="331">
        <f t="shared" si="0"/>
        <v>510.07</v>
      </c>
      <c r="AM7" s="463"/>
      <c r="AN7" s="464"/>
      <c r="AO7" s="464"/>
    </row>
    <row r="8" spans="1:44" s="429" customFormat="1" ht="30.75" customHeight="1">
      <c r="A8" s="448" t="s">
        <v>2098</v>
      </c>
      <c r="B8" s="448"/>
      <c r="C8" s="449" t="s">
        <v>2099</v>
      </c>
      <c r="D8" s="450"/>
      <c r="E8" s="451"/>
      <c r="F8" s="451"/>
      <c r="G8" s="451"/>
      <c r="H8" s="451"/>
      <c r="I8" s="448"/>
      <c r="J8" s="452"/>
      <c r="K8" s="450"/>
      <c r="L8" s="453">
        <f t="shared" ref="L8:AL8" si="1">SUM(L9:L17)</f>
        <v>122135.014</v>
      </c>
      <c r="M8" s="453">
        <f t="shared" si="1"/>
        <v>0</v>
      </c>
      <c r="N8" s="453">
        <f t="shared" si="1"/>
        <v>0</v>
      </c>
      <c r="O8" s="453">
        <f t="shared" si="1"/>
        <v>90095.271741000004</v>
      </c>
      <c r="P8" s="453">
        <f t="shared" si="1"/>
        <v>32039.742259000006</v>
      </c>
      <c r="Q8" s="453">
        <f t="shared" si="1"/>
        <v>73216.477465999997</v>
      </c>
      <c r="R8" s="453">
        <f t="shared" si="1"/>
        <v>76716.477465999997</v>
      </c>
      <c r="S8" s="453">
        <f t="shared" si="1"/>
        <v>0</v>
      </c>
      <c r="T8" s="453">
        <f t="shared" si="1"/>
        <v>0</v>
      </c>
      <c r="U8" s="453">
        <f t="shared" si="1"/>
        <v>51034.385999999999</v>
      </c>
      <c r="V8" s="453">
        <f t="shared" si="1"/>
        <v>25682.091465999998</v>
      </c>
      <c r="W8" s="453">
        <f t="shared" si="1"/>
        <v>7134.814762</v>
      </c>
      <c r="X8" s="453">
        <f t="shared" si="1"/>
        <v>0</v>
      </c>
      <c r="Y8" s="453">
        <f t="shared" si="1"/>
        <v>0</v>
      </c>
      <c r="Z8" s="453">
        <f t="shared" si="1"/>
        <v>0</v>
      </c>
      <c r="AA8" s="453">
        <f t="shared" si="1"/>
        <v>7134.814762</v>
      </c>
      <c r="AB8" s="453">
        <f t="shared" si="1"/>
        <v>52012.125677999997</v>
      </c>
      <c r="AC8" s="453">
        <f t="shared" si="1"/>
        <v>0</v>
      </c>
      <c r="AD8" s="453">
        <f t="shared" si="1"/>
        <v>0</v>
      </c>
      <c r="AE8" s="453">
        <f t="shared" si="1"/>
        <v>32538.455683</v>
      </c>
      <c r="AF8" s="453">
        <f t="shared" si="1"/>
        <v>18029.597995</v>
      </c>
      <c r="AG8" s="454">
        <f t="shared" si="1"/>
        <v>15722.159</v>
      </c>
      <c r="AH8" s="454">
        <f t="shared" si="1"/>
        <v>14722.159</v>
      </c>
      <c r="AI8" s="454">
        <f t="shared" si="1"/>
        <v>1000</v>
      </c>
      <c r="AJ8" s="454">
        <f t="shared" si="1"/>
        <v>8761.0794999999998</v>
      </c>
      <c r="AK8" s="454">
        <f t="shared" si="1"/>
        <v>8251.0095000000001</v>
      </c>
      <c r="AL8" s="454">
        <f t="shared" si="1"/>
        <v>510.07</v>
      </c>
      <c r="AM8" s="450"/>
      <c r="AN8" s="464"/>
      <c r="AO8" s="464"/>
    </row>
    <row r="9" spans="1:44" s="429" customFormat="1" ht="56.25">
      <c r="A9" s="334">
        <v>2</v>
      </c>
      <c r="B9" s="333" t="s">
        <v>42</v>
      </c>
      <c r="C9" s="133" t="s">
        <v>43</v>
      </c>
      <c r="D9" s="334" t="s">
        <v>1989</v>
      </c>
      <c r="E9" s="426" t="s">
        <v>2312</v>
      </c>
      <c r="F9" s="426" t="s">
        <v>2322</v>
      </c>
      <c r="G9" s="428">
        <v>7184221</v>
      </c>
      <c r="H9" s="426" t="s">
        <v>2320</v>
      </c>
      <c r="I9" s="334" t="s">
        <v>2101</v>
      </c>
      <c r="J9" s="334">
        <v>2021</v>
      </c>
      <c r="K9" s="467" t="s">
        <v>1929</v>
      </c>
      <c r="L9" s="337">
        <v>72539</v>
      </c>
      <c r="M9" s="336"/>
      <c r="N9" s="336"/>
      <c r="O9" s="337">
        <f>72539-(43478.114259-43034.386)</f>
        <v>72095.271741000004</v>
      </c>
      <c r="P9" s="337">
        <f>43478.114259-43034.386</f>
        <v>443.72825900000316</v>
      </c>
      <c r="Q9" s="337">
        <v>43478.114259000002</v>
      </c>
      <c r="R9" s="337">
        <v>43478.114259000002</v>
      </c>
      <c r="S9" s="336"/>
      <c r="T9" s="336"/>
      <c r="U9" s="337">
        <v>43034.385999999999</v>
      </c>
      <c r="V9" s="337">
        <f>43478.114259-43034.386</f>
        <v>443.72825900000316</v>
      </c>
      <c r="W9" s="336">
        <v>217.00299999999999</v>
      </c>
      <c r="X9" s="336"/>
      <c r="Y9" s="336"/>
      <c r="Z9" s="336"/>
      <c r="AA9" s="337">
        <v>217.00299999999999</v>
      </c>
      <c r="AB9" s="337">
        <v>29060.885740999998</v>
      </c>
      <c r="AC9" s="337"/>
      <c r="AD9" s="337"/>
      <c r="AE9" s="337">
        <f>AB9</f>
        <v>29060.885740999998</v>
      </c>
      <c r="AF9" s="337"/>
      <c r="AG9" s="337">
        <f t="shared" ref="AG9:AG36" si="2">SUM(AH9:AI9)</f>
        <v>2586</v>
      </c>
      <c r="AH9" s="337">
        <f>10386-4800-3000</f>
        <v>2586</v>
      </c>
      <c r="AI9" s="337"/>
      <c r="AJ9" s="337">
        <f>AK9+AL9</f>
        <v>0</v>
      </c>
      <c r="AK9" s="337"/>
      <c r="AL9" s="337"/>
      <c r="AM9" s="338"/>
      <c r="AN9" s="464"/>
      <c r="AO9" s="468"/>
    </row>
    <row r="10" spans="1:44" s="429" customFormat="1" ht="56.25">
      <c r="A10" s="334">
        <v>3</v>
      </c>
      <c r="B10" s="333" t="s">
        <v>11</v>
      </c>
      <c r="C10" s="133" t="s">
        <v>12</v>
      </c>
      <c r="D10" s="334" t="s">
        <v>1989</v>
      </c>
      <c r="E10" s="426" t="s">
        <v>2312</v>
      </c>
      <c r="F10" s="426" t="s">
        <v>2322</v>
      </c>
      <c r="G10" s="428">
        <v>7184221</v>
      </c>
      <c r="H10" s="334" t="s">
        <v>2315</v>
      </c>
      <c r="I10" s="334" t="s">
        <v>2102</v>
      </c>
      <c r="J10" s="334">
        <v>2023</v>
      </c>
      <c r="K10" s="467" t="s">
        <v>23</v>
      </c>
      <c r="L10" s="337">
        <v>14988.618</v>
      </c>
      <c r="M10" s="336"/>
      <c r="N10" s="336"/>
      <c r="O10" s="337">
        <v>8000</v>
      </c>
      <c r="P10" s="337">
        <v>6988.6180000000004</v>
      </c>
      <c r="Q10" s="337">
        <v>14424.401063000001</v>
      </c>
      <c r="R10" s="337">
        <v>14424.401063000001</v>
      </c>
      <c r="S10" s="336"/>
      <c r="T10" s="336"/>
      <c r="U10" s="337">
        <v>8000</v>
      </c>
      <c r="V10" s="337">
        <f>14424.401063-8000</f>
        <v>6424.4010629999993</v>
      </c>
      <c r="W10" s="336">
        <v>745.02376200000003</v>
      </c>
      <c r="X10" s="336"/>
      <c r="Y10" s="336"/>
      <c r="Z10" s="336"/>
      <c r="AA10" s="337">
        <v>745.02376200000003</v>
      </c>
      <c r="AB10" s="337">
        <v>564.21693699999923</v>
      </c>
      <c r="AC10" s="337"/>
      <c r="AD10" s="337"/>
      <c r="AE10" s="337"/>
      <c r="AF10" s="337">
        <v>564.21693699999923</v>
      </c>
      <c r="AG10" s="337">
        <f t="shared" si="2"/>
        <v>0</v>
      </c>
      <c r="AH10" s="337"/>
      <c r="AI10" s="337"/>
      <c r="AJ10" s="337">
        <f t="shared" ref="AJ10:AJ36" si="3">AK10+AL10</f>
        <v>0</v>
      </c>
      <c r="AK10" s="337"/>
      <c r="AL10" s="337"/>
      <c r="AM10" s="338"/>
      <c r="AN10" s="464"/>
      <c r="AO10" s="464"/>
    </row>
    <row r="11" spans="1:44" s="429" customFormat="1" ht="56.25">
      <c r="A11" s="334">
        <v>6</v>
      </c>
      <c r="B11" s="334" t="s">
        <v>27</v>
      </c>
      <c r="C11" s="133" t="s">
        <v>1958</v>
      </c>
      <c r="D11" s="334" t="s">
        <v>1989</v>
      </c>
      <c r="E11" s="426" t="s">
        <v>2312</v>
      </c>
      <c r="F11" s="426" t="s">
        <v>2322</v>
      </c>
      <c r="G11" s="426">
        <v>7185014</v>
      </c>
      <c r="H11" s="334" t="s">
        <v>2319</v>
      </c>
      <c r="I11" s="334" t="s">
        <v>2102</v>
      </c>
      <c r="J11" s="334">
        <v>2023</v>
      </c>
      <c r="K11" s="467" t="s">
        <v>35</v>
      </c>
      <c r="L11" s="337">
        <v>9374.3960000000006</v>
      </c>
      <c r="M11" s="336"/>
      <c r="N11" s="336"/>
      <c r="O11" s="336"/>
      <c r="P11" s="337">
        <v>9374.3960000000006</v>
      </c>
      <c r="Q11" s="337">
        <v>8271.4449999999997</v>
      </c>
      <c r="R11" s="337">
        <v>8271.4449999999997</v>
      </c>
      <c r="S11" s="336"/>
      <c r="T11" s="336"/>
      <c r="U11" s="337"/>
      <c r="V11" s="337">
        <v>8271.4449999999997</v>
      </c>
      <c r="W11" s="336">
        <v>172.78800000000001</v>
      </c>
      <c r="X11" s="336"/>
      <c r="Y11" s="336"/>
      <c r="Z11" s="336"/>
      <c r="AA11" s="337">
        <v>172.78800000000001</v>
      </c>
      <c r="AB11" s="337">
        <v>1102.9510000000009</v>
      </c>
      <c r="AC11" s="337"/>
      <c r="AD11" s="337"/>
      <c r="AE11" s="337"/>
      <c r="AF11" s="337">
        <v>1102.9510000000009</v>
      </c>
      <c r="AG11" s="337">
        <f t="shared" si="2"/>
        <v>1000</v>
      </c>
      <c r="AH11" s="337">
        <v>1000</v>
      </c>
      <c r="AI11" s="337"/>
      <c r="AJ11" s="337">
        <f t="shared" si="3"/>
        <v>0</v>
      </c>
      <c r="AK11" s="337"/>
      <c r="AL11" s="337"/>
      <c r="AM11" s="338"/>
      <c r="AN11" s="464"/>
      <c r="AO11" s="464"/>
    </row>
    <row r="12" spans="1:44" s="429" customFormat="1" ht="93.75">
      <c r="A12" s="334">
        <v>7</v>
      </c>
      <c r="B12" s="334"/>
      <c r="C12" s="133" t="s">
        <v>2056</v>
      </c>
      <c r="D12" s="334" t="s">
        <v>1989</v>
      </c>
      <c r="E12" s="426" t="s">
        <v>2312</v>
      </c>
      <c r="F12" s="426" t="s">
        <v>2322</v>
      </c>
      <c r="G12" s="426">
        <v>8161154</v>
      </c>
      <c r="H12" s="334" t="s">
        <v>2317</v>
      </c>
      <c r="I12" s="334" t="s">
        <v>2103</v>
      </c>
      <c r="J12" s="334">
        <v>2025</v>
      </c>
      <c r="K12" s="340" t="s">
        <v>2057</v>
      </c>
      <c r="L12" s="337">
        <v>3150</v>
      </c>
      <c r="M12" s="336"/>
      <c r="N12" s="336"/>
      <c r="O12" s="336"/>
      <c r="P12" s="337">
        <v>3150</v>
      </c>
      <c r="Q12" s="337">
        <v>2000</v>
      </c>
      <c r="R12" s="337">
        <v>2000</v>
      </c>
      <c r="S12" s="336"/>
      <c r="T12" s="336"/>
      <c r="U12" s="337"/>
      <c r="V12" s="337">
        <v>2000</v>
      </c>
      <c r="W12" s="337">
        <v>2000</v>
      </c>
      <c r="X12" s="336"/>
      <c r="Y12" s="336"/>
      <c r="Z12" s="336"/>
      <c r="AA12" s="337">
        <v>2000</v>
      </c>
      <c r="AB12" s="337">
        <v>1150</v>
      </c>
      <c r="AC12" s="337"/>
      <c r="AD12" s="337"/>
      <c r="AE12" s="337"/>
      <c r="AF12" s="337">
        <v>1150</v>
      </c>
      <c r="AG12" s="337">
        <f t="shared" si="2"/>
        <v>1150</v>
      </c>
      <c r="AH12" s="337">
        <v>1150</v>
      </c>
      <c r="AI12" s="337"/>
      <c r="AJ12" s="337">
        <f t="shared" si="3"/>
        <v>952.73299999999995</v>
      </c>
      <c r="AK12" s="337">
        <v>952.73299999999995</v>
      </c>
      <c r="AL12" s="337"/>
      <c r="AM12" s="338"/>
      <c r="AN12" s="464"/>
      <c r="AO12" s="464"/>
    </row>
    <row r="13" spans="1:44" s="429" customFormat="1" ht="56.25">
      <c r="A13" s="334">
        <v>8</v>
      </c>
      <c r="B13" s="334"/>
      <c r="C13" s="133" t="s">
        <v>2058</v>
      </c>
      <c r="D13" s="334" t="s">
        <v>1989</v>
      </c>
      <c r="E13" s="426" t="s">
        <v>2312</v>
      </c>
      <c r="F13" s="426" t="s">
        <v>2322</v>
      </c>
      <c r="G13" s="428">
        <v>8161783</v>
      </c>
      <c r="H13" s="334" t="s">
        <v>2318</v>
      </c>
      <c r="I13" s="334" t="s">
        <v>2103</v>
      </c>
      <c r="J13" s="334">
        <v>2025</v>
      </c>
      <c r="K13" s="340" t="s">
        <v>2059</v>
      </c>
      <c r="L13" s="337">
        <v>2168</v>
      </c>
      <c r="M13" s="336"/>
      <c r="N13" s="336"/>
      <c r="O13" s="336"/>
      <c r="P13" s="337">
        <v>2168</v>
      </c>
      <c r="Q13" s="337">
        <v>1812.1410000000001</v>
      </c>
      <c r="R13" s="337">
        <v>1812.1410000000001</v>
      </c>
      <c r="S13" s="336"/>
      <c r="T13" s="336"/>
      <c r="U13" s="337"/>
      <c r="V13" s="337">
        <v>1812.1410000000001</v>
      </c>
      <c r="W13" s="337">
        <v>2000</v>
      </c>
      <c r="X13" s="336"/>
      <c r="Y13" s="336"/>
      <c r="Z13" s="336"/>
      <c r="AA13" s="337">
        <v>2000</v>
      </c>
      <c r="AB13" s="337">
        <v>168</v>
      </c>
      <c r="AC13" s="337"/>
      <c r="AD13" s="337"/>
      <c r="AE13" s="337"/>
      <c r="AF13" s="337">
        <v>168</v>
      </c>
      <c r="AG13" s="337">
        <f t="shared" si="2"/>
        <v>200</v>
      </c>
      <c r="AH13" s="337">
        <v>200</v>
      </c>
      <c r="AI13" s="337"/>
      <c r="AJ13" s="337">
        <f t="shared" si="3"/>
        <v>0</v>
      </c>
      <c r="AK13" s="337"/>
      <c r="AL13" s="337"/>
      <c r="AM13" s="338"/>
      <c r="AN13" s="424">
        <v>95.572999999999993</v>
      </c>
      <c r="AO13" s="464">
        <f>L13-R13-AN13</f>
        <v>260.28599999999994</v>
      </c>
    </row>
    <row r="14" spans="1:44" s="429" customFormat="1" ht="64.5" customHeight="1">
      <c r="A14" s="334">
        <v>9</v>
      </c>
      <c r="B14" s="334"/>
      <c r="C14" s="133" t="s">
        <v>2060</v>
      </c>
      <c r="D14" s="334" t="s">
        <v>1989</v>
      </c>
      <c r="E14" s="426" t="s">
        <v>2312</v>
      </c>
      <c r="F14" s="426" t="s">
        <v>2322</v>
      </c>
      <c r="G14" s="334">
        <v>8164805</v>
      </c>
      <c r="H14" s="334" t="s">
        <v>2315</v>
      </c>
      <c r="I14" s="334" t="s">
        <v>2103</v>
      </c>
      <c r="J14" s="334">
        <v>2025</v>
      </c>
      <c r="K14" s="340" t="s">
        <v>2324</v>
      </c>
      <c r="L14" s="337">
        <v>4969</v>
      </c>
      <c r="M14" s="336"/>
      <c r="N14" s="336"/>
      <c r="O14" s="337">
        <v>1500</v>
      </c>
      <c r="P14" s="337">
        <f>4969-1500</f>
        <v>3469</v>
      </c>
      <c r="Q14" s="337">
        <v>2000</v>
      </c>
      <c r="R14" s="337">
        <v>1500</v>
      </c>
      <c r="S14" s="336"/>
      <c r="T14" s="336"/>
      <c r="U14" s="337"/>
      <c r="V14" s="337">
        <v>1500</v>
      </c>
      <c r="W14" s="337">
        <v>2000</v>
      </c>
      <c r="X14" s="336"/>
      <c r="Y14" s="336"/>
      <c r="Z14" s="336"/>
      <c r="AA14" s="337">
        <v>2000</v>
      </c>
      <c r="AB14" s="337">
        <v>2969</v>
      </c>
      <c r="AC14" s="337"/>
      <c r="AD14" s="337"/>
      <c r="AE14" s="337"/>
      <c r="AF14" s="337">
        <v>2969</v>
      </c>
      <c r="AG14" s="337">
        <f t="shared" si="2"/>
        <v>2000.1590000000001</v>
      </c>
      <c r="AH14" s="337">
        <v>1000.159</v>
      </c>
      <c r="AI14" s="337">
        <v>1000</v>
      </c>
      <c r="AJ14" s="337">
        <f t="shared" si="3"/>
        <v>1374.6679999999999</v>
      </c>
      <c r="AK14" s="337">
        <v>864.59799999999996</v>
      </c>
      <c r="AL14" s="337">
        <f>999-488.93</f>
        <v>510.07</v>
      </c>
      <c r="AM14" s="336" t="s">
        <v>2104</v>
      </c>
      <c r="AN14" s="424">
        <v>864.56399999999996</v>
      </c>
      <c r="AO14" s="464">
        <f>L14-R14-AN14</f>
        <v>2604.4360000000001</v>
      </c>
    </row>
    <row r="15" spans="1:44" s="429" customFormat="1" ht="75">
      <c r="A15" s="334">
        <v>10</v>
      </c>
      <c r="B15" s="334"/>
      <c r="C15" s="469" t="s">
        <v>2062</v>
      </c>
      <c r="D15" s="334" t="s">
        <v>1989</v>
      </c>
      <c r="E15" s="426" t="s">
        <v>2312</v>
      </c>
      <c r="F15" s="426" t="s">
        <v>2323</v>
      </c>
      <c r="G15" s="334">
        <v>8166383</v>
      </c>
      <c r="H15" s="334" t="s">
        <v>2316</v>
      </c>
      <c r="I15" s="334" t="s">
        <v>2103</v>
      </c>
      <c r="J15" s="334">
        <v>2025</v>
      </c>
      <c r="K15" s="340" t="s">
        <v>2170</v>
      </c>
      <c r="L15" s="337">
        <v>2517</v>
      </c>
      <c r="M15" s="336"/>
      <c r="N15" s="336"/>
      <c r="O15" s="337">
        <v>1000</v>
      </c>
      <c r="P15" s="337">
        <f>2517-1000</f>
        <v>1517</v>
      </c>
      <c r="Q15" s="470">
        <v>1230.3761439999998</v>
      </c>
      <c r="R15" s="470">
        <v>1230.3761439999998</v>
      </c>
      <c r="S15" s="336"/>
      <c r="T15" s="336"/>
      <c r="U15" s="337"/>
      <c r="V15" s="470">
        <v>1230.3761439999998</v>
      </c>
      <c r="W15" s="336"/>
      <c r="X15" s="336"/>
      <c r="Y15" s="336"/>
      <c r="Z15" s="336"/>
      <c r="AA15" s="337"/>
      <c r="AB15" s="337">
        <v>2043.0720000000001</v>
      </c>
      <c r="AC15" s="337"/>
      <c r="AD15" s="337"/>
      <c r="AE15" s="337"/>
      <c r="AF15" s="337">
        <v>2517</v>
      </c>
      <c r="AG15" s="337">
        <f t="shared" si="2"/>
        <v>1286</v>
      </c>
      <c r="AH15" s="337">
        <v>1286</v>
      </c>
      <c r="AI15" s="337"/>
      <c r="AJ15" s="337">
        <f t="shared" si="3"/>
        <v>1204.8430000000001</v>
      </c>
      <c r="AK15" s="337">
        <v>1204.8430000000001</v>
      </c>
      <c r="AL15" s="337"/>
      <c r="AM15" s="336" t="s">
        <v>2104</v>
      </c>
      <c r="AN15" s="464"/>
      <c r="AO15" s="464"/>
    </row>
    <row r="16" spans="1:44" ht="75">
      <c r="A16" s="334">
        <v>11</v>
      </c>
      <c r="B16" s="334"/>
      <c r="C16" s="342" t="s">
        <v>2126</v>
      </c>
      <c r="D16" s="334" t="s">
        <v>1989</v>
      </c>
      <c r="E16" s="426" t="s">
        <v>2312</v>
      </c>
      <c r="F16" s="426" t="s">
        <v>2322</v>
      </c>
      <c r="G16" s="334">
        <v>8173508</v>
      </c>
      <c r="H16" s="334" t="s">
        <v>2319</v>
      </c>
      <c r="I16" s="341" t="s">
        <v>2171</v>
      </c>
      <c r="J16" s="343">
        <v>2026</v>
      </c>
      <c r="K16" s="340" t="s">
        <v>2329</v>
      </c>
      <c r="L16" s="337">
        <v>8379</v>
      </c>
      <c r="M16" s="336"/>
      <c r="N16" s="336"/>
      <c r="O16" s="337">
        <v>5000</v>
      </c>
      <c r="P16" s="337">
        <f>8379-5000</f>
        <v>3379</v>
      </c>
      <c r="Q16" s="336"/>
      <c r="R16" s="337">
        <v>2500</v>
      </c>
      <c r="S16" s="336"/>
      <c r="T16" s="336"/>
      <c r="U16" s="336"/>
      <c r="V16" s="337">
        <v>2500</v>
      </c>
      <c r="W16" s="336"/>
      <c r="X16" s="336"/>
      <c r="Y16" s="336"/>
      <c r="Z16" s="336"/>
      <c r="AA16" s="336"/>
      <c r="AB16" s="337">
        <v>9825</v>
      </c>
      <c r="AC16" s="337"/>
      <c r="AD16" s="337"/>
      <c r="AE16" s="337">
        <v>2271</v>
      </c>
      <c r="AF16" s="337">
        <v>6000</v>
      </c>
      <c r="AG16" s="337">
        <f t="shared" si="2"/>
        <v>5000</v>
      </c>
      <c r="AH16" s="337">
        <v>5000</v>
      </c>
      <c r="AI16" s="337"/>
      <c r="AJ16" s="337">
        <f t="shared" si="3"/>
        <v>3340.627</v>
      </c>
      <c r="AK16" s="337">
        <f>2340.627+1000</f>
        <v>3340.627</v>
      </c>
      <c r="AL16" s="337"/>
      <c r="AM16" s="377" t="s">
        <v>2127</v>
      </c>
      <c r="AN16" s="332">
        <v>2500</v>
      </c>
    </row>
    <row r="17" spans="1:41" ht="75">
      <c r="A17" s="334">
        <v>12</v>
      </c>
      <c r="B17" s="334"/>
      <c r="C17" s="342" t="s">
        <v>2128</v>
      </c>
      <c r="D17" s="334" t="s">
        <v>1989</v>
      </c>
      <c r="E17" s="426" t="s">
        <v>2312</v>
      </c>
      <c r="F17" s="426" t="s">
        <v>2322</v>
      </c>
      <c r="G17" s="334">
        <v>8173509</v>
      </c>
      <c r="H17" s="334" t="s">
        <v>2319</v>
      </c>
      <c r="I17" s="341" t="s">
        <v>2171</v>
      </c>
      <c r="J17" s="343">
        <v>2026</v>
      </c>
      <c r="K17" s="340" t="s">
        <v>2328</v>
      </c>
      <c r="L17" s="337">
        <v>4050</v>
      </c>
      <c r="M17" s="336"/>
      <c r="N17" s="336"/>
      <c r="O17" s="337">
        <v>2500</v>
      </c>
      <c r="P17" s="337">
        <f>4050-2500</f>
        <v>1550</v>
      </c>
      <c r="Q17" s="336"/>
      <c r="R17" s="337">
        <v>1500</v>
      </c>
      <c r="S17" s="336"/>
      <c r="T17" s="336"/>
      <c r="U17" s="336"/>
      <c r="V17" s="337">
        <v>1500</v>
      </c>
      <c r="W17" s="336"/>
      <c r="X17" s="336"/>
      <c r="Y17" s="336"/>
      <c r="Z17" s="336"/>
      <c r="AA17" s="336"/>
      <c r="AB17" s="337">
        <v>5129</v>
      </c>
      <c r="AC17" s="337"/>
      <c r="AD17" s="337"/>
      <c r="AE17" s="337">
        <f>1765-558.430058</f>
        <v>1206.5699420000001</v>
      </c>
      <c r="AF17" s="337">
        <f>3000+558.430058</f>
        <v>3558.4300579999999</v>
      </c>
      <c r="AG17" s="337">
        <f t="shared" si="2"/>
        <v>2500</v>
      </c>
      <c r="AH17" s="337">
        <v>2500</v>
      </c>
      <c r="AI17" s="337"/>
      <c r="AJ17" s="337">
        <f t="shared" si="3"/>
        <v>1888.2085000000002</v>
      </c>
      <c r="AK17" s="337">
        <f>1179.371+708.8375</f>
        <v>1888.2085000000002</v>
      </c>
      <c r="AL17" s="337"/>
      <c r="AM17" s="377" t="s">
        <v>2129</v>
      </c>
      <c r="AN17" s="332">
        <v>1500</v>
      </c>
    </row>
    <row r="18" spans="1:41" s="429" customFormat="1" ht="37.5">
      <c r="A18" s="455" t="s">
        <v>2105</v>
      </c>
      <c r="B18" s="455"/>
      <c r="C18" s="456" t="s">
        <v>2106</v>
      </c>
      <c r="D18" s="457"/>
      <c r="E18" s="457"/>
      <c r="F18" s="457"/>
      <c r="G18" s="457"/>
      <c r="H18" s="457"/>
      <c r="I18" s="455"/>
      <c r="J18" s="458"/>
      <c r="K18" s="457"/>
      <c r="L18" s="459">
        <f>SUM(L19:L36)</f>
        <v>496029</v>
      </c>
      <c r="M18" s="459">
        <f>SUM(M28:M36)</f>
        <v>0</v>
      </c>
      <c r="N18" s="459">
        <f>SUM(N28:N36)</f>
        <v>0</v>
      </c>
      <c r="O18" s="459">
        <f t="shared" ref="O18:AL18" si="4">SUM(O19:O36)</f>
        <v>496029</v>
      </c>
      <c r="P18" s="459">
        <f t="shared" si="4"/>
        <v>0</v>
      </c>
      <c r="Q18" s="459">
        <f t="shared" si="4"/>
        <v>0</v>
      </c>
      <c r="R18" s="459">
        <f t="shared" si="4"/>
        <v>0</v>
      </c>
      <c r="S18" s="459">
        <f t="shared" si="4"/>
        <v>0</v>
      </c>
      <c r="T18" s="459">
        <f t="shared" si="4"/>
        <v>0</v>
      </c>
      <c r="U18" s="459">
        <f t="shared" si="4"/>
        <v>0</v>
      </c>
      <c r="V18" s="459">
        <f t="shared" si="4"/>
        <v>0</v>
      </c>
      <c r="W18" s="459">
        <f t="shared" si="4"/>
        <v>0</v>
      </c>
      <c r="X18" s="459">
        <f t="shared" si="4"/>
        <v>0</v>
      </c>
      <c r="Y18" s="459">
        <f t="shared" si="4"/>
        <v>0</v>
      </c>
      <c r="Z18" s="459">
        <f t="shared" si="4"/>
        <v>0</v>
      </c>
      <c r="AA18" s="459">
        <f t="shared" si="4"/>
        <v>0</v>
      </c>
      <c r="AB18" s="459">
        <f t="shared" si="4"/>
        <v>536000</v>
      </c>
      <c r="AC18" s="459">
        <f t="shared" si="4"/>
        <v>0</v>
      </c>
      <c r="AD18" s="459">
        <f t="shared" si="4"/>
        <v>0</v>
      </c>
      <c r="AE18" s="459">
        <f t="shared" si="4"/>
        <v>531000</v>
      </c>
      <c r="AF18" s="459">
        <f t="shared" si="4"/>
        <v>5000</v>
      </c>
      <c r="AG18" s="459">
        <f t="shared" si="4"/>
        <v>7800</v>
      </c>
      <c r="AH18" s="459">
        <f t="shared" si="4"/>
        <v>7800</v>
      </c>
      <c r="AI18" s="459">
        <f t="shared" si="4"/>
        <v>0</v>
      </c>
      <c r="AJ18" s="459">
        <f t="shared" si="4"/>
        <v>3000</v>
      </c>
      <c r="AK18" s="459">
        <f t="shared" si="4"/>
        <v>3000</v>
      </c>
      <c r="AL18" s="459">
        <f t="shared" si="4"/>
        <v>0</v>
      </c>
      <c r="AM18" s="459">
        <f>SUM(AM28:AM36)</f>
        <v>0</v>
      </c>
      <c r="AN18" s="464"/>
      <c r="AO18" s="464"/>
    </row>
    <row r="19" spans="1:41" ht="93.75">
      <c r="A19" s="334">
        <v>1</v>
      </c>
      <c r="B19" s="334"/>
      <c r="C19" s="342" t="s">
        <v>2342</v>
      </c>
      <c r="D19" s="334" t="s">
        <v>1989</v>
      </c>
      <c r="E19" s="426" t="s">
        <v>2312</v>
      </c>
      <c r="F19" s="426" t="s">
        <v>2322</v>
      </c>
      <c r="G19" s="426"/>
      <c r="H19" s="426"/>
      <c r="I19" s="341" t="s">
        <v>2111</v>
      </c>
      <c r="J19" s="343">
        <v>2026</v>
      </c>
      <c r="K19" s="341" t="s">
        <v>2343</v>
      </c>
      <c r="L19" s="337">
        <v>259960</v>
      </c>
      <c r="M19" s="337"/>
      <c r="N19" s="337"/>
      <c r="O19" s="337">
        <v>259960</v>
      </c>
      <c r="P19" s="337"/>
      <c r="Q19" s="337"/>
      <c r="R19" s="337"/>
      <c r="S19" s="337"/>
      <c r="T19" s="337"/>
      <c r="U19" s="337"/>
      <c r="V19" s="337"/>
      <c r="W19" s="337"/>
      <c r="X19" s="337"/>
      <c r="Y19" s="337"/>
      <c r="Z19" s="337"/>
      <c r="AA19" s="337"/>
      <c r="AB19" s="337">
        <v>400000</v>
      </c>
      <c r="AC19" s="337"/>
      <c r="AD19" s="337"/>
      <c r="AE19" s="337">
        <v>400000</v>
      </c>
      <c r="AF19" s="337"/>
      <c r="AG19" s="337">
        <f t="shared" si="2"/>
        <v>0</v>
      </c>
      <c r="AH19" s="337"/>
      <c r="AI19" s="337"/>
      <c r="AJ19" s="337">
        <f t="shared" si="3"/>
        <v>0</v>
      </c>
      <c r="AK19" s="337"/>
      <c r="AL19" s="337"/>
      <c r="AM19" s="430" t="s">
        <v>2112</v>
      </c>
    </row>
    <row r="20" spans="1:41" ht="56.25">
      <c r="A20" s="334">
        <v>2</v>
      </c>
      <c r="B20" s="334"/>
      <c r="C20" s="342" t="s">
        <v>2340</v>
      </c>
      <c r="D20" s="334" t="s">
        <v>1989</v>
      </c>
      <c r="E20" s="426" t="s">
        <v>2312</v>
      </c>
      <c r="F20" s="426" t="s">
        <v>2322</v>
      </c>
      <c r="G20" s="426"/>
      <c r="H20" s="426"/>
      <c r="I20" s="341" t="s">
        <v>2117</v>
      </c>
      <c r="J20" s="343">
        <v>2026</v>
      </c>
      <c r="K20" s="341" t="s">
        <v>2341</v>
      </c>
      <c r="L20" s="337">
        <v>18480</v>
      </c>
      <c r="M20" s="337"/>
      <c r="N20" s="337"/>
      <c r="O20" s="337">
        <v>18480</v>
      </c>
      <c r="P20" s="337"/>
      <c r="Q20" s="337"/>
      <c r="R20" s="337"/>
      <c r="S20" s="337"/>
      <c r="T20" s="337"/>
      <c r="U20" s="337"/>
      <c r="V20" s="337"/>
      <c r="W20" s="337"/>
      <c r="X20" s="337"/>
      <c r="Y20" s="337"/>
      <c r="Z20" s="337"/>
      <c r="AA20" s="337"/>
      <c r="AB20" s="337">
        <v>35000</v>
      </c>
      <c r="AC20" s="337"/>
      <c r="AD20" s="337"/>
      <c r="AE20" s="337">
        <v>35000</v>
      </c>
      <c r="AF20" s="337"/>
      <c r="AG20" s="337">
        <f t="shared" si="2"/>
        <v>0</v>
      </c>
      <c r="AH20" s="337"/>
      <c r="AI20" s="337"/>
      <c r="AJ20" s="337">
        <f t="shared" si="3"/>
        <v>0</v>
      </c>
      <c r="AK20" s="337"/>
      <c r="AL20" s="337"/>
      <c r="AM20" s="431" t="s">
        <v>2118</v>
      </c>
    </row>
    <row r="21" spans="1:41" ht="75">
      <c r="A21" s="334">
        <v>3</v>
      </c>
      <c r="B21" s="334"/>
      <c r="C21" s="342" t="s">
        <v>2338</v>
      </c>
      <c r="D21" s="334" t="s">
        <v>1989</v>
      </c>
      <c r="E21" s="426" t="s">
        <v>2312</v>
      </c>
      <c r="F21" s="426" t="s">
        <v>2322</v>
      </c>
      <c r="G21" s="426"/>
      <c r="H21" s="426"/>
      <c r="I21" s="341" t="s">
        <v>2120</v>
      </c>
      <c r="J21" s="343">
        <v>2026</v>
      </c>
      <c r="K21" s="341" t="s">
        <v>2339</v>
      </c>
      <c r="L21" s="337">
        <v>7995</v>
      </c>
      <c r="M21" s="337"/>
      <c r="N21" s="337"/>
      <c r="O21" s="337">
        <v>7995</v>
      </c>
      <c r="P21" s="337"/>
      <c r="Q21" s="337"/>
      <c r="R21" s="337"/>
      <c r="S21" s="337"/>
      <c r="T21" s="337"/>
      <c r="U21" s="337"/>
      <c r="V21" s="337"/>
      <c r="W21" s="337"/>
      <c r="X21" s="337"/>
      <c r="Y21" s="337"/>
      <c r="Z21" s="337"/>
      <c r="AA21" s="337"/>
      <c r="AB21" s="337">
        <f>AE21+AF21</f>
        <v>5000</v>
      </c>
      <c r="AC21" s="337"/>
      <c r="AD21" s="337"/>
      <c r="AE21" s="337">
        <v>5000</v>
      </c>
      <c r="AF21" s="337"/>
      <c r="AG21" s="337">
        <f t="shared" si="2"/>
        <v>3000</v>
      </c>
      <c r="AH21" s="337">
        <v>3000</v>
      </c>
      <c r="AI21" s="337"/>
      <c r="AJ21" s="337">
        <f t="shared" si="3"/>
        <v>1000</v>
      </c>
      <c r="AK21" s="337">
        <v>1000</v>
      </c>
      <c r="AL21" s="337"/>
      <c r="AM21" s="432" t="s">
        <v>2134</v>
      </c>
    </row>
    <row r="22" spans="1:41" ht="75">
      <c r="A22" s="334">
        <v>4</v>
      </c>
      <c r="B22" s="334"/>
      <c r="C22" s="342" t="s">
        <v>2330</v>
      </c>
      <c r="D22" s="334" t="s">
        <v>1989</v>
      </c>
      <c r="E22" s="426" t="s">
        <v>2312</v>
      </c>
      <c r="F22" s="426" t="s">
        <v>2322</v>
      </c>
      <c r="G22" s="426"/>
      <c r="H22" s="426"/>
      <c r="I22" s="341" t="s">
        <v>2120</v>
      </c>
      <c r="J22" s="343"/>
      <c r="K22" s="341" t="s">
        <v>2331</v>
      </c>
      <c r="L22" s="337">
        <v>3166</v>
      </c>
      <c r="M22" s="337"/>
      <c r="N22" s="337"/>
      <c r="O22" s="337">
        <v>3166</v>
      </c>
      <c r="P22" s="337"/>
      <c r="Q22" s="337"/>
      <c r="R22" s="337"/>
      <c r="S22" s="337"/>
      <c r="T22" s="337"/>
      <c r="U22" s="337"/>
      <c r="V22" s="337"/>
      <c r="W22" s="337"/>
      <c r="X22" s="337"/>
      <c r="Y22" s="337"/>
      <c r="Z22" s="337"/>
      <c r="AA22" s="337"/>
      <c r="AB22" s="337"/>
      <c r="AC22" s="337"/>
      <c r="AD22" s="337"/>
      <c r="AE22" s="337"/>
      <c r="AF22" s="337"/>
      <c r="AG22" s="337">
        <f t="shared" si="2"/>
        <v>2400</v>
      </c>
      <c r="AH22" s="337">
        <v>2400</v>
      </c>
      <c r="AI22" s="337"/>
      <c r="AJ22" s="337">
        <f t="shared" si="3"/>
        <v>1000</v>
      </c>
      <c r="AK22" s="337">
        <v>1000</v>
      </c>
      <c r="AL22" s="337"/>
      <c r="AM22" s="432"/>
    </row>
    <row r="23" spans="1:41" ht="64.5" customHeight="1">
      <c r="A23" s="334">
        <v>5</v>
      </c>
      <c r="B23" s="334"/>
      <c r="C23" s="342" t="s">
        <v>2333</v>
      </c>
      <c r="D23" s="334" t="s">
        <v>1989</v>
      </c>
      <c r="E23" s="426" t="s">
        <v>2312</v>
      </c>
      <c r="F23" s="426" t="s">
        <v>2322</v>
      </c>
      <c r="G23" s="426"/>
      <c r="H23" s="426"/>
      <c r="I23" s="341" t="s">
        <v>2120</v>
      </c>
      <c r="J23" s="343"/>
      <c r="K23" s="341" t="s">
        <v>2332</v>
      </c>
      <c r="L23" s="337">
        <v>1208</v>
      </c>
      <c r="M23" s="337"/>
      <c r="N23" s="337"/>
      <c r="O23" s="337">
        <v>1208</v>
      </c>
      <c r="P23" s="337"/>
      <c r="Q23" s="337"/>
      <c r="R23" s="337"/>
      <c r="S23" s="337"/>
      <c r="T23" s="337"/>
      <c r="U23" s="337"/>
      <c r="V23" s="337"/>
      <c r="W23" s="337"/>
      <c r="X23" s="337"/>
      <c r="Y23" s="337"/>
      <c r="Z23" s="337"/>
      <c r="AA23" s="337"/>
      <c r="AB23" s="337"/>
      <c r="AC23" s="337"/>
      <c r="AD23" s="337"/>
      <c r="AE23" s="337"/>
      <c r="AF23" s="337"/>
      <c r="AG23" s="337">
        <f t="shared" si="2"/>
        <v>0</v>
      </c>
      <c r="AH23" s="337"/>
      <c r="AI23" s="337"/>
      <c r="AJ23" s="337">
        <f t="shared" si="3"/>
        <v>0</v>
      </c>
      <c r="AK23" s="337"/>
      <c r="AL23" s="337"/>
      <c r="AM23" s="432"/>
    </row>
    <row r="24" spans="1:41" ht="75">
      <c r="A24" s="334">
        <v>6</v>
      </c>
      <c r="B24" s="334"/>
      <c r="C24" s="342" t="s">
        <v>2334</v>
      </c>
      <c r="D24" s="334" t="s">
        <v>1989</v>
      </c>
      <c r="E24" s="426" t="s">
        <v>2312</v>
      </c>
      <c r="F24" s="426" t="s">
        <v>2322</v>
      </c>
      <c r="G24" s="426"/>
      <c r="H24" s="426"/>
      <c r="I24" s="341" t="s">
        <v>2120</v>
      </c>
      <c r="J24" s="343"/>
      <c r="K24" s="341" t="s">
        <v>2335</v>
      </c>
      <c r="L24" s="337">
        <v>3088</v>
      </c>
      <c r="M24" s="337"/>
      <c r="N24" s="337"/>
      <c r="O24" s="337">
        <v>3088</v>
      </c>
      <c r="P24" s="337"/>
      <c r="Q24" s="337"/>
      <c r="R24" s="337"/>
      <c r="S24" s="337"/>
      <c r="T24" s="337"/>
      <c r="U24" s="337"/>
      <c r="V24" s="337"/>
      <c r="W24" s="337"/>
      <c r="X24" s="337"/>
      <c r="Y24" s="337"/>
      <c r="Z24" s="337"/>
      <c r="AA24" s="337"/>
      <c r="AB24" s="337"/>
      <c r="AC24" s="337"/>
      <c r="AD24" s="337"/>
      <c r="AE24" s="337"/>
      <c r="AF24" s="337"/>
      <c r="AG24" s="337">
        <f t="shared" si="2"/>
        <v>2400</v>
      </c>
      <c r="AH24" s="337">
        <v>2400</v>
      </c>
      <c r="AI24" s="337"/>
      <c r="AJ24" s="337">
        <f t="shared" si="3"/>
        <v>1000</v>
      </c>
      <c r="AK24" s="337">
        <v>1000</v>
      </c>
      <c r="AL24" s="337"/>
      <c r="AM24" s="432"/>
    </row>
    <row r="25" spans="1:41" ht="63.75" customHeight="1">
      <c r="A25" s="334">
        <v>7</v>
      </c>
      <c r="B25" s="334"/>
      <c r="C25" s="342" t="s">
        <v>2336</v>
      </c>
      <c r="D25" s="341" t="s">
        <v>1989</v>
      </c>
      <c r="E25" s="426" t="s">
        <v>2312</v>
      </c>
      <c r="F25" s="426" t="s">
        <v>2322</v>
      </c>
      <c r="G25" s="426"/>
      <c r="H25" s="426"/>
      <c r="I25" s="341" t="s">
        <v>2120</v>
      </c>
      <c r="J25" s="343"/>
      <c r="K25" s="341" t="s">
        <v>2337</v>
      </c>
      <c r="L25" s="337">
        <v>13260</v>
      </c>
      <c r="M25" s="337"/>
      <c r="N25" s="337"/>
      <c r="O25" s="337">
        <v>13260</v>
      </c>
      <c r="P25" s="337"/>
      <c r="Q25" s="337"/>
      <c r="R25" s="337"/>
      <c r="S25" s="337"/>
      <c r="T25" s="337"/>
      <c r="U25" s="337"/>
      <c r="V25" s="337"/>
      <c r="W25" s="337"/>
      <c r="X25" s="337"/>
      <c r="Y25" s="337"/>
      <c r="Z25" s="337"/>
      <c r="AA25" s="337"/>
      <c r="AB25" s="337"/>
      <c r="AC25" s="337"/>
      <c r="AD25" s="337"/>
      <c r="AE25" s="337"/>
      <c r="AF25" s="337"/>
      <c r="AG25" s="337">
        <f t="shared" si="2"/>
        <v>0</v>
      </c>
      <c r="AH25" s="337"/>
      <c r="AI25" s="337"/>
      <c r="AJ25" s="337">
        <f t="shared" si="3"/>
        <v>0</v>
      </c>
      <c r="AK25" s="337"/>
      <c r="AL25" s="337"/>
      <c r="AM25" s="432"/>
    </row>
    <row r="26" spans="1:41" ht="63.75" customHeight="1">
      <c r="A26" s="334">
        <v>8</v>
      </c>
      <c r="B26" s="334"/>
      <c r="C26" s="342" t="s">
        <v>2364</v>
      </c>
      <c r="D26" s="341"/>
      <c r="E26" s="426"/>
      <c r="F26" s="426" t="s">
        <v>2322</v>
      </c>
      <c r="G26" s="426"/>
      <c r="H26" s="426"/>
      <c r="I26" s="341" t="s">
        <v>2120</v>
      </c>
      <c r="J26" s="343"/>
      <c r="K26" s="341" t="s">
        <v>2365</v>
      </c>
      <c r="L26" s="337">
        <v>16801</v>
      </c>
      <c r="M26" s="337"/>
      <c r="N26" s="337"/>
      <c r="O26" s="337">
        <v>16801</v>
      </c>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432"/>
    </row>
    <row r="27" spans="1:41" ht="47.25" customHeight="1">
      <c r="A27" s="334">
        <v>9</v>
      </c>
      <c r="B27" s="334"/>
      <c r="C27" s="342" t="s">
        <v>2344</v>
      </c>
      <c r="D27" s="334" t="s">
        <v>1989</v>
      </c>
      <c r="E27" s="426" t="s">
        <v>2312</v>
      </c>
      <c r="F27" s="426"/>
      <c r="G27" s="426"/>
      <c r="H27" s="426"/>
      <c r="I27" s="341" t="s">
        <v>2120</v>
      </c>
      <c r="J27" s="343"/>
      <c r="K27" s="341"/>
      <c r="L27" s="337">
        <v>2081</v>
      </c>
      <c r="M27" s="337"/>
      <c r="N27" s="337"/>
      <c r="O27" s="337">
        <v>2081</v>
      </c>
      <c r="P27" s="337"/>
      <c r="Q27" s="337"/>
      <c r="R27" s="337"/>
      <c r="S27" s="337"/>
      <c r="T27" s="337"/>
      <c r="U27" s="337"/>
      <c r="V27" s="337"/>
      <c r="W27" s="337"/>
      <c r="X27" s="337"/>
      <c r="Y27" s="337"/>
      <c r="Z27" s="337"/>
      <c r="AA27" s="337"/>
      <c r="AB27" s="337"/>
      <c r="AC27" s="337"/>
      <c r="AD27" s="337"/>
      <c r="AE27" s="337"/>
      <c r="AF27" s="337"/>
      <c r="AG27" s="337">
        <f t="shared" si="2"/>
        <v>0</v>
      </c>
      <c r="AH27" s="337"/>
      <c r="AI27" s="337"/>
      <c r="AJ27" s="337">
        <f t="shared" si="3"/>
        <v>0</v>
      </c>
      <c r="AK27" s="337"/>
      <c r="AL27" s="337"/>
      <c r="AM27" s="432"/>
    </row>
    <row r="28" spans="1:41" s="379" customFormat="1" ht="51.75" customHeight="1">
      <c r="A28" s="334">
        <v>10</v>
      </c>
      <c r="B28" s="334"/>
      <c r="C28" s="342" t="s">
        <v>2119</v>
      </c>
      <c r="D28" s="334" t="s">
        <v>1989</v>
      </c>
      <c r="E28" s="426" t="s">
        <v>2312</v>
      </c>
      <c r="F28" s="426"/>
      <c r="G28" s="471"/>
      <c r="H28" s="471"/>
      <c r="I28" s="341" t="s">
        <v>2120</v>
      </c>
      <c r="J28" s="343">
        <v>2026</v>
      </c>
      <c r="K28" s="341"/>
      <c r="L28" s="337">
        <v>20000</v>
      </c>
      <c r="M28" s="337"/>
      <c r="N28" s="337"/>
      <c r="O28" s="337">
        <v>20000</v>
      </c>
      <c r="P28" s="337"/>
      <c r="Q28" s="337"/>
      <c r="R28" s="337"/>
      <c r="S28" s="337"/>
      <c r="T28" s="337"/>
      <c r="U28" s="337"/>
      <c r="V28" s="337"/>
      <c r="W28" s="337"/>
      <c r="X28" s="337"/>
      <c r="Y28" s="337"/>
      <c r="Z28" s="337"/>
      <c r="AA28" s="337"/>
      <c r="AB28" s="337">
        <v>18000</v>
      </c>
      <c r="AC28" s="337"/>
      <c r="AD28" s="337"/>
      <c r="AE28" s="337">
        <v>18000</v>
      </c>
      <c r="AF28" s="337"/>
      <c r="AG28" s="337">
        <f t="shared" si="2"/>
        <v>0</v>
      </c>
      <c r="AH28" s="337"/>
      <c r="AI28" s="337"/>
      <c r="AJ28" s="337">
        <f t="shared" si="3"/>
        <v>0</v>
      </c>
      <c r="AK28" s="337"/>
      <c r="AL28" s="337"/>
      <c r="AM28" s="432" t="s">
        <v>2121</v>
      </c>
      <c r="AN28" s="332"/>
      <c r="AO28" s="332"/>
    </row>
    <row r="29" spans="1:41" s="379" customFormat="1" ht="45" customHeight="1">
      <c r="A29" s="334">
        <v>11</v>
      </c>
      <c r="B29" s="334"/>
      <c r="C29" s="342" t="s">
        <v>2345</v>
      </c>
      <c r="D29" s="334" t="s">
        <v>1989</v>
      </c>
      <c r="E29" s="426" t="s">
        <v>2312</v>
      </c>
      <c r="F29" s="426"/>
      <c r="G29" s="426"/>
      <c r="H29" s="426"/>
      <c r="I29" s="341" t="s">
        <v>2114</v>
      </c>
      <c r="J29" s="343">
        <v>2026</v>
      </c>
      <c r="K29" s="341"/>
      <c r="L29" s="337">
        <v>4990</v>
      </c>
      <c r="M29" s="337"/>
      <c r="N29" s="337"/>
      <c r="O29" s="337">
        <v>4990</v>
      </c>
      <c r="P29" s="337"/>
      <c r="Q29" s="337"/>
      <c r="R29" s="337"/>
      <c r="S29" s="337"/>
      <c r="T29" s="337"/>
      <c r="U29" s="337"/>
      <c r="V29" s="337"/>
      <c r="W29" s="337"/>
      <c r="X29" s="337"/>
      <c r="Y29" s="337"/>
      <c r="Z29" s="337"/>
      <c r="AA29" s="337"/>
      <c r="AB29" s="337">
        <v>3000</v>
      </c>
      <c r="AC29" s="337"/>
      <c r="AD29" s="337"/>
      <c r="AE29" s="337">
        <v>3000</v>
      </c>
      <c r="AF29" s="337">
        <v>0</v>
      </c>
      <c r="AG29" s="337">
        <f t="shared" si="2"/>
        <v>0</v>
      </c>
      <c r="AH29" s="337"/>
      <c r="AI29" s="337"/>
      <c r="AJ29" s="337">
        <f t="shared" si="3"/>
        <v>0</v>
      </c>
      <c r="AK29" s="337"/>
      <c r="AL29" s="337"/>
      <c r="AM29" s="432" t="s">
        <v>2125</v>
      </c>
      <c r="AN29" s="332"/>
      <c r="AO29" s="332"/>
    </row>
    <row r="30" spans="1:41" ht="47.25" customHeight="1">
      <c r="A30" s="334">
        <v>12</v>
      </c>
      <c r="B30" s="334"/>
      <c r="C30" s="469" t="s">
        <v>2348</v>
      </c>
      <c r="D30" s="341"/>
      <c r="E30" s="341"/>
      <c r="F30" s="341"/>
      <c r="G30" s="341"/>
      <c r="H30" s="341"/>
      <c r="I30" s="341" t="s">
        <v>2114</v>
      </c>
      <c r="J30" s="342"/>
      <c r="K30" s="341"/>
      <c r="L30" s="337">
        <v>10000</v>
      </c>
      <c r="M30" s="341"/>
      <c r="N30" s="341"/>
      <c r="O30" s="337">
        <v>10000</v>
      </c>
      <c r="P30" s="341"/>
      <c r="Q30" s="341"/>
      <c r="R30" s="341"/>
      <c r="S30" s="341"/>
      <c r="T30" s="341"/>
      <c r="U30" s="341"/>
      <c r="V30" s="341"/>
      <c r="W30" s="341"/>
      <c r="X30" s="341"/>
      <c r="Y30" s="341"/>
      <c r="Z30" s="341"/>
      <c r="AA30" s="341"/>
      <c r="AB30" s="341"/>
      <c r="AC30" s="341"/>
      <c r="AD30" s="341"/>
      <c r="AE30" s="341"/>
      <c r="AF30" s="341"/>
      <c r="AG30" s="337">
        <f t="shared" si="2"/>
        <v>0</v>
      </c>
      <c r="AH30" s="341"/>
      <c r="AI30" s="341"/>
      <c r="AJ30" s="337">
        <f t="shared" si="3"/>
        <v>0</v>
      </c>
      <c r="AK30" s="341"/>
      <c r="AL30" s="341"/>
    </row>
    <row r="31" spans="1:41" ht="47.25" customHeight="1">
      <c r="A31" s="334">
        <v>13</v>
      </c>
      <c r="B31" s="334"/>
      <c r="C31" s="469" t="s">
        <v>2349</v>
      </c>
      <c r="D31" s="341"/>
      <c r="E31" s="341"/>
      <c r="F31" s="341"/>
      <c r="G31" s="341"/>
      <c r="H31" s="341"/>
      <c r="I31" s="341" t="s">
        <v>2114</v>
      </c>
      <c r="J31" s="342"/>
      <c r="K31" s="341"/>
      <c r="L31" s="337">
        <v>10000</v>
      </c>
      <c r="M31" s="341"/>
      <c r="N31" s="341"/>
      <c r="O31" s="337">
        <v>10000</v>
      </c>
      <c r="P31" s="341"/>
      <c r="Q31" s="341"/>
      <c r="R31" s="341"/>
      <c r="S31" s="341"/>
      <c r="T31" s="341"/>
      <c r="U31" s="341"/>
      <c r="V31" s="341"/>
      <c r="W31" s="341"/>
      <c r="X31" s="341"/>
      <c r="Y31" s="341"/>
      <c r="Z31" s="341"/>
      <c r="AA31" s="341"/>
      <c r="AB31" s="341"/>
      <c r="AC31" s="341"/>
      <c r="AD31" s="341"/>
      <c r="AE31" s="341"/>
      <c r="AF31" s="341"/>
      <c r="AG31" s="337">
        <f t="shared" si="2"/>
        <v>0</v>
      </c>
      <c r="AH31" s="341"/>
      <c r="AI31" s="341"/>
      <c r="AJ31" s="337">
        <f t="shared" si="3"/>
        <v>0</v>
      </c>
      <c r="AK31" s="341"/>
      <c r="AL31" s="341"/>
    </row>
    <row r="32" spans="1:41" ht="51.75" customHeight="1">
      <c r="A32" s="334">
        <v>14</v>
      </c>
      <c r="B32" s="334"/>
      <c r="C32" s="469" t="s">
        <v>2350</v>
      </c>
      <c r="D32" s="341"/>
      <c r="E32" s="341"/>
      <c r="F32" s="341"/>
      <c r="G32" s="341"/>
      <c r="H32" s="341"/>
      <c r="I32" s="341" t="s">
        <v>2114</v>
      </c>
      <c r="J32" s="342"/>
      <c r="K32" s="341"/>
      <c r="L32" s="337">
        <v>70000</v>
      </c>
      <c r="M32" s="341"/>
      <c r="N32" s="341"/>
      <c r="O32" s="337">
        <v>70000</v>
      </c>
      <c r="P32" s="341"/>
      <c r="Q32" s="341"/>
      <c r="R32" s="341"/>
      <c r="S32" s="341"/>
      <c r="T32" s="341"/>
      <c r="U32" s="341"/>
      <c r="V32" s="341"/>
      <c r="W32" s="341"/>
      <c r="X32" s="341"/>
      <c r="Y32" s="341"/>
      <c r="Z32" s="341"/>
      <c r="AA32" s="341"/>
      <c r="AB32" s="341"/>
      <c r="AC32" s="341"/>
      <c r="AD32" s="341"/>
      <c r="AE32" s="341"/>
      <c r="AF32" s="341"/>
      <c r="AG32" s="337">
        <f t="shared" si="2"/>
        <v>0</v>
      </c>
      <c r="AH32" s="341"/>
      <c r="AI32" s="341"/>
      <c r="AJ32" s="337">
        <f t="shared" si="3"/>
        <v>0</v>
      </c>
      <c r="AK32" s="341"/>
      <c r="AL32" s="341"/>
    </row>
    <row r="33" spans="1:39" ht="50.25" customHeight="1">
      <c r="A33" s="334">
        <v>15</v>
      </c>
      <c r="B33" s="334"/>
      <c r="C33" s="342" t="s">
        <v>2113</v>
      </c>
      <c r="D33" s="334" t="s">
        <v>1989</v>
      </c>
      <c r="E33" s="426" t="s">
        <v>2312</v>
      </c>
      <c r="F33" s="426"/>
      <c r="G33" s="426"/>
      <c r="H33" s="426"/>
      <c r="I33" s="341" t="s">
        <v>2114</v>
      </c>
      <c r="J33" s="343">
        <v>2027</v>
      </c>
      <c r="K33" s="341"/>
      <c r="L33" s="337">
        <v>20000</v>
      </c>
      <c r="M33" s="337"/>
      <c r="N33" s="337"/>
      <c r="O33" s="337">
        <v>20000</v>
      </c>
      <c r="P33" s="337"/>
      <c r="Q33" s="337"/>
      <c r="R33" s="337"/>
      <c r="S33" s="337"/>
      <c r="T33" s="337"/>
      <c r="U33" s="337"/>
      <c r="V33" s="337"/>
      <c r="W33" s="337"/>
      <c r="X33" s="337"/>
      <c r="Y33" s="337"/>
      <c r="Z33" s="337"/>
      <c r="AA33" s="337"/>
      <c r="AB33" s="337">
        <v>20000</v>
      </c>
      <c r="AC33" s="337"/>
      <c r="AD33" s="337"/>
      <c r="AE33" s="337">
        <v>20000</v>
      </c>
      <c r="AF33" s="337"/>
      <c r="AG33" s="337">
        <f t="shared" si="2"/>
        <v>0</v>
      </c>
      <c r="AH33" s="337"/>
      <c r="AI33" s="337"/>
      <c r="AJ33" s="337">
        <f t="shared" si="3"/>
        <v>0</v>
      </c>
      <c r="AK33" s="337"/>
      <c r="AL33" s="337"/>
      <c r="AM33" s="432" t="s">
        <v>2115</v>
      </c>
    </row>
    <row r="34" spans="1:39" ht="47.25" customHeight="1">
      <c r="A34" s="334">
        <v>16</v>
      </c>
      <c r="B34" s="334"/>
      <c r="C34" s="342" t="s">
        <v>2326</v>
      </c>
      <c r="D34" s="334" t="s">
        <v>1989</v>
      </c>
      <c r="E34" s="426" t="s">
        <v>2312</v>
      </c>
      <c r="F34" s="426"/>
      <c r="G34" s="426"/>
      <c r="H34" s="426"/>
      <c r="I34" s="341" t="s">
        <v>2117</v>
      </c>
      <c r="J34" s="343">
        <v>2026</v>
      </c>
      <c r="K34" s="341"/>
      <c r="L34" s="337">
        <v>15000</v>
      </c>
      <c r="M34" s="337"/>
      <c r="N34" s="337"/>
      <c r="O34" s="337">
        <v>15000</v>
      </c>
      <c r="P34" s="337"/>
      <c r="Q34" s="337"/>
      <c r="R34" s="337"/>
      <c r="S34" s="337"/>
      <c r="T34" s="337"/>
      <c r="U34" s="337"/>
      <c r="V34" s="337"/>
      <c r="W34" s="337"/>
      <c r="X34" s="337"/>
      <c r="Y34" s="337"/>
      <c r="Z34" s="337"/>
      <c r="AA34" s="337"/>
      <c r="AB34" s="337">
        <v>35000</v>
      </c>
      <c r="AC34" s="337"/>
      <c r="AD34" s="337"/>
      <c r="AE34" s="337">
        <v>35000</v>
      </c>
      <c r="AF34" s="337"/>
      <c r="AG34" s="337">
        <f t="shared" si="2"/>
        <v>0</v>
      </c>
      <c r="AH34" s="337"/>
      <c r="AI34" s="337"/>
      <c r="AJ34" s="337">
        <f t="shared" si="3"/>
        <v>0</v>
      </c>
      <c r="AK34" s="337"/>
      <c r="AL34" s="337"/>
      <c r="AM34" s="431" t="s">
        <v>2118</v>
      </c>
    </row>
    <row r="35" spans="1:39" ht="37.5">
      <c r="A35" s="334">
        <v>17</v>
      </c>
      <c r="B35" s="334"/>
      <c r="C35" s="342" t="s">
        <v>2122</v>
      </c>
      <c r="D35" s="334" t="s">
        <v>1989</v>
      </c>
      <c r="E35" s="426" t="s">
        <v>2312</v>
      </c>
      <c r="F35" s="426"/>
      <c r="G35" s="426"/>
      <c r="H35" s="426"/>
      <c r="I35" s="341" t="s">
        <v>2114</v>
      </c>
      <c r="J35" s="343">
        <v>2026</v>
      </c>
      <c r="K35" s="341"/>
      <c r="L35" s="337">
        <v>15000</v>
      </c>
      <c r="M35" s="337"/>
      <c r="N35" s="337"/>
      <c r="O35" s="337">
        <v>15000</v>
      </c>
      <c r="P35" s="337"/>
      <c r="Q35" s="337"/>
      <c r="R35" s="337"/>
      <c r="S35" s="337"/>
      <c r="T35" s="337"/>
      <c r="U35" s="337"/>
      <c r="V35" s="337"/>
      <c r="W35" s="337"/>
      <c r="X35" s="337"/>
      <c r="Y35" s="337"/>
      <c r="Z35" s="337"/>
      <c r="AA35" s="337"/>
      <c r="AB35" s="337">
        <v>15000</v>
      </c>
      <c r="AC35" s="337"/>
      <c r="AD35" s="337"/>
      <c r="AE35" s="337">
        <v>15000</v>
      </c>
      <c r="AF35" s="337"/>
      <c r="AG35" s="337">
        <f t="shared" si="2"/>
        <v>0</v>
      </c>
      <c r="AH35" s="337"/>
      <c r="AI35" s="337"/>
      <c r="AJ35" s="337">
        <f t="shared" si="3"/>
        <v>0</v>
      </c>
      <c r="AK35" s="337"/>
      <c r="AL35" s="337"/>
      <c r="AM35" s="432" t="s">
        <v>2123</v>
      </c>
    </row>
    <row r="36" spans="1:39" ht="37.5">
      <c r="A36" s="345">
        <v>18</v>
      </c>
      <c r="B36" s="345"/>
      <c r="C36" s="346" t="s">
        <v>2002</v>
      </c>
      <c r="D36" s="345" t="s">
        <v>1989</v>
      </c>
      <c r="E36" s="427" t="s">
        <v>2312</v>
      </c>
      <c r="F36" s="427"/>
      <c r="G36" s="427"/>
      <c r="H36" s="427"/>
      <c r="I36" s="347" t="s">
        <v>2114</v>
      </c>
      <c r="J36" s="348">
        <v>2026</v>
      </c>
      <c r="K36" s="347"/>
      <c r="L36" s="351">
        <v>5000</v>
      </c>
      <c r="M36" s="351"/>
      <c r="N36" s="351"/>
      <c r="O36" s="351">
        <v>5000</v>
      </c>
      <c r="P36" s="351"/>
      <c r="Q36" s="351"/>
      <c r="R36" s="351"/>
      <c r="S36" s="351"/>
      <c r="T36" s="351"/>
      <c r="U36" s="351"/>
      <c r="V36" s="351"/>
      <c r="W36" s="351"/>
      <c r="X36" s="351"/>
      <c r="Y36" s="351"/>
      <c r="Z36" s="351"/>
      <c r="AA36" s="351"/>
      <c r="AB36" s="351">
        <f>AE36+AF36</f>
        <v>5000</v>
      </c>
      <c r="AC36" s="351"/>
      <c r="AD36" s="351"/>
      <c r="AE36" s="351"/>
      <c r="AF36" s="351">
        <v>5000</v>
      </c>
      <c r="AG36" s="351">
        <f t="shared" si="2"/>
        <v>0</v>
      </c>
      <c r="AH36" s="351"/>
      <c r="AI36" s="351"/>
      <c r="AJ36" s="351">
        <f t="shared" si="3"/>
        <v>0</v>
      </c>
      <c r="AK36" s="351"/>
      <c r="AL36" s="351"/>
      <c r="AM36" s="433" t="s">
        <v>2135</v>
      </c>
    </row>
    <row r="46" spans="1:39" hidden="1"/>
    <row r="47" spans="1:39" s="429" customFormat="1" ht="56.25" hidden="1">
      <c r="A47" s="132">
        <v>1</v>
      </c>
      <c r="B47" s="333" t="s">
        <v>46</v>
      </c>
      <c r="C47" s="133" t="s">
        <v>1955</v>
      </c>
      <c r="D47" s="334" t="s">
        <v>1989</v>
      </c>
      <c r="E47" s="426" t="s">
        <v>2312</v>
      </c>
      <c r="F47" s="426" t="s">
        <v>2322</v>
      </c>
      <c r="G47" s="428">
        <v>7184221</v>
      </c>
      <c r="H47" s="132" t="s">
        <v>2318</v>
      </c>
      <c r="I47" s="334" t="s">
        <v>2100</v>
      </c>
      <c r="J47" s="334">
        <v>2023</v>
      </c>
      <c r="K47" s="335" t="s">
        <v>1928</v>
      </c>
      <c r="L47" s="135">
        <v>1081.2249999999999</v>
      </c>
      <c r="M47" s="336"/>
      <c r="N47" s="336"/>
      <c r="O47" s="336"/>
      <c r="P47" s="135">
        <v>1081.2249999999999</v>
      </c>
      <c r="Q47" s="337">
        <v>956.177145</v>
      </c>
      <c r="R47" s="337">
        <v>956.177145</v>
      </c>
      <c r="S47" s="336"/>
      <c r="T47" s="336"/>
      <c r="U47" s="337"/>
      <c r="V47" s="337">
        <v>956.177145</v>
      </c>
      <c r="W47" s="336">
        <v>0</v>
      </c>
      <c r="X47" s="336"/>
      <c r="Y47" s="336"/>
      <c r="Z47" s="336"/>
      <c r="AA47" s="337"/>
      <c r="AB47" s="337">
        <v>125.04785499999991</v>
      </c>
      <c r="AC47" s="337"/>
      <c r="AD47" s="337"/>
      <c r="AE47" s="337"/>
      <c r="AF47" s="337">
        <v>125.04785499999991</v>
      </c>
      <c r="AG47" s="337">
        <f t="shared" ref="AG47" si="5">SUM(AH47:AI47)</f>
        <v>0</v>
      </c>
      <c r="AH47" s="337"/>
      <c r="AI47" s="337"/>
      <c r="AJ47" s="337"/>
      <c r="AK47" s="337"/>
      <c r="AL47" s="337"/>
      <c r="AM47" s="338"/>
    </row>
    <row r="48" spans="1:39" s="429" customFormat="1" ht="56.25" hidden="1">
      <c r="A48" s="132">
        <v>4</v>
      </c>
      <c r="B48" s="333" t="s">
        <v>47</v>
      </c>
      <c r="C48" s="133" t="s">
        <v>1957</v>
      </c>
      <c r="D48" s="334" t="s">
        <v>1989</v>
      </c>
      <c r="E48" s="426" t="s">
        <v>2312</v>
      </c>
      <c r="F48" s="426" t="s">
        <v>2322</v>
      </c>
      <c r="G48" s="428">
        <v>7184221</v>
      </c>
      <c r="H48" s="426" t="s">
        <v>2320</v>
      </c>
      <c r="I48" s="334" t="s">
        <v>2102</v>
      </c>
      <c r="J48" s="334">
        <v>2023</v>
      </c>
      <c r="K48" s="335" t="s">
        <v>1930</v>
      </c>
      <c r="L48" s="135">
        <v>1148.5640000000001</v>
      </c>
      <c r="M48" s="336"/>
      <c r="N48" s="336"/>
      <c r="O48" s="336"/>
      <c r="P48" s="135">
        <v>1148.5640000000001</v>
      </c>
      <c r="Q48" s="337">
        <v>1020.86585</v>
      </c>
      <c r="R48" s="337">
        <v>1020.86585</v>
      </c>
      <c r="S48" s="336"/>
      <c r="T48" s="336"/>
      <c r="U48" s="337"/>
      <c r="V48" s="337">
        <v>1020.86585</v>
      </c>
      <c r="W48" s="336">
        <v>0</v>
      </c>
      <c r="X48" s="336"/>
      <c r="Y48" s="336"/>
      <c r="Z48" s="336"/>
      <c r="AA48" s="337">
        <v>0</v>
      </c>
      <c r="AB48" s="337">
        <v>127.69815000000006</v>
      </c>
      <c r="AC48" s="337"/>
      <c r="AD48" s="337"/>
      <c r="AE48" s="337"/>
      <c r="AF48" s="337">
        <v>127.69815000000006</v>
      </c>
      <c r="AG48" s="337">
        <f t="shared" ref="AG48:AG53" si="6">SUM(AH48:AI48)</f>
        <v>0</v>
      </c>
      <c r="AH48" s="337"/>
      <c r="AI48" s="337"/>
      <c r="AJ48" s="337"/>
      <c r="AK48" s="337"/>
      <c r="AL48" s="337"/>
      <c r="AM48" s="338"/>
    </row>
    <row r="49" spans="1:39" s="429" customFormat="1" ht="56.25" hidden="1">
      <c r="A49" s="132">
        <v>5</v>
      </c>
      <c r="B49" s="333" t="s">
        <v>15</v>
      </c>
      <c r="C49" s="133" t="s">
        <v>16</v>
      </c>
      <c r="D49" s="334" t="s">
        <v>1989</v>
      </c>
      <c r="E49" s="426" t="s">
        <v>2312</v>
      </c>
      <c r="F49" s="426" t="s">
        <v>2322</v>
      </c>
      <c r="G49" s="428">
        <v>7184221</v>
      </c>
      <c r="H49" s="132" t="s">
        <v>2317</v>
      </c>
      <c r="I49" s="334" t="s">
        <v>2103</v>
      </c>
      <c r="J49" s="334">
        <v>2025</v>
      </c>
      <c r="K49" s="135" t="s">
        <v>21</v>
      </c>
      <c r="L49" s="135">
        <v>1217.6559999999999</v>
      </c>
      <c r="M49" s="336"/>
      <c r="N49" s="336"/>
      <c r="O49" s="336"/>
      <c r="P49" s="135">
        <v>1217.6559999999999</v>
      </c>
      <c r="Q49" s="337">
        <v>1200</v>
      </c>
      <c r="R49" s="337">
        <v>1200</v>
      </c>
      <c r="S49" s="336"/>
      <c r="T49" s="336"/>
      <c r="U49" s="337"/>
      <c r="V49" s="337">
        <v>1200</v>
      </c>
      <c r="W49" s="336">
        <v>1200</v>
      </c>
      <c r="X49" s="336"/>
      <c r="Y49" s="336"/>
      <c r="Z49" s="336"/>
      <c r="AA49" s="337">
        <v>1200</v>
      </c>
      <c r="AB49" s="337">
        <v>17.655999999999949</v>
      </c>
      <c r="AC49" s="337"/>
      <c r="AD49" s="337"/>
      <c r="AE49" s="337"/>
      <c r="AF49" s="337">
        <v>17.655999999999949</v>
      </c>
      <c r="AG49" s="337">
        <f t="shared" si="6"/>
        <v>0</v>
      </c>
      <c r="AH49" s="337"/>
      <c r="AI49" s="337"/>
      <c r="AJ49" s="337"/>
      <c r="AK49" s="337"/>
      <c r="AL49" s="337"/>
      <c r="AM49" s="338"/>
    </row>
    <row r="50" spans="1:39" ht="49.5" hidden="1" customHeight="1">
      <c r="A50" s="334">
        <v>2</v>
      </c>
      <c r="B50" s="334"/>
      <c r="C50" s="342" t="s">
        <v>2130</v>
      </c>
      <c r="D50" s="341"/>
      <c r="E50" s="341"/>
      <c r="F50" s="341"/>
      <c r="G50" s="341"/>
      <c r="H50" s="341"/>
      <c r="I50" s="341" t="s">
        <v>2107</v>
      </c>
      <c r="J50" s="343">
        <v>2027</v>
      </c>
      <c r="K50" s="341"/>
      <c r="L50" s="135">
        <v>20000</v>
      </c>
      <c r="M50" s="336"/>
      <c r="N50" s="336"/>
      <c r="O50" s="135">
        <v>20000</v>
      </c>
      <c r="P50" s="337"/>
      <c r="Q50" s="336"/>
      <c r="R50" s="336"/>
      <c r="S50" s="336"/>
      <c r="T50" s="336"/>
      <c r="U50" s="336"/>
      <c r="V50" s="336"/>
      <c r="W50" s="336"/>
      <c r="X50" s="336"/>
      <c r="Y50" s="336"/>
      <c r="Z50" s="336"/>
      <c r="AA50" s="336"/>
      <c r="AB50" s="135">
        <f t="shared" ref="AB50:AB53" si="7">AE50+AF50</f>
        <v>20000</v>
      </c>
      <c r="AC50" s="337"/>
      <c r="AD50" s="337"/>
      <c r="AE50" s="135">
        <v>20000</v>
      </c>
      <c r="AF50" s="337"/>
      <c r="AG50" s="337">
        <f t="shared" si="6"/>
        <v>0</v>
      </c>
      <c r="AH50" s="337"/>
      <c r="AI50" s="337"/>
      <c r="AJ50" s="337"/>
      <c r="AK50" s="337"/>
      <c r="AL50" s="337"/>
      <c r="AM50" s="344" t="s">
        <v>2131</v>
      </c>
    </row>
    <row r="51" spans="1:39" ht="49.5" hidden="1" customHeight="1">
      <c r="A51" s="334">
        <v>3</v>
      </c>
      <c r="B51" s="334"/>
      <c r="C51" s="342" t="s">
        <v>2132</v>
      </c>
      <c r="D51" s="341"/>
      <c r="E51" s="341"/>
      <c r="F51" s="341"/>
      <c r="G51" s="341"/>
      <c r="H51" s="341"/>
      <c r="I51" s="341" t="s">
        <v>2107</v>
      </c>
      <c r="J51" s="343">
        <v>2027</v>
      </c>
      <c r="K51" s="341"/>
      <c r="L51" s="135">
        <v>14000</v>
      </c>
      <c r="M51" s="336"/>
      <c r="N51" s="336"/>
      <c r="O51" s="135">
        <v>14000</v>
      </c>
      <c r="P51" s="337"/>
      <c r="Q51" s="336"/>
      <c r="R51" s="336"/>
      <c r="S51" s="336"/>
      <c r="T51" s="336"/>
      <c r="U51" s="336"/>
      <c r="V51" s="336"/>
      <c r="W51" s="336"/>
      <c r="X51" s="336"/>
      <c r="Y51" s="336"/>
      <c r="Z51" s="336"/>
      <c r="AA51" s="336"/>
      <c r="AB51" s="135">
        <f t="shared" si="7"/>
        <v>14000</v>
      </c>
      <c r="AC51" s="337"/>
      <c r="AD51" s="337"/>
      <c r="AE51" s="135">
        <v>14000</v>
      </c>
      <c r="AF51" s="337"/>
      <c r="AG51" s="337">
        <f t="shared" si="6"/>
        <v>0</v>
      </c>
      <c r="AH51" s="337"/>
      <c r="AI51" s="337"/>
      <c r="AJ51" s="337"/>
      <c r="AK51" s="337"/>
      <c r="AL51" s="337"/>
      <c r="AM51" s="377" t="s">
        <v>2129</v>
      </c>
    </row>
    <row r="52" spans="1:39" ht="49.5" hidden="1" customHeight="1">
      <c r="A52" s="334">
        <v>5</v>
      </c>
      <c r="B52" s="334"/>
      <c r="C52" s="342" t="s">
        <v>2136</v>
      </c>
      <c r="D52" s="341"/>
      <c r="E52" s="341"/>
      <c r="F52" s="341"/>
      <c r="G52" s="341"/>
      <c r="H52" s="341"/>
      <c r="I52" s="341" t="s">
        <v>2137</v>
      </c>
      <c r="J52" s="343">
        <v>2027</v>
      </c>
      <c r="K52" s="341"/>
      <c r="L52" s="135">
        <v>10000</v>
      </c>
      <c r="M52" s="336"/>
      <c r="N52" s="336"/>
      <c r="O52" s="135">
        <v>10000</v>
      </c>
      <c r="P52" s="337"/>
      <c r="Q52" s="336"/>
      <c r="R52" s="336"/>
      <c r="S52" s="336"/>
      <c r="T52" s="336"/>
      <c r="U52" s="336"/>
      <c r="V52" s="336"/>
      <c r="W52" s="336"/>
      <c r="X52" s="336"/>
      <c r="Y52" s="336"/>
      <c r="Z52" s="336"/>
      <c r="AA52" s="336"/>
      <c r="AB52" s="135">
        <f t="shared" si="7"/>
        <v>10000</v>
      </c>
      <c r="AC52" s="337"/>
      <c r="AD52" s="337"/>
      <c r="AE52" s="135">
        <v>10000</v>
      </c>
      <c r="AF52" s="337"/>
      <c r="AG52" s="337">
        <f t="shared" si="6"/>
        <v>0</v>
      </c>
      <c r="AH52" s="337"/>
      <c r="AI52" s="337"/>
      <c r="AJ52" s="337"/>
      <c r="AK52" s="337"/>
      <c r="AL52" s="337"/>
      <c r="AM52" s="344" t="s">
        <v>2138</v>
      </c>
    </row>
    <row r="53" spans="1:39" ht="49.5" hidden="1" customHeight="1">
      <c r="A53" s="345">
        <v>6</v>
      </c>
      <c r="B53" s="345"/>
      <c r="C53" s="346" t="s">
        <v>2139</v>
      </c>
      <c r="D53" s="347"/>
      <c r="E53" s="347"/>
      <c r="F53" s="347"/>
      <c r="G53" s="347"/>
      <c r="H53" s="347"/>
      <c r="I53" s="347" t="s">
        <v>2114</v>
      </c>
      <c r="J53" s="348">
        <v>2027</v>
      </c>
      <c r="K53" s="347"/>
      <c r="L53" s="349">
        <v>7000</v>
      </c>
      <c r="M53" s="350"/>
      <c r="N53" s="350"/>
      <c r="O53" s="349">
        <v>7000</v>
      </c>
      <c r="P53" s="351"/>
      <c r="Q53" s="350"/>
      <c r="R53" s="350"/>
      <c r="S53" s="350"/>
      <c r="T53" s="350"/>
      <c r="U53" s="350"/>
      <c r="V53" s="350"/>
      <c r="W53" s="350"/>
      <c r="X53" s="350"/>
      <c r="Y53" s="350"/>
      <c r="Z53" s="350"/>
      <c r="AA53" s="350"/>
      <c r="AB53" s="349">
        <f t="shared" si="7"/>
        <v>7000</v>
      </c>
      <c r="AC53" s="351"/>
      <c r="AD53" s="351"/>
      <c r="AE53" s="349">
        <v>7000</v>
      </c>
      <c r="AF53" s="351"/>
      <c r="AG53" s="351">
        <f t="shared" si="6"/>
        <v>0</v>
      </c>
      <c r="AH53" s="351"/>
      <c r="AI53" s="351"/>
      <c r="AJ53" s="351"/>
      <c r="AK53" s="351"/>
      <c r="AL53" s="351"/>
      <c r="AM53" s="378" t="s">
        <v>2140</v>
      </c>
    </row>
    <row r="54" spans="1:39" hidden="1"/>
    <row r="55" spans="1:39" ht="56.25" hidden="1">
      <c r="A55" s="339">
        <v>11</v>
      </c>
      <c r="B55" s="334"/>
      <c r="C55" s="342" t="s">
        <v>2310</v>
      </c>
      <c r="D55" s="334" t="s">
        <v>1989</v>
      </c>
      <c r="E55" s="426" t="s">
        <v>2312</v>
      </c>
      <c r="F55" s="426"/>
      <c r="G55" s="426"/>
      <c r="H55" s="426"/>
      <c r="I55" s="341" t="s">
        <v>2107</v>
      </c>
      <c r="J55" s="343">
        <v>2027</v>
      </c>
      <c r="K55" s="341"/>
      <c r="L55" s="337">
        <v>40000</v>
      </c>
      <c r="M55" s="337"/>
      <c r="N55" s="337"/>
      <c r="O55" s="337">
        <v>40000</v>
      </c>
      <c r="P55" s="337"/>
      <c r="Q55" s="337"/>
      <c r="R55" s="337"/>
      <c r="S55" s="337"/>
      <c r="T55" s="337"/>
      <c r="U55" s="337"/>
      <c r="V55" s="337"/>
      <c r="W55" s="337"/>
      <c r="X55" s="337"/>
      <c r="Y55" s="337"/>
      <c r="Z55" s="337"/>
      <c r="AA55" s="337"/>
      <c r="AB55" s="337">
        <v>40000</v>
      </c>
      <c r="AC55" s="337"/>
      <c r="AD55" s="337"/>
      <c r="AE55" s="337">
        <v>40000</v>
      </c>
      <c r="AF55" s="337"/>
      <c r="AG55" s="337"/>
      <c r="AH55" s="337"/>
      <c r="AI55" s="337"/>
      <c r="AJ55" s="337"/>
      <c r="AK55" s="337"/>
      <c r="AL55" s="337"/>
      <c r="AM55" s="342" t="s">
        <v>2109</v>
      </c>
    </row>
    <row r="56" spans="1:39" hidden="1"/>
    <row r="57" spans="1:39" hidden="1"/>
    <row r="58" spans="1:39" hidden="1"/>
    <row r="59" spans="1:39" hidden="1"/>
    <row r="60" spans="1:39" hidden="1"/>
    <row r="61" spans="1:39" hidden="1"/>
    <row r="62" spans="1:39" hidden="1"/>
    <row r="63" spans="1:39" hidden="1"/>
    <row r="64" spans="1:39" hidden="1"/>
    <row r="65" hidden="1"/>
    <row r="66" hidden="1"/>
    <row r="67" hidden="1"/>
    <row r="68" hidden="1"/>
    <row r="69" hidden="1"/>
    <row r="70" hidden="1"/>
    <row r="71" hidden="1"/>
    <row r="72" hidden="1"/>
    <row r="73" hidden="1"/>
    <row r="74" hidden="1"/>
  </sheetData>
  <mergeCells count="31">
    <mergeCell ref="A2:AI2"/>
    <mergeCell ref="AM4:AM6"/>
    <mergeCell ref="K5:K6"/>
    <mergeCell ref="L5:P5"/>
    <mergeCell ref="R5:R6"/>
    <mergeCell ref="S5:V5"/>
    <mergeCell ref="W5:W6"/>
    <mergeCell ref="D4:D6"/>
    <mergeCell ref="E4:E6"/>
    <mergeCell ref="G4:G6"/>
    <mergeCell ref="H4:H6"/>
    <mergeCell ref="F4:F6"/>
    <mergeCell ref="AJ4:AL4"/>
    <mergeCell ref="AJ5:AJ6"/>
    <mergeCell ref="AK5:AL5"/>
    <mergeCell ref="A1:AH1"/>
    <mergeCell ref="A4:A6"/>
    <mergeCell ref="C4:C6"/>
    <mergeCell ref="I4:I6"/>
    <mergeCell ref="J4:J6"/>
    <mergeCell ref="K4:P4"/>
    <mergeCell ref="Q4:Q6"/>
    <mergeCell ref="R4:V4"/>
    <mergeCell ref="W4:AA4"/>
    <mergeCell ref="AB4:AF4"/>
    <mergeCell ref="AG4:AI4"/>
    <mergeCell ref="X5:AA5"/>
    <mergeCell ref="AB5:AB6"/>
    <mergeCell ref="AC5:AF5"/>
    <mergeCell ref="AG5:AG6"/>
    <mergeCell ref="AH5:AI5"/>
  </mergeCells>
  <pageMargins left="0.51181102362204722" right="0.19685039370078741" top="0.43307086614173229" bottom="0.31496062992125984" header="0.31496062992125984" footer="0.19685039370078741"/>
  <pageSetup paperSize="9" scale="60" fitToHeight="0" orientation="landscape" r:id="rId1"/>
  <rowBreaks count="1" manualBreakCount="1">
    <brk id="45" max="16383" man="1"/>
  </rowBreaks>
  <colBreaks count="1" manualBreakCount="1">
    <brk id="3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BB47"/>
  <sheetViews>
    <sheetView topLeftCell="A16" zoomScale="85" zoomScaleNormal="85" workbookViewId="0">
      <selection activeCell="J25" sqref="J25"/>
    </sheetView>
  </sheetViews>
  <sheetFormatPr defaultColWidth="9.140625" defaultRowHeight="15"/>
  <cols>
    <col min="1" max="1" width="7" style="220" customWidth="1"/>
    <col min="2" max="2" width="16.85546875" style="121" hidden="1" customWidth="1"/>
    <col min="3" max="3" width="55.28515625" style="121" customWidth="1"/>
    <col min="4" max="4" width="15.28515625" style="121" hidden="1" customWidth="1"/>
    <col min="5" max="5" width="11.85546875" style="221" customWidth="1"/>
    <col min="6" max="6" width="11.5703125" style="121" customWidth="1"/>
    <col min="7" max="7" width="13.5703125" style="121" customWidth="1"/>
    <col min="8" max="8" width="11" style="121" customWidth="1"/>
    <col min="9" max="9" width="12" style="121" customWidth="1"/>
    <col min="10" max="10" width="11.28515625" style="121" customWidth="1"/>
    <col min="11" max="11" width="11.140625" style="121" customWidth="1"/>
    <col min="12" max="12" width="10.7109375" style="121" customWidth="1"/>
    <col min="13" max="13" width="10.28515625" style="121" customWidth="1"/>
    <col min="14" max="14" width="10" style="121" bestFit="1" customWidth="1"/>
    <col min="15" max="15" width="11.28515625" style="121" bestFit="1" customWidth="1"/>
    <col min="16" max="16" width="9.7109375" style="121" hidden="1" customWidth="1"/>
    <col min="17" max="17" width="17" style="121" hidden="1" customWidth="1"/>
    <col min="18" max="18" width="17.5703125" style="121" hidden="1" customWidth="1"/>
    <col min="19" max="19" width="17.140625" style="121" hidden="1" customWidth="1"/>
    <col min="20" max="20" width="17.42578125" style="121" hidden="1" customWidth="1"/>
    <col min="21" max="21" width="13.85546875" style="121" hidden="1" customWidth="1"/>
    <col min="22" max="22" width="16.28515625" style="121" hidden="1" customWidth="1"/>
    <col min="23" max="23" width="9" style="121" hidden="1" customWidth="1"/>
    <col min="24" max="24" width="17.7109375" style="121" hidden="1" customWidth="1"/>
    <col min="25" max="25" width="20" style="121" hidden="1" customWidth="1"/>
    <col min="26" max="26" width="16.85546875" style="121" hidden="1" customWidth="1"/>
    <col min="27" max="27" width="20" style="121" hidden="1" customWidth="1"/>
    <col min="28" max="28" width="16.5703125" style="121" hidden="1" customWidth="1"/>
    <col min="29" max="29" width="15.140625" style="121" hidden="1" customWidth="1"/>
    <col min="30" max="30" width="8" style="121" hidden="1" customWidth="1"/>
    <col min="31" max="31" width="19.140625" style="121" hidden="1" customWidth="1"/>
    <col min="32" max="32" width="18.85546875" style="121" hidden="1" customWidth="1"/>
    <col min="33" max="33" width="19.140625" style="121" hidden="1" customWidth="1"/>
    <col min="34" max="34" width="18.85546875" style="121" hidden="1" customWidth="1"/>
    <col min="35" max="35" width="14.140625" style="121" hidden="1" customWidth="1"/>
    <col min="36" max="36" width="12.5703125" style="121" hidden="1" customWidth="1"/>
    <col min="37" max="37" width="6.85546875" style="121" hidden="1" customWidth="1"/>
    <col min="38" max="38" width="17.28515625" style="121" hidden="1" customWidth="1"/>
    <col min="39" max="39" width="16.28515625" style="121" hidden="1" customWidth="1"/>
    <col min="40" max="40" width="16.42578125" style="121" hidden="1" customWidth="1"/>
    <col min="41" max="41" width="16.140625" style="121" hidden="1" customWidth="1"/>
    <col min="42" max="42" width="15.42578125" style="121" hidden="1" customWidth="1"/>
    <col min="43" max="43" width="12.85546875" style="121" hidden="1" customWidth="1"/>
    <col min="44" max="44" width="9.42578125" style="121" hidden="1" customWidth="1"/>
    <col min="45" max="48" width="18.85546875" style="121" hidden="1" customWidth="1"/>
    <col min="49" max="50" width="9.42578125" style="121" hidden="1" customWidth="1"/>
    <col min="51" max="51" width="9.7109375" style="121" hidden="1" customWidth="1"/>
    <col min="52" max="53" width="0" style="121" hidden="1" customWidth="1"/>
    <col min="54" max="54" width="9.7109375" style="121" hidden="1" customWidth="1"/>
    <col min="55" max="16384" width="9.140625" style="121"/>
  </cols>
  <sheetData>
    <row r="2" spans="1:54" ht="15" customHeight="1">
      <c r="A2" s="472" t="s">
        <v>2034</v>
      </c>
      <c r="B2" s="472"/>
      <c r="C2" s="472"/>
      <c r="D2" s="472"/>
      <c r="E2" s="472"/>
      <c r="F2" s="472"/>
      <c r="G2" s="472"/>
      <c r="H2" s="472"/>
      <c r="I2" s="472"/>
      <c r="J2" s="472"/>
      <c r="K2" s="472"/>
      <c r="L2" s="472"/>
      <c r="M2" s="472"/>
      <c r="N2" s="472"/>
      <c r="O2" s="472"/>
      <c r="P2" s="219"/>
    </row>
    <row r="3" spans="1:54">
      <c r="I3" s="158"/>
      <c r="M3" s="121" t="s">
        <v>1979</v>
      </c>
    </row>
    <row r="4" spans="1:54" ht="27.75" customHeight="1">
      <c r="A4" s="503" t="s">
        <v>0</v>
      </c>
      <c r="B4" s="503" t="s">
        <v>1</v>
      </c>
      <c r="C4" s="503" t="s">
        <v>2</v>
      </c>
      <c r="D4" s="222"/>
      <c r="E4" s="503" t="s">
        <v>3</v>
      </c>
      <c r="F4" s="503" t="s">
        <v>4</v>
      </c>
      <c r="G4" s="503" t="s">
        <v>1952</v>
      </c>
      <c r="H4" s="503" t="s">
        <v>1953</v>
      </c>
      <c r="I4" s="503" t="s">
        <v>89</v>
      </c>
      <c r="J4" s="473" t="s">
        <v>1956</v>
      </c>
      <c r="K4" s="473"/>
      <c r="L4" s="473"/>
      <c r="M4" s="473"/>
      <c r="N4" s="473"/>
      <c r="O4" s="501" t="s">
        <v>1976</v>
      </c>
      <c r="Q4" s="473" t="s">
        <v>72</v>
      </c>
      <c r="R4" s="473"/>
      <c r="S4" s="473" t="s">
        <v>73</v>
      </c>
      <c r="T4" s="473"/>
      <c r="U4" s="473" t="s">
        <v>74</v>
      </c>
      <c r="V4" s="473"/>
      <c r="W4" s="223"/>
      <c r="X4" s="473" t="s">
        <v>77</v>
      </c>
      <c r="Y4" s="473"/>
      <c r="Z4" s="473" t="s">
        <v>78</v>
      </c>
      <c r="AA4" s="473"/>
      <c r="AB4" s="473" t="s">
        <v>79</v>
      </c>
      <c r="AC4" s="473"/>
      <c r="AD4" s="223"/>
      <c r="AE4" s="473" t="s">
        <v>80</v>
      </c>
      <c r="AF4" s="473"/>
      <c r="AG4" s="473" t="s">
        <v>81</v>
      </c>
      <c r="AH4" s="473"/>
      <c r="AI4" s="473" t="s">
        <v>82</v>
      </c>
      <c r="AJ4" s="473"/>
      <c r="AK4" s="223"/>
      <c r="AL4" s="473" t="s">
        <v>83</v>
      </c>
      <c r="AM4" s="473"/>
      <c r="AN4" s="473" t="s">
        <v>84</v>
      </c>
      <c r="AO4" s="473"/>
      <c r="AP4" s="473" t="s">
        <v>85</v>
      </c>
      <c r="AQ4" s="473"/>
      <c r="AR4" s="224"/>
      <c r="AS4" s="473" t="s">
        <v>86</v>
      </c>
      <c r="AT4" s="473"/>
      <c r="AU4" s="473" t="s">
        <v>87</v>
      </c>
      <c r="AV4" s="473"/>
      <c r="AW4" s="473" t="s">
        <v>88</v>
      </c>
      <c r="AX4" s="473"/>
    </row>
    <row r="5" spans="1:54" ht="30.75" customHeight="1">
      <c r="A5" s="504"/>
      <c r="B5" s="504"/>
      <c r="C5" s="504"/>
      <c r="D5" s="225"/>
      <c r="E5" s="504"/>
      <c r="F5" s="504"/>
      <c r="G5" s="504"/>
      <c r="H5" s="504"/>
      <c r="I5" s="504"/>
      <c r="J5" s="473" t="s">
        <v>5</v>
      </c>
      <c r="K5" s="473" t="s">
        <v>1924</v>
      </c>
      <c r="L5" s="473"/>
      <c r="M5" s="473" t="s">
        <v>2054</v>
      </c>
      <c r="N5" s="473"/>
      <c r="O5" s="502"/>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24"/>
      <c r="AS5" s="218"/>
      <c r="AT5" s="218"/>
      <c r="AU5" s="218"/>
      <c r="AV5" s="218"/>
      <c r="AW5" s="218"/>
      <c r="AX5" s="218"/>
    </row>
    <row r="6" spans="1:54" ht="60">
      <c r="A6" s="505"/>
      <c r="B6" s="505"/>
      <c r="C6" s="505"/>
      <c r="D6" s="226"/>
      <c r="E6" s="505"/>
      <c r="F6" s="505"/>
      <c r="G6" s="505"/>
      <c r="H6" s="505"/>
      <c r="I6" s="505"/>
      <c r="J6" s="501"/>
      <c r="K6" s="218" t="s">
        <v>6</v>
      </c>
      <c r="L6" s="218" t="s">
        <v>7</v>
      </c>
      <c r="M6" s="218" t="s">
        <v>6</v>
      </c>
      <c r="N6" s="218" t="s">
        <v>7</v>
      </c>
      <c r="O6" s="502"/>
      <c r="Q6" s="227" t="s">
        <v>75</v>
      </c>
      <c r="R6" s="228" t="s">
        <v>76</v>
      </c>
      <c r="S6" s="227" t="s">
        <v>75</v>
      </c>
      <c r="T6" s="228" t="s">
        <v>76</v>
      </c>
      <c r="U6" s="227" t="s">
        <v>75</v>
      </c>
      <c r="V6" s="228" t="s">
        <v>76</v>
      </c>
      <c r="W6" s="228"/>
      <c r="X6" s="227" t="s">
        <v>75</v>
      </c>
      <c r="Y6" s="228" t="s">
        <v>76</v>
      </c>
      <c r="Z6" s="227" t="s">
        <v>75</v>
      </c>
      <c r="AA6" s="228" t="s">
        <v>76</v>
      </c>
      <c r="AB6" s="227" t="s">
        <v>75</v>
      </c>
      <c r="AC6" s="228" t="s">
        <v>76</v>
      </c>
      <c r="AD6" s="228"/>
      <c r="AE6" s="227" t="s">
        <v>75</v>
      </c>
      <c r="AF6" s="228" t="s">
        <v>76</v>
      </c>
      <c r="AG6" s="227" t="s">
        <v>75</v>
      </c>
      <c r="AH6" s="228" t="s">
        <v>76</v>
      </c>
      <c r="AI6" s="227" t="s">
        <v>75</v>
      </c>
      <c r="AJ6" s="228" t="s">
        <v>76</v>
      </c>
      <c r="AK6" s="228"/>
      <c r="AL6" s="229" t="s">
        <v>75</v>
      </c>
      <c r="AM6" s="230" t="s">
        <v>76</v>
      </c>
      <c r="AN6" s="229" t="s">
        <v>75</v>
      </c>
      <c r="AO6" s="230" t="s">
        <v>76</v>
      </c>
      <c r="AP6" s="229" t="s">
        <v>75</v>
      </c>
      <c r="AQ6" s="230" t="s">
        <v>76</v>
      </c>
      <c r="AR6" s="231"/>
      <c r="AS6" s="229" t="s">
        <v>75</v>
      </c>
      <c r="AT6" s="230" t="s">
        <v>76</v>
      </c>
      <c r="AU6" s="229" t="s">
        <v>75</v>
      </c>
      <c r="AV6" s="230" t="s">
        <v>76</v>
      </c>
      <c r="AW6" s="229" t="s">
        <v>75</v>
      </c>
      <c r="AX6" s="230" t="s">
        <v>76</v>
      </c>
    </row>
    <row r="7" spans="1:54" ht="28.5" customHeight="1">
      <c r="A7" s="120"/>
      <c r="B7" s="120"/>
      <c r="C7" s="120" t="s">
        <v>1954</v>
      </c>
      <c r="D7" s="120"/>
      <c r="E7" s="120"/>
      <c r="F7" s="120"/>
      <c r="G7" s="120"/>
      <c r="H7" s="120"/>
      <c r="I7" s="120"/>
      <c r="J7" s="129">
        <f>J8+J29+J35+J37</f>
        <v>108593.83411000001</v>
      </c>
      <c r="K7" s="129">
        <f t="shared" ref="K7:O7" si="0">K8+K29+K35+K37</f>
        <v>72580.014338000008</v>
      </c>
      <c r="L7" s="129">
        <f t="shared" si="0"/>
        <v>24614.008009999998</v>
      </c>
      <c r="M7" s="129">
        <f t="shared" si="0"/>
        <v>1855</v>
      </c>
      <c r="N7" s="129">
        <f t="shared" si="0"/>
        <v>9544.8117619999994</v>
      </c>
      <c r="O7" s="129">
        <f t="shared" si="0"/>
        <v>3676.4586829999953</v>
      </c>
      <c r="P7" s="158">
        <f>L7+N7</f>
        <v>34158.819771999995</v>
      </c>
      <c r="Q7" s="232"/>
      <c r="R7" s="233"/>
      <c r="S7" s="232"/>
      <c r="T7" s="233"/>
      <c r="U7" s="232"/>
      <c r="V7" s="233"/>
      <c r="W7" s="233"/>
      <c r="X7" s="232"/>
      <c r="Y7" s="233"/>
      <c r="Z7" s="232"/>
      <c r="AA7" s="233"/>
      <c r="AB7" s="232"/>
      <c r="AC7" s="233"/>
      <c r="AD7" s="233"/>
      <c r="AE7" s="232"/>
      <c r="AF7" s="233"/>
      <c r="AG7" s="232"/>
      <c r="AH7" s="233"/>
      <c r="AI7" s="232"/>
      <c r="AJ7" s="233"/>
      <c r="AK7" s="233"/>
      <c r="AL7" s="234"/>
      <c r="AM7" s="235"/>
      <c r="AN7" s="234"/>
      <c r="AO7" s="235"/>
      <c r="AP7" s="234"/>
      <c r="AQ7" s="235"/>
      <c r="AR7" s="231"/>
      <c r="AS7" s="234"/>
      <c r="AT7" s="235"/>
      <c r="AU7" s="234"/>
      <c r="AV7" s="235"/>
      <c r="AW7" s="234"/>
      <c r="AX7" s="235"/>
      <c r="AY7" s="158">
        <f>K7+L7</f>
        <v>97194.022347999999</v>
      </c>
      <c r="AZ7" s="158">
        <f>N8+N29+N35</f>
        <v>3070.8837619999999</v>
      </c>
      <c r="BB7" s="158">
        <f>M7+N7</f>
        <v>11399.811761999999</v>
      </c>
    </row>
    <row r="8" spans="1:54" s="127" customFormat="1" ht="28.5" customHeight="1">
      <c r="A8" s="236" t="s">
        <v>1970</v>
      </c>
      <c r="B8" s="237"/>
      <c r="C8" s="237" t="s">
        <v>1980</v>
      </c>
      <c r="D8" s="237"/>
      <c r="E8" s="238"/>
      <c r="F8" s="239">
        <f>SUM(F9:F28)</f>
        <v>78678.27899999998</v>
      </c>
      <c r="G8" s="240"/>
      <c r="H8" s="239">
        <f>SUM(H9:H28)</f>
        <v>74435.945966999992</v>
      </c>
      <c r="I8" s="239">
        <f>SUM(I9:I28)</f>
        <v>41571.360000000008</v>
      </c>
      <c r="J8" s="239">
        <f>SUM(J9:J28)</f>
        <v>32768.902793000001</v>
      </c>
      <c r="K8" s="239">
        <f t="shared" ref="K8:O8" si="1">SUM(K9:K28)</f>
        <v>21545.647000000004</v>
      </c>
      <c r="L8" s="239">
        <f t="shared" si="1"/>
        <v>8632.1867929999989</v>
      </c>
      <c r="M8" s="239">
        <f t="shared" si="1"/>
        <v>1855</v>
      </c>
      <c r="N8" s="239">
        <f t="shared" si="1"/>
        <v>736.06899999999996</v>
      </c>
      <c r="O8" s="239">
        <f t="shared" si="1"/>
        <v>0</v>
      </c>
      <c r="Q8" s="241">
        <f t="shared" ref="Q8:AS8" si="2">SUM(Q9:Q28)</f>
        <v>19192225000</v>
      </c>
      <c r="R8" s="241">
        <f t="shared" si="2"/>
        <v>1747746297</v>
      </c>
      <c r="S8" s="241">
        <f t="shared" si="2"/>
        <v>19103936000</v>
      </c>
      <c r="T8" s="241">
        <f t="shared" si="2"/>
        <v>1704916000</v>
      </c>
      <c r="U8" s="241">
        <f t="shared" si="2"/>
        <v>88289000</v>
      </c>
      <c r="V8" s="241">
        <f t="shared" si="2"/>
        <v>42830297</v>
      </c>
      <c r="W8" s="241">
        <f t="shared" si="2"/>
        <v>0</v>
      </c>
      <c r="X8" s="241">
        <f t="shared" si="2"/>
        <v>2130000000</v>
      </c>
      <c r="Y8" s="241">
        <f t="shared" si="2"/>
        <v>3081056000</v>
      </c>
      <c r="Z8" s="241">
        <f t="shared" si="2"/>
        <v>2130000000</v>
      </c>
      <c r="AA8" s="241">
        <f t="shared" si="2"/>
        <v>3078649000</v>
      </c>
      <c r="AB8" s="241">
        <f t="shared" si="2"/>
        <v>0</v>
      </c>
      <c r="AC8" s="241">
        <f t="shared" si="2"/>
        <v>2407000</v>
      </c>
      <c r="AD8" s="241">
        <f t="shared" si="2"/>
        <v>0</v>
      </c>
      <c r="AE8" s="241">
        <f t="shared" si="2"/>
        <v>0</v>
      </c>
      <c r="AF8" s="241">
        <f t="shared" si="2"/>
        <v>3514187090</v>
      </c>
      <c r="AG8" s="241">
        <f t="shared" si="2"/>
        <v>0</v>
      </c>
      <c r="AH8" s="241">
        <f t="shared" si="2"/>
        <v>3514187090</v>
      </c>
      <c r="AI8" s="241">
        <f t="shared" si="2"/>
        <v>0</v>
      </c>
      <c r="AJ8" s="241">
        <f t="shared" si="2"/>
        <v>0</v>
      </c>
      <c r="AK8" s="241">
        <f t="shared" si="2"/>
        <v>0</v>
      </c>
      <c r="AL8" s="241">
        <f t="shared" si="2"/>
        <v>400000000</v>
      </c>
      <c r="AM8" s="241">
        <f t="shared" si="2"/>
        <v>379068000</v>
      </c>
      <c r="AN8" s="241">
        <f t="shared" si="2"/>
        <v>400000000</v>
      </c>
      <c r="AO8" s="241">
        <f t="shared" si="2"/>
        <v>379068000</v>
      </c>
      <c r="AP8" s="241">
        <f t="shared" si="2"/>
        <v>0</v>
      </c>
      <c r="AQ8" s="241">
        <f t="shared" si="2"/>
        <v>0</v>
      </c>
      <c r="AR8" s="241">
        <f t="shared" si="2"/>
        <v>0</v>
      </c>
      <c r="AS8" s="241">
        <f t="shared" si="2"/>
        <v>1855000000</v>
      </c>
      <c r="AT8" s="241">
        <f>SUM(AT9:AT36)</f>
        <v>3070883762</v>
      </c>
      <c r="AU8" s="241">
        <f>SUM(AU9:AU28)</f>
        <v>1821092877</v>
      </c>
      <c r="AV8" s="241">
        <f>SUM(AV9:AV36)</f>
        <v>2911445618</v>
      </c>
      <c r="AW8" s="241">
        <f>SUM(AW9:AW28)</f>
        <v>0</v>
      </c>
      <c r="AX8" s="241">
        <f>SUM(AX9:AX28)</f>
        <v>0</v>
      </c>
    </row>
    <row r="9" spans="1:54" s="128" customFormat="1" ht="45">
      <c r="A9" s="107">
        <v>1</v>
      </c>
      <c r="B9" s="106" t="s">
        <v>24</v>
      </c>
      <c r="C9" s="116" t="s">
        <v>1931</v>
      </c>
      <c r="D9" s="107" t="s">
        <v>25</v>
      </c>
      <c r="E9" s="111" t="s">
        <v>33</v>
      </c>
      <c r="F9" s="118">
        <v>663.07100000000003</v>
      </c>
      <c r="G9" s="118" t="s">
        <v>55</v>
      </c>
      <c r="H9" s="118">
        <v>656.49699999999996</v>
      </c>
      <c r="I9" s="118">
        <v>0</v>
      </c>
      <c r="J9" s="242">
        <f>K9+L9+M9+N9</f>
        <v>613.66700000000003</v>
      </c>
      <c r="K9" s="242">
        <v>0</v>
      </c>
      <c r="L9" s="242">
        <v>613.66700000000003</v>
      </c>
      <c r="M9" s="242">
        <f>AS9/1000000</f>
        <v>0</v>
      </c>
      <c r="N9" s="242">
        <f>AT9/1000000</f>
        <v>0</v>
      </c>
      <c r="O9" s="242"/>
      <c r="Q9" s="105">
        <v>0</v>
      </c>
      <c r="R9" s="243">
        <v>663071000</v>
      </c>
      <c r="S9" s="243">
        <v>0</v>
      </c>
      <c r="T9" s="243">
        <v>620241000</v>
      </c>
      <c r="U9" s="243">
        <v>0</v>
      </c>
      <c r="V9" s="243">
        <v>42830000</v>
      </c>
      <c r="W9" s="243"/>
      <c r="X9" s="244">
        <v>0</v>
      </c>
      <c r="Y9" s="244">
        <v>0</v>
      </c>
      <c r="Z9" s="244">
        <v>0</v>
      </c>
      <c r="AA9" s="244">
        <v>0</v>
      </c>
      <c r="AB9" s="244">
        <v>0</v>
      </c>
      <c r="AC9" s="244">
        <v>0</v>
      </c>
      <c r="AD9" s="244"/>
      <c r="AE9" s="244">
        <v>0</v>
      </c>
      <c r="AF9" s="244">
        <v>12849000</v>
      </c>
      <c r="AG9" s="244">
        <v>0</v>
      </c>
      <c r="AH9" s="244">
        <v>12849000</v>
      </c>
      <c r="AI9" s="244">
        <v>0</v>
      </c>
      <c r="AJ9" s="244">
        <v>0</v>
      </c>
      <c r="AK9" s="244"/>
      <c r="AL9" s="244">
        <v>0</v>
      </c>
      <c r="AM9" s="244">
        <v>23407000</v>
      </c>
      <c r="AN9" s="244">
        <v>0</v>
      </c>
      <c r="AO9" s="244">
        <v>23407000</v>
      </c>
      <c r="AP9" s="244">
        <v>0</v>
      </c>
      <c r="AQ9" s="244">
        <v>0</v>
      </c>
      <c r="AS9" s="245">
        <v>0</v>
      </c>
      <c r="AT9" s="245">
        <v>0</v>
      </c>
      <c r="AU9" s="245">
        <v>0</v>
      </c>
      <c r="AV9" s="245">
        <v>0</v>
      </c>
    </row>
    <row r="10" spans="1:54" s="128" customFormat="1" ht="30">
      <c r="A10" s="107">
        <v>2</v>
      </c>
      <c r="B10" s="106" t="s">
        <v>26</v>
      </c>
      <c r="C10" s="116" t="s">
        <v>1932</v>
      </c>
      <c r="D10" s="107" t="s">
        <v>25</v>
      </c>
      <c r="E10" s="111" t="s">
        <v>34</v>
      </c>
      <c r="F10" s="118">
        <v>997.29200000000003</v>
      </c>
      <c r="G10" s="118" t="s">
        <v>56</v>
      </c>
      <c r="H10" s="118">
        <v>979.50608999999997</v>
      </c>
      <c r="I10" s="118">
        <v>0</v>
      </c>
      <c r="J10" s="242">
        <f t="shared" ref="J10:J28" si="3">K10+L10+M10+N10</f>
        <v>979.50608999999997</v>
      </c>
      <c r="K10" s="242">
        <v>0</v>
      </c>
      <c r="L10" s="242">
        <v>979.50608999999997</v>
      </c>
      <c r="M10" s="242">
        <f t="shared" ref="M10:M28" si="4">AS10/1000000</f>
        <v>0</v>
      </c>
      <c r="N10" s="242">
        <f t="shared" ref="N10:N28" si="5">AT10/1000000</f>
        <v>0</v>
      </c>
      <c r="O10" s="242"/>
      <c r="Q10" s="105">
        <v>0</v>
      </c>
      <c r="R10" s="243">
        <v>0</v>
      </c>
      <c r="S10" s="243">
        <v>0</v>
      </c>
      <c r="T10" s="243">
        <v>0</v>
      </c>
      <c r="U10" s="243">
        <v>0</v>
      </c>
      <c r="V10" s="243">
        <v>0</v>
      </c>
      <c r="W10" s="243"/>
      <c r="X10" s="118">
        <v>0</v>
      </c>
      <c r="Y10" s="118">
        <v>0</v>
      </c>
      <c r="Z10" s="118">
        <v>0</v>
      </c>
      <c r="AA10" s="118">
        <v>0</v>
      </c>
      <c r="AB10" s="118">
        <v>0</v>
      </c>
      <c r="AC10" s="118">
        <v>0</v>
      </c>
      <c r="AD10" s="244"/>
      <c r="AE10" s="244">
        <v>0</v>
      </c>
      <c r="AF10" s="244">
        <v>873845090</v>
      </c>
      <c r="AG10" s="244">
        <v>0</v>
      </c>
      <c r="AH10" s="244">
        <v>873845090</v>
      </c>
      <c r="AI10" s="244">
        <v>0</v>
      </c>
      <c r="AJ10" s="244">
        <v>0</v>
      </c>
      <c r="AK10" s="244"/>
      <c r="AL10" s="244">
        <v>0</v>
      </c>
      <c r="AM10" s="244">
        <v>105661000</v>
      </c>
      <c r="AN10" s="244">
        <v>0</v>
      </c>
      <c r="AO10" s="244">
        <v>105661000</v>
      </c>
      <c r="AP10" s="244">
        <v>0</v>
      </c>
      <c r="AQ10" s="244">
        <v>0</v>
      </c>
      <c r="AS10" s="245">
        <v>0</v>
      </c>
      <c r="AT10" s="245">
        <v>0</v>
      </c>
      <c r="AU10" s="245">
        <v>0</v>
      </c>
      <c r="AV10" s="245">
        <v>0</v>
      </c>
    </row>
    <row r="11" spans="1:54" s="128" customFormat="1" ht="30">
      <c r="A11" s="107">
        <v>3</v>
      </c>
      <c r="B11" s="115">
        <v>420180037</v>
      </c>
      <c r="C11" s="116" t="s">
        <v>1933</v>
      </c>
      <c r="D11" s="109" t="s">
        <v>25</v>
      </c>
      <c r="E11" s="111" t="s">
        <v>36</v>
      </c>
      <c r="F11" s="118">
        <v>14474.723</v>
      </c>
      <c r="G11" s="118" t="s">
        <v>57</v>
      </c>
      <c r="H11" s="118">
        <v>13854</v>
      </c>
      <c r="I11" s="118">
        <v>12398.402</v>
      </c>
      <c r="J11" s="242">
        <f t="shared" si="3"/>
        <v>1455.547703</v>
      </c>
      <c r="K11" s="242">
        <v>1085.7729999999999</v>
      </c>
      <c r="L11" s="242">
        <v>369.77470299999999</v>
      </c>
      <c r="M11" s="242">
        <f t="shared" si="4"/>
        <v>0</v>
      </c>
      <c r="N11" s="242">
        <f t="shared" si="5"/>
        <v>0</v>
      </c>
      <c r="O11" s="242"/>
      <c r="Q11" s="105">
        <v>1085773000</v>
      </c>
      <c r="R11" s="243">
        <v>369775297</v>
      </c>
      <c r="S11" s="243">
        <v>1085773000</v>
      </c>
      <c r="T11" s="243">
        <v>369775000</v>
      </c>
      <c r="U11" s="243">
        <v>0</v>
      </c>
      <c r="V11" s="243">
        <v>297</v>
      </c>
      <c r="W11" s="243"/>
      <c r="X11" s="118">
        <v>0</v>
      </c>
      <c r="Y11" s="118">
        <v>0</v>
      </c>
      <c r="Z11" s="118">
        <v>0</v>
      </c>
      <c r="AA11" s="118">
        <v>0</v>
      </c>
      <c r="AB11" s="118">
        <v>0</v>
      </c>
      <c r="AC11" s="118">
        <v>0</v>
      </c>
      <c r="AD11" s="244"/>
      <c r="AE11" s="244">
        <v>0</v>
      </c>
      <c r="AF11" s="244">
        <v>0</v>
      </c>
      <c r="AG11" s="244">
        <v>0</v>
      </c>
      <c r="AH11" s="244">
        <v>0</v>
      </c>
      <c r="AI11" s="244">
        <v>0</v>
      </c>
      <c r="AJ11" s="244">
        <v>0</v>
      </c>
      <c r="AK11" s="244"/>
      <c r="AL11" s="244">
        <v>0</v>
      </c>
      <c r="AM11" s="244">
        <v>0</v>
      </c>
      <c r="AN11" s="244">
        <v>0</v>
      </c>
      <c r="AO11" s="244">
        <v>0</v>
      </c>
      <c r="AP11" s="244">
        <v>0</v>
      </c>
      <c r="AQ11" s="244">
        <v>0</v>
      </c>
      <c r="AS11" s="245">
        <v>0</v>
      </c>
      <c r="AT11" s="245">
        <v>0</v>
      </c>
      <c r="AU11" s="245">
        <v>0</v>
      </c>
      <c r="AV11" s="245">
        <v>0</v>
      </c>
    </row>
    <row r="12" spans="1:54" s="128" customFormat="1" ht="30">
      <c r="A12" s="107">
        <v>4</v>
      </c>
      <c r="B12" s="115">
        <v>420180048</v>
      </c>
      <c r="C12" s="116" t="s">
        <v>1934</v>
      </c>
      <c r="D12" s="109" t="s">
        <v>25</v>
      </c>
      <c r="E12" s="111" t="s">
        <v>37</v>
      </c>
      <c r="F12" s="118">
        <v>10826.415000000001</v>
      </c>
      <c r="G12" s="118" t="s">
        <v>58</v>
      </c>
      <c r="H12" s="118">
        <v>10632</v>
      </c>
      <c r="I12" s="118">
        <v>8900</v>
      </c>
      <c r="J12" s="242">
        <f t="shared" si="3"/>
        <v>1720.153</v>
      </c>
      <c r="K12" s="242">
        <v>1720.153</v>
      </c>
      <c r="L12" s="242">
        <v>0</v>
      </c>
      <c r="M12" s="242">
        <f t="shared" si="4"/>
        <v>0</v>
      </c>
      <c r="N12" s="242">
        <f t="shared" si="5"/>
        <v>0</v>
      </c>
      <c r="O12" s="242"/>
      <c r="Q12" s="105">
        <v>1731341000</v>
      </c>
      <c r="R12" s="243">
        <v>0</v>
      </c>
      <c r="S12" s="243">
        <v>1725747000</v>
      </c>
      <c r="T12" s="243">
        <v>0</v>
      </c>
      <c r="U12" s="243">
        <v>5594000</v>
      </c>
      <c r="V12" s="243">
        <v>0</v>
      </c>
      <c r="W12" s="243"/>
      <c r="X12" s="118">
        <v>0</v>
      </c>
      <c r="Y12" s="118">
        <v>0</v>
      </c>
      <c r="Z12" s="118">
        <v>0</v>
      </c>
      <c r="AA12" s="118">
        <v>0</v>
      </c>
      <c r="AB12" s="118">
        <v>0</v>
      </c>
      <c r="AC12" s="118">
        <v>0</v>
      </c>
      <c r="AD12" s="244"/>
      <c r="AE12" s="244">
        <v>0</v>
      </c>
      <c r="AF12" s="244">
        <v>0</v>
      </c>
      <c r="AG12" s="244">
        <v>0</v>
      </c>
      <c r="AH12" s="244">
        <v>0</v>
      </c>
      <c r="AI12" s="244">
        <v>0</v>
      </c>
      <c r="AJ12" s="244">
        <v>0</v>
      </c>
      <c r="AK12" s="244"/>
      <c r="AL12" s="244">
        <v>0</v>
      </c>
      <c r="AM12" s="244">
        <v>0</v>
      </c>
      <c r="AN12" s="244">
        <v>0</v>
      </c>
      <c r="AO12" s="244">
        <v>0</v>
      </c>
      <c r="AP12" s="244">
        <v>0</v>
      </c>
      <c r="AQ12" s="244">
        <v>0</v>
      </c>
      <c r="AS12" s="245">
        <v>0</v>
      </c>
      <c r="AT12" s="245">
        <v>0</v>
      </c>
      <c r="AU12" s="245">
        <v>0</v>
      </c>
      <c r="AV12" s="245">
        <v>0</v>
      </c>
    </row>
    <row r="13" spans="1:54" s="128" customFormat="1" ht="30">
      <c r="A13" s="107">
        <v>5</v>
      </c>
      <c r="B13" s="115">
        <v>420190060</v>
      </c>
      <c r="C13" s="116" t="s">
        <v>1935</v>
      </c>
      <c r="D13" s="109" t="s">
        <v>25</v>
      </c>
      <c r="E13" s="111" t="s">
        <v>38</v>
      </c>
      <c r="F13" s="118">
        <v>3852.5010000000002</v>
      </c>
      <c r="G13" s="118" t="s">
        <v>59</v>
      </c>
      <c r="H13" s="118">
        <v>3555</v>
      </c>
      <c r="I13" s="118">
        <v>1160</v>
      </c>
      <c r="J13" s="242">
        <f t="shared" si="3"/>
        <v>2235.2550000000001</v>
      </c>
      <c r="K13" s="242">
        <v>2235.2550000000001</v>
      </c>
      <c r="L13" s="242">
        <v>0</v>
      </c>
      <c r="M13" s="242">
        <f t="shared" si="4"/>
        <v>0</v>
      </c>
      <c r="N13" s="242">
        <f t="shared" si="5"/>
        <v>0</v>
      </c>
      <c r="O13" s="242"/>
      <c r="Q13" s="105">
        <v>2394515000</v>
      </c>
      <c r="R13" s="243">
        <v>0</v>
      </c>
      <c r="S13" s="243">
        <v>2314885000</v>
      </c>
      <c r="T13" s="243">
        <v>0</v>
      </c>
      <c r="U13" s="243">
        <v>79630000</v>
      </c>
      <c r="V13" s="243">
        <v>0</v>
      </c>
      <c r="W13" s="243"/>
      <c r="X13" s="118">
        <v>0</v>
      </c>
      <c r="Y13" s="118">
        <v>0</v>
      </c>
      <c r="Z13" s="118">
        <v>0</v>
      </c>
      <c r="AA13" s="118">
        <v>0</v>
      </c>
      <c r="AB13" s="118">
        <v>0</v>
      </c>
      <c r="AC13" s="118">
        <v>0</v>
      </c>
      <c r="AD13" s="244"/>
      <c r="AE13" s="244">
        <v>0</v>
      </c>
      <c r="AF13" s="244">
        <v>0</v>
      </c>
      <c r="AG13" s="244">
        <v>0</v>
      </c>
      <c r="AH13" s="244">
        <v>0</v>
      </c>
      <c r="AI13" s="244">
        <v>0</v>
      </c>
      <c r="AJ13" s="244">
        <v>0</v>
      </c>
      <c r="AK13" s="244"/>
      <c r="AL13" s="244">
        <v>0</v>
      </c>
      <c r="AM13" s="244">
        <v>0</v>
      </c>
      <c r="AN13" s="244">
        <v>0</v>
      </c>
      <c r="AO13" s="244">
        <v>0</v>
      </c>
      <c r="AP13" s="244">
        <v>0</v>
      </c>
      <c r="AQ13" s="244">
        <v>0</v>
      </c>
      <c r="AS13" s="245">
        <v>0</v>
      </c>
      <c r="AT13" s="245">
        <v>0</v>
      </c>
      <c r="AU13" s="245">
        <v>0</v>
      </c>
      <c r="AV13" s="245">
        <v>0</v>
      </c>
    </row>
    <row r="14" spans="1:54" s="128" customFormat="1" ht="30">
      <c r="A14" s="107">
        <v>6</v>
      </c>
      <c r="B14" s="115">
        <v>420200008</v>
      </c>
      <c r="C14" s="116" t="s">
        <v>1936</v>
      </c>
      <c r="D14" s="109" t="s">
        <v>25</v>
      </c>
      <c r="E14" s="111" t="s">
        <v>39</v>
      </c>
      <c r="F14" s="118">
        <v>4554.3959999999997</v>
      </c>
      <c r="G14" s="118" t="s">
        <v>60</v>
      </c>
      <c r="H14" s="118">
        <v>4553.57</v>
      </c>
      <c r="I14" s="118">
        <v>4037.64</v>
      </c>
      <c r="J14" s="242">
        <f t="shared" si="3"/>
        <v>515.93000000000006</v>
      </c>
      <c r="K14" s="242">
        <v>358.31</v>
      </c>
      <c r="L14" s="242">
        <v>157.62</v>
      </c>
      <c r="M14" s="242">
        <f t="shared" si="4"/>
        <v>0</v>
      </c>
      <c r="N14" s="242">
        <f t="shared" si="5"/>
        <v>0</v>
      </c>
      <c r="O14" s="242"/>
      <c r="Q14" s="105">
        <v>358310000</v>
      </c>
      <c r="R14" s="243">
        <v>157620000</v>
      </c>
      <c r="S14" s="243">
        <v>358310000</v>
      </c>
      <c r="T14" s="243">
        <v>157620000</v>
      </c>
      <c r="U14" s="243">
        <v>0</v>
      </c>
      <c r="V14" s="243">
        <v>0</v>
      </c>
      <c r="W14" s="243"/>
      <c r="X14" s="118">
        <v>0</v>
      </c>
      <c r="Y14" s="118">
        <v>0</v>
      </c>
      <c r="Z14" s="118">
        <v>0</v>
      </c>
      <c r="AA14" s="118">
        <v>0</v>
      </c>
      <c r="AB14" s="118">
        <v>0</v>
      </c>
      <c r="AC14" s="118">
        <v>0</v>
      </c>
      <c r="AD14" s="244"/>
      <c r="AE14" s="244">
        <v>0</v>
      </c>
      <c r="AF14" s="244">
        <v>0</v>
      </c>
      <c r="AG14" s="244">
        <v>0</v>
      </c>
      <c r="AH14" s="244">
        <v>0</v>
      </c>
      <c r="AI14" s="244">
        <v>0</v>
      </c>
      <c r="AJ14" s="244">
        <v>0</v>
      </c>
      <c r="AK14" s="244"/>
      <c r="AL14" s="244">
        <v>0</v>
      </c>
      <c r="AM14" s="244">
        <v>0</v>
      </c>
      <c r="AN14" s="244">
        <v>0</v>
      </c>
      <c r="AO14" s="244">
        <v>0</v>
      </c>
      <c r="AP14" s="244">
        <v>0</v>
      </c>
      <c r="AQ14" s="244">
        <v>0</v>
      </c>
      <c r="AS14" s="245">
        <v>0</v>
      </c>
      <c r="AT14" s="245">
        <v>0</v>
      </c>
      <c r="AU14" s="245">
        <v>0</v>
      </c>
      <c r="AV14" s="245">
        <v>0</v>
      </c>
    </row>
    <row r="15" spans="1:54" s="128" customFormat="1" ht="30">
      <c r="A15" s="107">
        <v>7</v>
      </c>
      <c r="B15" s="114" t="s">
        <v>8</v>
      </c>
      <c r="C15" s="112" t="s">
        <v>28</v>
      </c>
      <c r="D15" s="246" t="s">
        <v>25</v>
      </c>
      <c r="E15" s="111" t="s">
        <v>17</v>
      </c>
      <c r="F15" s="118">
        <v>498.55900000000003</v>
      </c>
      <c r="G15" s="118"/>
      <c r="H15" s="118">
        <v>469.66987699999999</v>
      </c>
      <c r="I15" s="118">
        <v>0</v>
      </c>
      <c r="J15" s="242">
        <f>K15+L15+M15+N15</f>
        <v>498</v>
      </c>
      <c r="K15" s="242">
        <v>400</v>
      </c>
      <c r="L15" s="242">
        <v>0</v>
      </c>
      <c r="M15" s="242">
        <f>AS15/1000000</f>
        <v>98</v>
      </c>
      <c r="N15" s="242">
        <f>AT15/1000000</f>
        <v>0</v>
      </c>
      <c r="O15" s="242"/>
      <c r="Q15" s="105">
        <v>0</v>
      </c>
      <c r="R15" s="243">
        <v>0</v>
      </c>
      <c r="S15" s="243">
        <v>0</v>
      </c>
      <c r="T15" s="243">
        <v>0</v>
      </c>
      <c r="U15" s="243">
        <v>0</v>
      </c>
      <c r="V15" s="243">
        <v>0</v>
      </c>
      <c r="W15" s="243"/>
      <c r="X15" s="118">
        <v>0</v>
      </c>
      <c r="Y15" s="118">
        <v>0</v>
      </c>
      <c r="Z15" s="118">
        <v>0</v>
      </c>
      <c r="AA15" s="118">
        <v>0</v>
      </c>
      <c r="AB15" s="118">
        <v>0</v>
      </c>
      <c r="AC15" s="118">
        <v>0</v>
      </c>
      <c r="AD15" s="244"/>
      <c r="AE15" s="244">
        <v>0</v>
      </c>
      <c r="AF15" s="244">
        <v>0</v>
      </c>
      <c r="AG15" s="244">
        <v>0</v>
      </c>
      <c r="AH15" s="244">
        <v>0</v>
      </c>
      <c r="AI15" s="244">
        <v>0</v>
      </c>
      <c r="AJ15" s="244">
        <v>0</v>
      </c>
      <c r="AK15" s="244"/>
      <c r="AL15" s="244">
        <v>400000000</v>
      </c>
      <c r="AM15" s="244">
        <v>0</v>
      </c>
      <c r="AN15" s="244">
        <v>400000000</v>
      </c>
      <c r="AO15" s="244">
        <v>0</v>
      </c>
      <c r="AP15" s="244">
        <v>0</v>
      </c>
      <c r="AQ15" s="244">
        <v>0</v>
      </c>
      <c r="AS15" s="245">
        <v>98000000</v>
      </c>
      <c r="AT15" s="245">
        <v>0</v>
      </c>
      <c r="AU15" s="247">
        <v>64669877</v>
      </c>
      <c r="AV15" s="245"/>
    </row>
    <row r="16" spans="1:54" s="128" customFormat="1" ht="30">
      <c r="A16" s="107">
        <v>8</v>
      </c>
      <c r="B16" s="107" t="s">
        <v>9</v>
      </c>
      <c r="C16" s="112" t="s">
        <v>1937</v>
      </c>
      <c r="D16" s="107" t="s">
        <v>25</v>
      </c>
      <c r="E16" s="111" t="s">
        <v>18</v>
      </c>
      <c r="F16" s="118">
        <v>659.42600000000004</v>
      </c>
      <c r="G16" s="118"/>
      <c r="H16" s="118">
        <v>659.42600000000004</v>
      </c>
      <c r="I16" s="118">
        <v>0</v>
      </c>
      <c r="J16" s="242">
        <f>K16+L16+M16+N16</f>
        <v>659.42600000000004</v>
      </c>
      <c r="K16" s="242">
        <v>0</v>
      </c>
      <c r="L16" s="242">
        <v>366.00400000000002</v>
      </c>
      <c r="M16" s="242">
        <f>AS16/1000000</f>
        <v>0</v>
      </c>
      <c r="N16" s="242">
        <f>AT16/1000000</f>
        <v>293.42200000000003</v>
      </c>
      <c r="O16" s="242"/>
      <c r="Q16" s="105">
        <v>0</v>
      </c>
      <c r="R16" s="243">
        <v>315400000</v>
      </c>
      <c r="S16" s="243">
        <v>0</v>
      </c>
      <c r="T16" s="243">
        <v>315400000</v>
      </c>
      <c r="U16" s="243">
        <v>0</v>
      </c>
      <c r="V16" s="243">
        <v>0</v>
      </c>
      <c r="W16" s="243"/>
      <c r="X16" s="118">
        <v>0</v>
      </c>
      <c r="Y16" s="118">
        <v>50000000</v>
      </c>
      <c r="Z16" s="118">
        <v>0</v>
      </c>
      <c r="AA16" s="118">
        <v>50000000</v>
      </c>
      <c r="AB16" s="118">
        <v>0</v>
      </c>
      <c r="AC16" s="118">
        <v>0</v>
      </c>
      <c r="AD16" s="244"/>
      <c r="AE16" s="244">
        <v>0</v>
      </c>
      <c r="AF16" s="244">
        <v>0</v>
      </c>
      <c r="AG16" s="244">
        <v>0</v>
      </c>
      <c r="AH16" s="244">
        <v>0</v>
      </c>
      <c r="AI16" s="244">
        <v>0</v>
      </c>
      <c r="AJ16" s="244">
        <v>0</v>
      </c>
      <c r="AK16" s="244"/>
      <c r="AL16" s="244">
        <v>0</v>
      </c>
      <c r="AM16" s="244">
        <v>0</v>
      </c>
      <c r="AN16" s="244">
        <v>0</v>
      </c>
      <c r="AO16" s="244">
        <v>0</v>
      </c>
      <c r="AP16" s="244">
        <v>0</v>
      </c>
      <c r="AQ16" s="244">
        <v>0</v>
      </c>
      <c r="AS16" s="245">
        <v>0</v>
      </c>
      <c r="AT16" s="245">
        <v>293422000</v>
      </c>
      <c r="AU16" s="245">
        <v>0</v>
      </c>
      <c r="AV16" s="245">
        <v>293422000</v>
      </c>
    </row>
    <row r="17" spans="1:48" s="128" customFormat="1" ht="30">
      <c r="A17" s="107">
        <v>9</v>
      </c>
      <c r="B17" s="248" t="s">
        <v>40</v>
      </c>
      <c r="C17" s="116" t="s">
        <v>1938</v>
      </c>
      <c r="D17" s="109" t="s">
        <v>41</v>
      </c>
      <c r="E17" s="111" t="s">
        <v>48</v>
      </c>
      <c r="F17" s="118">
        <v>974.62699999999995</v>
      </c>
      <c r="G17" s="118" t="s">
        <v>61</v>
      </c>
      <c r="H17" s="118">
        <v>972</v>
      </c>
      <c r="I17" s="118">
        <v>0</v>
      </c>
      <c r="J17" s="242">
        <f t="shared" si="3"/>
        <v>968.49699999999996</v>
      </c>
      <c r="K17" s="242">
        <v>968.49699999999996</v>
      </c>
      <c r="L17" s="242">
        <v>0</v>
      </c>
      <c r="M17" s="242">
        <f t="shared" si="4"/>
        <v>0</v>
      </c>
      <c r="N17" s="242">
        <f t="shared" si="5"/>
        <v>0</v>
      </c>
      <c r="O17" s="242"/>
      <c r="Q17" s="105">
        <v>974627000</v>
      </c>
      <c r="R17" s="243">
        <v>0</v>
      </c>
      <c r="S17" s="243">
        <v>971562000</v>
      </c>
      <c r="T17" s="243">
        <v>0</v>
      </c>
      <c r="U17" s="243">
        <v>3065000</v>
      </c>
      <c r="V17" s="243">
        <v>0</v>
      </c>
      <c r="W17" s="243"/>
      <c r="X17" s="118">
        <v>0</v>
      </c>
      <c r="Y17" s="118">
        <v>0</v>
      </c>
      <c r="Z17" s="118">
        <v>0</v>
      </c>
      <c r="AA17" s="118">
        <v>0</v>
      </c>
      <c r="AB17" s="118">
        <v>0</v>
      </c>
      <c r="AC17" s="118">
        <v>0</v>
      </c>
      <c r="AD17" s="244"/>
      <c r="AE17" s="244">
        <v>0</v>
      </c>
      <c r="AF17" s="244">
        <v>0</v>
      </c>
      <c r="AG17" s="244">
        <v>0</v>
      </c>
      <c r="AH17" s="244">
        <v>0</v>
      </c>
      <c r="AI17" s="244">
        <v>0</v>
      </c>
      <c r="AJ17" s="244">
        <v>0</v>
      </c>
      <c r="AK17" s="244"/>
      <c r="AL17" s="244">
        <v>0</v>
      </c>
      <c r="AM17" s="244">
        <v>0</v>
      </c>
      <c r="AN17" s="244">
        <v>0</v>
      </c>
      <c r="AO17" s="244">
        <v>0</v>
      </c>
      <c r="AP17" s="244">
        <v>0</v>
      </c>
      <c r="AQ17" s="244">
        <v>0</v>
      </c>
      <c r="AS17" s="245">
        <v>0</v>
      </c>
      <c r="AT17" s="245">
        <v>0</v>
      </c>
      <c r="AU17" s="245">
        <v>0</v>
      </c>
      <c r="AV17" s="245">
        <v>0</v>
      </c>
    </row>
    <row r="18" spans="1:48" s="128" customFormat="1" ht="30">
      <c r="A18" s="107">
        <v>10</v>
      </c>
      <c r="B18" s="248" t="s">
        <v>44</v>
      </c>
      <c r="C18" s="116" t="s">
        <v>1939</v>
      </c>
      <c r="D18" s="109" t="s">
        <v>41</v>
      </c>
      <c r="E18" s="111" t="s">
        <v>1926</v>
      </c>
      <c r="F18" s="118">
        <v>8359.6219999999994</v>
      </c>
      <c r="G18" s="118" t="s">
        <v>62</v>
      </c>
      <c r="H18" s="118">
        <v>7407</v>
      </c>
      <c r="I18" s="118">
        <v>0</v>
      </c>
      <c r="J18" s="242">
        <f t="shared" si="3"/>
        <v>7406.5640000000003</v>
      </c>
      <c r="K18" s="242">
        <v>7406.5640000000003</v>
      </c>
      <c r="L18" s="242">
        <v>0</v>
      </c>
      <c r="M18" s="242">
        <f t="shared" si="4"/>
        <v>0</v>
      </c>
      <c r="N18" s="242">
        <f t="shared" si="5"/>
        <v>0</v>
      </c>
      <c r="O18" s="242"/>
      <c r="Q18" s="105">
        <v>7406564000</v>
      </c>
      <c r="R18" s="243">
        <v>0</v>
      </c>
      <c r="S18" s="243">
        <v>7406564000</v>
      </c>
      <c r="T18" s="243">
        <v>0</v>
      </c>
      <c r="U18" s="243">
        <v>0</v>
      </c>
      <c r="V18" s="243">
        <v>0</v>
      </c>
      <c r="W18" s="243"/>
      <c r="X18" s="118">
        <v>0</v>
      </c>
      <c r="Y18" s="118">
        <v>0</v>
      </c>
      <c r="Z18" s="118">
        <v>0</v>
      </c>
      <c r="AA18" s="118">
        <v>0</v>
      </c>
      <c r="AB18" s="118">
        <v>0</v>
      </c>
      <c r="AC18" s="118">
        <v>0</v>
      </c>
      <c r="AD18" s="244"/>
      <c r="AE18" s="244">
        <v>0</v>
      </c>
      <c r="AF18" s="244">
        <v>0</v>
      </c>
      <c r="AG18" s="244">
        <v>0</v>
      </c>
      <c r="AH18" s="244">
        <v>0</v>
      </c>
      <c r="AI18" s="244">
        <v>0</v>
      </c>
      <c r="AJ18" s="244">
        <v>0</v>
      </c>
      <c r="AK18" s="244"/>
      <c r="AL18" s="244">
        <v>0</v>
      </c>
      <c r="AM18" s="244">
        <v>0</v>
      </c>
      <c r="AN18" s="244">
        <v>0</v>
      </c>
      <c r="AO18" s="244">
        <v>0</v>
      </c>
      <c r="AP18" s="244">
        <v>0</v>
      </c>
      <c r="AQ18" s="244">
        <v>0</v>
      </c>
      <c r="AS18" s="245">
        <v>0</v>
      </c>
      <c r="AT18" s="245">
        <v>0</v>
      </c>
      <c r="AU18" s="245">
        <v>0</v>
      </c>
      <c r="AV18" s="245">
        <v>0</v>
      </c>
    </row>
    <row r="19" spans="1:48" s="128" customFormat="1" ht="30">
      <c r="A19" s="107">
        <v>11</v>
      </c>
      <c r="B19" s="115" t="s">
        <v>45</v>
      </c>
      <c r="C19" s="116" t="s">
        <v>1940</v>
      </c>
      <c r="D19" s="107" t="s">
        <v>41</v>
      </c>
      <c r="E19" s="111" t="s">
        <v>1927</v>
      </c>
      <c r="F19" s="118">
        <v>2183.1010000000001</v>
      </c>
      <c r="G19" s="118" t="s">
        <v>63</v>
      </c>
      <c r="H19" s="118">
        <v>1599.0419999999999</v>
      </c>
      <c r="I19" s="118">
        <v>0</v>
      </c>
      <c r="J19" s="242">
        <f t="shared" si="3"/>
        <v>1594.2280000000001</v>
      </c>
      <c r="K19" s="242">
        <v>0</v>
      </c>
      <c r="L19" s="242">
        <v>1594.2280000000001</v>
      </c>
      <c r="M19" s="242">
        <f t="shared" si="4"/>
        <v>0</v>
      </c>
      <c r="N19" s="242">
        <f t="shared" si="5"/>
        <v>0</v>
      </c>
      <c r="O19" s="242"/>
      <c r="Q19" s="105">
        <v>0</v>
      </c>
      <c r="R19" s="243">
        <v>0</v>
      </c>
      <c r="S19" s="243">
        <v>0</v>
      </c>
      <c r="T19" s="243">
        <v>0</v>
      </c>
      <c r="U19" s="243">
        <v>0</v>
      </c>
      <c r="V19" s="243">
        <v>0</v>
      </c>
      <c r="W19" s="243"/>
      <c r="X19" s="118">
        <v>0</v>
      </c>
      <c r="Y19" s="118">
        <v>1599042000</v>
      </c>
      <c r="Z19" s="118">
        <v>0</v>
      </c>
      <c r="AA19" s="118">
        <v>1596635000</v>
      </c>
      <c r="AB19" s="118">
        <v>0</v>
      </c>
      <c r="AC19" s="118">
        <v>2407000</v>
      </c>
      <c r="AD19" s="244"/>
      <c r="AE19" s="244">
        <v>0</v>
      </c>
      <c r="AF19" s="244">
        <v>0</v>
      </c>
      <c r="AG19" s="244">
        <v>0</v>
      </c>
      <c r="AH19" s="244">
        <v>0</v>
      </c>
      <c r="AI19" s="244">
        <v>0</v>
      </c>
      <c r="AJ19" s="244">
        <v>0</v>
      </c>
      <c r="AK19" s="244"/>
      <c r="AL19" s="244">
        <v>0</v>
      </c>
      <c r="AM19" s="244">
        <v>0</v>
      </c>
      <c r="AN19" s="244">
        <v>0</v>
      </c>
      <c r="AO19" s="244">
        <v>0</v>
      </c>
      <c r="AP19" s="244">
        <v>0</v>
      </c>
      <c r="AQ19" s="244">
        <v>0</v>
      </c>
      <c r="AS19" s="245">
        <v>0</v>
      </c>
      <c r="AT19" s="245">
        <v>0</v>
      </c>
      <c r="AU19" s="245">
        <v>0</v>
      </c>
      <c r="AV19" s="245">
        <v>0</v>
      </c>
    </row>
    <row r="20" spans="1:48" s="128" customFormat="1" ht="30">
      <c r="A20" s="107">
        <v>12</v>
      </c>
      <c r="B20" s="106" t="s">
        <v>10</v>
      </c>
      <c r="C20" s="116" t="s">
        <v>1941</v>
      </c>
      <c r="D20" s="107" t="s">
        <v>41</v>
      </c>
      <c r="E20" s="111" t="s">
        <v>22</v>
      </c>
      <c r="F20" s="118">
        <v>7092.5360000000001</v>
      </c>
      <c r="G20" s="118" t="s">
        <v>64</v>
      </c>
      <c r="H20" s="118">
        <v>7018.5619999999999</v>
      </c>
      <c r="I20" s="118">
        <v>0</v>
      </c>
      <c r="J20" s="242">
        <f t="shared" si="3"/>
        <v>7018.5069999999996</v>
      </c>
      <c r="K20" s="242">
        <v>2130</v>
      </c>
      <c r="L20" s="242">
        <v>4259.5069999999996</v>
      </c>
      <c r="M20" s="242">
        <f t="shared" si="4"/>
        <v>629</v>
      </c>
      <c r="N20" s="242">
        <f t="shared" si="5"/>
        <v>0</v>
      </c>
      <c r="O20" s="242"/>
      <c r="Q20" s="105">
        <v>0</v>
      </c>
      <c r="R20" s="243">
        <v>0</v>
      </c>
      <c r="S20" s="243">
        <v>0</v>
      </c>
      <c r="T20" s="243">
        <v>0</v>
      </c>
      <c r="U20" s="243">
        <v>0</v>
      </c>
      <c r="V20" s="243">
        <v>0</v>
      </c>
      <c r="W20" s="243"/>
      <c r="X20" s="118">
        <v>2130000000</v>
      </c>
      <c r="Y20" s="118">
        <v>1432014000</v>
      </c>
      <c r="Z20" s="118">
        <v>2130000000</v>
      </c>
      <c r="AA20" s="118">
        <v>1432014000</v>
      </c>
      <c r="AB20" s="118">
        <v>0</v>
      </c>
      <c r="AC20" s="118">
        <v>0</v>
      </c>
      <c r="AD20" s="244"/>
      <c r="AE20" s="244">
        <v>0</v>
      </c>
      <c r="AF20" s="244">
        <v>2627493000</v>
      </c>
      <c r="AG20" s="244">
        <v>0</v>
      </c>
      <c r="AH20" s="244">
        <v>2627493000</v>
      </c>
      <c r="AI20" s="244">
        <v>0</v>
      </c>
      <c r="AJ20" s="244">
        <v>0</v>
      </c>
      <c r="AK20" s="244"/>
      <c r="AL20" s="244">
        <v>0</v>
      </c>
      <c r="AM20" s="244">
        <v>200000000</v>
      </c>
      <c r="AN20" s="244">
        <v>0</v>
      </c>
      <c r="AO20" s="244">
        <v>200000000</v>
      </c>
      <c r="AP20" s="244">
        <v>0</v>
      </c>
      <c r="AQ20" s="244">
        <v>0</v>
      </c>
      <c r="AS20" s="245">
        <v>629000000</v>
      </c>
      <c r="AT20" s="245">
        <v>0</v>
      </c>
      <c r="AU20" s="245">
        <v>628423000</v>
      </c>
      <c r="AV20" s="245">
        <v>0</v>
      </c>
    </row>
    <row r="21" spans="1:48" s="128" customFormat="1" ht="45">
      <c r="A21" s="107">
        <v>13</v>
      </c>
      <c r="B21" s="115" t="s">
        <v>13</v>
      </c>
      <c r="C21" s="116" t="s">
        <v>1942</v>
      </c>
      <c r="D21" s="107" t="s">
        <v>41</v>
      </c>
      <c r="E21" s="111" t="s">
        <v>19</v>
      </c>
      <c r="F21" s="118">
        <v>1206.059</v>
      </c>
      <c r="G21" s="118" t="s">
        <v>65</v>
      </c>
      <c r="H21" s="118">
        <v>1178.2449999999999</v>
      </c>
      <c r="I21" s="118">
        <v>0</v>
      </c>
      <c r="J21" s="242">
        <f t="shared" si="3"/>
        <v>1178</v>
      </c>
      <c r="K21" s="242">
        <v>0</v>
      </c>
      <c r="L21" s="242">
        <v>50</v>
      </c>
      <c r="M21" s="242">
        <f t="shared" si="4"/>
        <v>1128</v>
      </c>
      <c r="N21" s="242">
        <f t="shared" si="5"/>
        <v>0</v>
      </c>
      <c r="O21" s="242"/>
      <c r="Q21" s="105">
        <v>0</v>
      </c>
      <c r="R21" s="243">
        <v>0</v>
      </c>
      <c r="S21" s="243">
        <v>0</v>
      </c>
      <c r="T21" s="243">
        <v>0</v>
      </c>
      <c r="U21" s="243">
        <v>0</v>
      </c>
      <c r="V21" s="243">
        <v>0</v>
      </c>
      <c r="W21" s="243"/>
      <c r="X21" s="118">
        <v>0</v>
      </c>
      <c r="Y21" s="118">
        <v>0</v>
      </c>
      <c r="Z21" s="118">
        <v>0</v>
      </c>
      <c r="AA21" s="118">
        <v>0</v>
      </c>
      <c r="AB21" s="118">
        <v>0</v>
      </c>
      <c r="AC21" s="118">
        <v>0</v>
      </c>
      <c r="AD21" s="244"/>
      <c r="AE21" s="244">
        <v>0</v>
      </c>
      <c r="AF21" s="244">
        <v>0</v>
      </c>
      <c r="AG21" s="244">
        <v>0</v>
      </c>
      <c r="AH21" s="244">
        <v>0</v>
      </c>
      <c r="AI21" s="244">
        <v>0</v>
      </c>
      <c r="AJ21" s="244">
        <v>0</v>
      </c>
      <c r="AK21" s="244"/>
      <c r="AL21" s="244">
        <v>0</v>
      </c>
      <c r="AM21" s="244">
        <v>50000000</v>
      </c>
      <c r="AN21" s="244">
        <v>0</v>
      </c>
      <c r="AO21" s="244">
        <v>50000000</v>
      </c>
      <c r="AP21" s="244">
        <v>0</v>
      </c>
      <c r="AQ21" s="244">
        <v>0</v>
      </c>
      <c r="AS21" s="245">
        <v>1128000000</v>
      </c>
      <c r="AT21" s="245">
        <v>0</v>
      </c>
      <c r="AU21" s="245">
        <v>1128000000</v>
      </c>
      <c r="AV21" s="245">
        <v>0</v>
      </c>
    </row>
    <row r="22" spans="1:48" s="128" customFormat="1" ht="30">
      <c r="A22" s="107">
        <v>14</v>
      </c>
      <c r="B22" s="115">
        <v>420180103</v>
      </c>
      <c r="C22" s="116" t="s">
        <v>1943</v>
      </c>
      <c r="D22" s="109" t="s">
        <v>41</v>
      </c>
      <c r="E22" s="111" t="s">
        <v>49</v>
      </c>
      <c r="F22" s="118">
        <v>4520.2169999999996</v>
      </c>
      <c r="G22" s="118" t="s">
        <v>66</v>
      </c>
      <c r="H22" s="118">
        <v>4479.8779999999997</v>
      </c>
      <c r="I22" s="118">
        <v>4309.2539999999999</v>
      </c>
      <c r="J22" s="242">
        <f t="shared" si="3"/>
        <v>170.624</v>
      </c>
      <c r="K22" s="242">
        <v>170.624</v>
      </c>
      <c r="L22" s="242">
        <v>0</v>
      </c>
      <c r="M22" s="242">
        <f t="shared" si="4"/>
        <v>0</v>
      </c>
      <c r="N22" s="242">
        <f t="shared" si="5"/>
        <v>0</v>
      </c>
      <c r="O22" s="242"/>
      <c r="Q22" s="105">
        <v>170624000</v>
      </c>
      <c r="R22" s="243">
        <v>0</v>
      </c>
      <c r="S22" s="243">
        <v>170624000</v>
      </c>
      <c r="T22" s="243">
        <v>0</v>
      </c>
      <c r="U22" s="243">
        <v>0</v>
      </c>
      <c r="V22" s="243">
        <v>0</v>
      </c>
      <c r="W22" s="243"/>
      <c r="X22" s="118">
        <v>0</v>
      </c>
      <c r="Y22" s="118">
        <v>0</v>
      </c>
      <c r="Z22" s="118">
        <v>0</v>
      </c>
      <c r="AA22" s="118">
        <v>0</v>
      </c>
      <c r="AB22" s="118">
        <v>0</v>
      </c>
      <c r="AC22" s="118">
        <v>0</v>
      </c>
      <c r="AD22" s="244"/>
      <c r="AE22" s="244">
        <v>0</v>
      </c>
      <c r="AF22" s="244">
        <v>0</v>
      </c>
      <c r="AG22" s="244">
        <v>0</v>
      </c>
      <c r="AH22" s="244">
        <v>0</v>
      </c>
      <c r="AI22" s="244">
        <v>0</v>
      </c>
      <c r="AJ22" s="244">
        <v>0</v>
      </c>
      <c r="AK22" s="244"/>
      <c r="AL22" s="244">
        <v>0</v>
      </c>
      <c r="AM22" s="244">
        <v>0</v>
      </c>
      <c r="AN22" s="244">
        <v>0</v>
      </c>
      <c r="AO22" s="244">
        <v>0</v>
      </c>
      <c r="AP22" s="244">
        <v>0</v>
      </c>
      <c r="AQ22" s="244">
        <v>0</v>
      </c>
      <c r="AS22" s="245">
        <v>0</v>
      </c>
      <c r="AT22" s="245">
        <v>0</v>
      </c>
      <c r="AU22" s="245">
        <v>0</v>
      </c>
      <c r="AV22" s="245">
        <v>0</v>
      </c>
    </row>
    <row r="23" spans="1:48" s="128" customFormat="1" ht="30">
      <c r="A23" s="107">
        <v>15</v>
      </c>
      <c r="B23" s="115">
        <v>420180159</v>
      </c>
      <c r="C23" s="116" t="s">
        <v>1944</v>
      </c>
      <c r="D23" s="109" t="s">
        <v>41</v>
      </c>
      <c r="E23" s="111" t="s">
        <v>50</v>
      </c>
      <c r="F23" s="118">
        <v>5867.3289999999997</v>
      </c>
      <c r="G23" s="118" t="s">
        <v>67</v>
      </c>
      <c r="H23" s="118">
        <v>5600.0230000000001</v>
      </c>
      <c r="I23" s="118">
        <v>3301</v>
      </c>
      <c r="J23" s="242">
        <f t="shared" si="3"/>
        <v>2299.0230000000001</v>
      </c>
      <c r="K23" s="242">
        <v>2299.0230000000001</v>
      </c>
      <c r="L23" s="242">
        <v>0</v>
      </c>
      <c r="M23" s="242">
        <f t="shared" si="4"/>
        <v>0</v>
      </c>
      <c r="N23" s="242">
        <f t="shared" si="5"/>
        <v>0</v>
      </c>
      <c r="O23" s="242"/>
      <c r="Q23" s="105">
        <v>2299023000</v>
      </c>
      <c r="R23" s="243">
        <v>0</v>
      </c>
      <c r="S23" s="243">
        <v>2299023000</v>
      </c>
      <c r="T23" s="243">
        <v>0</v>
      </c>
      <c r="U23" s="243">
        <v>0</v>
      </c>
      <c r="V23" s="243">
        <v>0</v>
      </c>
      <c r="W23" s="243"/>
      <c r="X23" s="118">
        <v>0</v>
      </c>
      <c r="Y23" s="118">
        <v>0</v>
      </c>
      <c r="Z23" s="118">
        <v>0</v>
      </c>
      <c r="AA23" s="118">
        <v>0</v>
      </c>
      <c r="AB23" s="118">
        <v>0</v>
      </c>
      <c r="AC23" s="118">
        <v>0</v>
      </c>
      <c r="AD23" s="244"/>
      <c r="AE23" s="244">
        <v>0</v>
      </c>
      <c r="AF23" s="244">
        <v>0</v>
      </c>
      <c r="AG23" s="244">
        <v>0</v>
      </c>
      <c r="AH23" s="244">
        <v>0</v>
      </c>
      <c r="AI23" s="244">
        <v>0</v>
      </c>
      <c r="AJ23" s="244">
        <v>0</v>
      </c>
      <c r="AK23" s="244"/>
      <c r="AL23" s="244">
        <v>0</v>
      </c>
      <c r="AM23" s="244">
        <v>0</v>
      </c>
      <c r="AN23" s="244">
        <v>0</v>
      </c>
      <c r="AO23" s="244">
        <v>0</v>
      </c>
      <c r="AP23" s="244">
        <v>0</v>
      </c>
      <c r="AQ23" s="244">
        <v>0</v>
      </c>
      <c r="AS23" s="245">
        <v>0</v>
      </c>
      <c r="AT23" s="245">
        <v>0</v>
      </c>
      <c r="AU23" s="245">
        <v>0</v>
      </c>
      <c r="AV23" s="245">
        <v>0</v>
      </c>
    </row>
    <row r="24" spans="1:48" s="128" customFormat="1" ht="30">
      <c r="A24" s="107">
        <v>16</v>
      </c>
      <c r="B24" s="115">
        <v>420180165</v>
      </c>
      <c r="C24" s="116" t="s">
        <v>1945</v>
      </c>
      <c r="D24" s="109" t="s">
        <v>41</v>
      </c>
      <c r="E24" s="111" t="s">
        <v>51</v>
      </c>
      <c r="F24" s="118">
        <v>1109.2909999999999</v>
      </c>
      <c r="G24" s="118" t="s">
        <v>68</v>
      </c>
      <c r="H24" s="118">
        <v>1069</v>
      </c>
      <c r="I24" s="118">
        <v>948.58399999999995</v>
      </c>
      <c r="J24" s="242">
        <f t="shared" si="3"/>
        <v>120.309</v>
      </c>
      <c r="K24" s="242">
        <v>120.309</v>
      </c>
      <c r="L24" s="242">
        <v>0</v>
      </c>
      <c r="M24" s="242">
        <f t="shared" si="4"/>
        <v>0</v>
      </c>
      <c r="N24" s="242">
        <f t="shared" si="5"/>
        <v>0</v>
      </c>
      <c r="O24" s="242"/>
      <c r="Q24" s="105">
        <v>120309000</v>
      </c>
      <c r="R24" s="243">
        <v>0</v>
      </c>
      <c r="S24" s="243">
        <v>120309000</v>
      </c>
      <c r="T24" s="243">
        <v>0</v>
      </c>
      <c r="U24" s="243">
        <v>0</v>
      </c>
      <c r="V24" s="243">
        <v>0</v>
      </c>
      <c r="W24" s="243"/>
      <c r="X24" s="118">
        <v>0</v>
      </c>
      <c r="Y24" s="118">
        <v>0</v>
      </c>
      <c r="Z24" s="118">
        <v>0</v>
      </c>
      <c r="AA24" s="118">
        <v>0</v>
      </c>
      <c r="AB24" s="118">
        <v>0</v>
      </c>
      <c r="AC24" s="118">
        <v>0</v>
      </c>
      <c r="AD24" s="244"/>
      <c r="AE24" s="244">
        <v>0</v>
      </c>
      <c r="AF24" s="244">
        <v>0</v>
      </c>
      <c r="AG24" s="244">
        <v>0</v>
      </c>
      <c r="AH24" s="244">
        <v>0</v>
      </c>
      <c r="AI24" s="244">
        <v>0</v>
      </c>
      <c r="AJ24" s="244">
        <v>0</v>
      </c>
      <c r="AK24" s="244"/>
      <c r="AL24" s="244">
        <v>0</v>
      </c>
      <c r="AM24" s="244">
        <v>0</v>
      </c>
      <c r="AN24" s="244">
        <v>0</v>
      </c>
      <c r="AO24" s="244">
        <v>0</v>
      </c>
      <c r="AP24" s="244">
        <v>0</v>
      </c>
      <c r="AQ24" s="244">
        <v>0</v>
      </c>
      <c r="AS24" s="245">
        <v>0</v>
      </c>
      <c r="AT24" s="245">
        <v>0</v>
      </c>
      <c r="AU24" s="245">
        <v>0</v>
      </c>
      <c r="AV24" s="245">
        <v>0</v>
      </c>
    </row>
    <row r="25" spans="1:48" s="128" customFormat="1" ht="30">
      <c r="A25" s="107">
        <v>17</v>
      </c>
      <c r="B25" s="115" t="s">
        <v>14</v>
      </c>
      <c r="C25" s="116" t="s">
        <v>1946</v>
      </c>
      <c r="D25" s="107" t="s">
        <v>41</v>
      </c>
      <c r="E25" s="111" t="s">
        <v>20</v>
      </c>
      <c r="F25" s="118">
        <v>3979.8209999999999</v>
      </c>
      <c r="G25" s="118" t="s">
        <v>1925</v>
      </c>
      <c r="H25" s="118">
        <v>3634.527</v>
      </c>
      <c r="I25" s="118">
        <v>3050</v>
      </c>
      <c r="J25" s="242">
        <f t="shared" si="3"/>
        <v>584.52700000000004</v>
      </c>
      <c r="K25" s="242">
        <v>0</v>
      </c>
      <c r="L25" s="242">
        <v>141.88</v>
      </c>
      <c r="M25" s="242">
        <f t="shared" si="4"/>
        <v>0</v>
      </c>
      <c r="N25" s="242">
        <f t="shared" si="5"/>
        <v>442.64699999999999</v>
      </c>
      <c r="O25" s="242"/>
      <c r="Q25" s="105">
        <v>0</v>
      </c>
      <c r="R25" s="243">
        <v>141880000</v>
      </c>
      <c r="S25" s="243">
        <v>0</v>
      </c>
      <c r="T25" s="243">
        <v>141880000</v>
      </c>
      <c r="U25" s="243">
        <v>0</v>
      </c>
      <c r="V25" s="243">
        <v>0</v>
      </c>
      <c r="W25" s="243"/>
      <c r="X25" s="118">
        <v>0</v>
      </c>
      <c r="Y25" s="118">
        <v>0</v>
      </c>
      <c r="Z25" s="118">
        <v>0</v>
      </c>
      <c r="AA25" s="118">
        <v>0</v>
      </c>
      <c r="AB25" s="118">
        <v>0</v>
      </c>
      <c r="AC25" s="118">
        <v>0</v>
      </c>
      <c r="AD25" s="244"/>
      <c r="AE25" s="244">
        <v>0</v>
      </c>
      <c r="AF25" s="244">
        <v>0</v>
      </c>
      <c r="AG25" s="244">
        <v>0</v>
      </c>
      <c r="AH25" s="244">
        <v>0</v>
      </c>
      <c r="AI25" s="244">
        <v>0</v>
      </c>
      <c r="AJ25" s="244">
        <v>0</v>
      </c>
      <c r="AK25" s="244"/>
      <c r="AL25" s="244">
        <v>0</v>
      </c>
      <c r="AM25" s="244">
        <v>0</v>
      </c>
      <c r="AN25" s="244">
        <v>0</v>
      </c>
      <c r="AO25" s="244">
        <v>0</v>
      </c>
      <c r="AP25" s="244">
        <v>0</v>
      </c>
      <c r="AQ25" s="244">
        <v>0</v>
      </c>
      <c r="AS25" s="245">
        <v>0</v>
      </c>
      <c r="AT25" s="247">
        <f>242647000+200000000</f>
        <v>442647000</v>
      </c>
      <c r="AU25" s="247">
        <v>0</v>
      </c>
      <c r="AV25" s="247">
        <v>351798000</v>
      </c>
    </row>
    <row r="26" spans="1:48" s="128" customFormat="1" ht="30">
      <c r="A26" s="107">
        <v>18</v>
      </c>
      <c r="B26" s="115">
        <v>420190090</v>
      </c>
      <c r="C26" s="116" t="s">
        <v>1947</v>
      </c>
      <c r="D26" s="109" t="s">
        <v>41</v>
      </c>
      <c r="E26" s="111" t="s">
        <v>52</v>
      </c>
      <c r="F26" s="118">
        <v>4170.049</v>
      </c>
      <c r="G26" s="118" t="s">
        <v>69</v>
      </c>
      <c r="H26" s="118">
        <v>3947</v>
      </c>
      <c r="I26" s="118">
        <v>2366.48</v>
      </c>
      <c r="J26" s="242">
        <f t="shared" si="3"/>
        <v>1580.4770000000001</v>
      </c>
      <c r="K26" s="242">
        <v>1580.4770000000001</v>
      </c>
      <c r="L26" s="242">
        <v>0</v>
      </c>
      <c r="M26" s="242">
        <f t="shared" si="4"/>
        <v>0</v>
      </c>
      <c r="N26" s="242">
        <f t="shared" si="5"/>
        <v>0</v>
      </c>
      <c r="O26" s="242"/>
      <c r="Q26" s="105">
        <v>1580477000</v>
      </c>
      <c r="R26" s="243">
        <v>0</v>
      </c>
      <c r="S26" s="243">
        <v>1580477000</v>
      </c>
      <c r="T26" s="243">
        <v>0</v>
      </c>
      <c r="U26" s="243">
        <v>0</v>
      </c>
      <c r="V26" s="243">
        <v>0</v>
      </c>
      <c r="W26" s="243"/>
      <c r="X26" s="118">
        <v>0</v>
      </c>
      <c r="Y26" s="118">
        <v>0</v>
      </c>
      <c r="Z26" s="118">
        <v>0</v>
      </c>
      <c r="AA26" s="118">
        <v>0</v>
      </c>
      <c r="AB26" s="118">
        <v>0</v>
      </c>
      <c r="AC26" s="118">
        <v>0</v>
      </c>
      <c r="AD26" s="244"/>
      <c r="AE26" s="244">
        <v>0</v>
      </c>
      <c r="AF26" s="244">
        <v>0</v>
      </c>
      <c r="AG26" s="244">
        <v>0</v>
      </c>
      <c r="AH26" s="244">
        <v>0</v>
      </c>
      <c r="AI26" s="244">
        <v>0</v>
      </c>
      <c r="AJ26" s="244">
        <v>0</v>
      </c>
      <c r="AK26" s="244"/>
      <c r="AL26" s="244">
        <v>0</v>
      </c>
      <c r="AM26" s="244">
        <v>0</v>
      </c>
      <c r="AN26" s="244">
        <v>0</v>
      </c>
      <c r="AO26" s="244">
        <v>0</v>
      </c>
      <c r="AP26" s="244">
        <v>0</v>
      </c>
      <c r="AQ26" s="244">
        <v>0</v>
      </c>
      <c r="AS26" s="245">
        <v>0</v>
      </c>
      <c r="AT26" s="245">
        <v>0</v>
      </c>
      <c r="AU26" s="245">
        <v>0</v>
      </c>
      <c r="AV26" s="245">
        <v>0</v>
      </c>
    </row>
    <row r="27" spans="1:48" s="128" customFormat="1" ht="30">
      <c r="A27" s="107">
        <v>19</v>
      </c>
      <c r="B27" s="115">
        <v>420190096</v>
      </c>
      <c r="C27" s="116" t="s">
        <v>1948</v>
      </c>
      <c r="D27" s="109" t="s">
        <v>41</v>
      </c>
      <c r="E27" s="111" t="s">
        <v>53</v>
      </c>
      <c r="F27" s="118">
        <v>2280.453</v>
      </c>
      <c r="G27" s="118" t="s">
        <v>70</v>
      </c>
      <c r="H27" s="118">
        <v>2171</v>
      </c>
      <c r="I27" s="118">
        <v>1100</v>
      </c>
      <c r="J27" s="242">
        <f t="shared" si="3"/>
        <v>1070.662</v>
      </c>
      <c r="K27" s="242">
        <v>1070.662</v>
      </c>
      <c r="L27" s="242">
        <v>0</v>
      </c>
      <c r="M27" s="242">
        <f t="shared" si="4"/>
        <v>0</v>
      </c>
      <c r="N27" s="242">
        <f t="shared" si="5"/>
        <v>0</v>
      </c>
      <c r="O27" s="242"/>
      <c r="Q27" s="105">
        <v>1070662000</v>
      </c>
      <c r="R27" s="243">
        <v>0</v>
      </c>
      <c r="S27" s="243">
        <v>1070662000</v>
      </c>
      <c r="T27" s="243">
        <v>0</v>
      </c>
      <c r="U27" s="243">
        <v>0</v>
      </c>
      <c r="V27" s="243">
        <v>0</v>
      </c>
      <c r="W27" s="243"/>
      <c r="X27" s="118">
        <v>0</v>
      </c>
      <c r="Y27" s="118">
        <v>0</v>
      </c>
      <c r="Z27" s="118">
        <v>0</v>
      </c>
      <c r="AA27" s="118">
        <v>0</v>
      </c>
      <c r="AB27" s="118">
        <v>0</v>
      </c>
      <c r="AC27" s="118">
        <v>0</v>
      </c>
      <c r="AD27" s="244"/>
      <c r="AE27" s="244">
        <v>0</v>
      </c>
      <c r="AF27" s="244">
        <v>0</v>
      </c>
      <c r="AG27" s="244">
        <v>0</v>
      </c>
      <c r="AH27" s="244">
        <v>0</v>
      </c>
      <c r="AI27" s="244">
        <v>0</v>
      </c>
      <c r="AJ27" s="244">
        <v>0</v>
      </c>
      <c r="AK27" s="244"/>
      <c r="AL27" s="244">
        <v>0</v>
      </c>
      <c r="AM27" s="244">
        <v>0</v>
      </c>
      <c r="AN27" s="244">
        <v>0</v>
      </c>
      <c r="AO27" s="244">
        <v>0</v>
      </c>
      <c r="AP27" s="244">
        <v>0</v>
      </c>
      <c r="AQ27" s="244">
        <v>0</v>
      </c>
      <c r="AS27" s="245">
        <v>0</v>
      </c>
      <c r="AT27" s="245">
        <v>0</v>
      </c>
      <c r="AU27" s="245">
        <v>0</v>
      </c>
      <c r="AV27" s="245">
        <v>0</v>
      </c>
    </row>
    <row r="28" spans="1:48" s="128" customFormat="1" ht="30">
      <c r="A28" s="107">
        <v>20</v>
      </c>
      <c r="B28" s="115">
        <v>420210009</v>
      </c>
      <c r="C28" s="116" t="s">
        <v>1949</v>
      </c>
      <c r="D28" s="109" t="s">
        <v>41</v>
      </c>
      <c r="E28" s="111" t="s">
        <v>54</v>
      </c>
      <c r="F28" s="118">
        <v>408.791</v>
      </c>
      <c r="G28" s="118" t="s">
        <v>71</v>
      </c>
      <c r="H28" s="118"/>
      <c r="I28" s="118">
        <v>0</v>
      </c>
      <c r="J28" s="242">
        <f t="shared" si="3"/>
        <v>100</v>
      </c>
      <c r="K28" s="242">
        <v>0</v>
      </c>
      <c r="L28" s="242">
        <v>100</v>
      </c>
      <c r="M28" s="242">
        <f t="shared" si="4"/>
        <v>0</v>
      </c>
      <c r="N28" s="242">
        <f t="shared" si="5"/>
        <v>0</v>
      </c>
      <c r="O28" s="242"/>
      <c r="Q28" s="105">
        <v>0</v>
      </c>
      <c r="R28" s="243">
        <v>100000000</v>
      </c>
      <c r="S28" s="243">
        <v>0</v>
      </c>
      <c r="T28" s="243">
        <v>100000000</v>
      </c>
      <c r="U28" s="243">
        <v>0</v>
      </c>
      <c r="V28" s="243">
        <v>0</v>
      </c>
      <c r="W28" s="243"/>
      <c r="X28" s="118">
        <v>0</v>
      </c>
      <c r="Y28" s="118">
        <v>0</v>
      </c>
      <c r="Z28" s="118">
        <v>0</v>
      </c>
      <c r="AA28" s="118">
        <v>0</v>
      </c>
      <c r="AB28" s="118">
        <v>0</v>
      </c>
      <c r="AC28" s="118">
        <v>0</v>
      </c>
      <c r="AD28" s="244"/>
      <c r="AE28" s="244">
        <v>0</v>
      </c>
      <c r="AF28" s="244">
        <v>0</v>
      </c>
      <c r="AG28" s="244">
        <v>0</v>
      </c>
      <c r="AH28" s="244">
        <v>0</v>
      </c>
      <c r="AI28" s="244">
        <v>0</v>
      </c>
      <c r="AJ28" s="244">
        <v>0</v>
      </c>
      <c r="AK28" s="244"/>
      <c r="AL28" s="244">
        <v>0</v>
      </c>
      <c r="AM28" s="244">
        <v>0</v>
      </c>
      <c r="AN28" s="244">
        <v>0</v>
      </c>
      <c r="AO28" s="244">
        <v>0</v>
      </c>
      <c r="AP28" s="244">
        <v>0</v>
      </c>
      <c r="AQ28" s="244">
        <v>0</v>
      </c>
      <c r="AS28" s="245">
        <v>0</v>
      </c>
      <c r="AT28" s="245">
        <v>0</v>
      </c>
      <c r="AU28" s="245">
        <v>0</v>
      </c>
      <c r="AV28" s="245">
        <v>0</v>
      </c>
    </row>
    <row r="29" spans="1:48" s="127" customFormat="1" ht="26.25" customHeight="1">
      <c r="A29" s="236" t="s">
        <v>1971</v>
      </c>
      <c r="B29" s="237"/>
      <c r="C29" s="249" t="s">
        <v>1951</v>
      </c>
      <c r="D29" s="237"/>
      <c r="E29" s="240"/>
      <c r="F29" s="239">
        <f t="shared" ref="F29" si="6">SUM(F30:F34)</f>
        <v>73436.062999999995</v>
      </c>
      <c r="G29" s="239">
        <f t="shared" ref="G29" si="7">SUM(G30:G34)</f>
        <v>0</v>
      </c>
      <c r="H29" s="239">
        <f t="shared" ref="H29" si="8">SUM(H30:H34)</f>
        <v>0</v>
      </c>
      <c r="I29" s="239">
        <f t="shared" ref="I29" si="9">SUM(I30:I34)</f>
        <v>0</v>
      </c>
      <c r="J29" s="239">
        <f t="shared" ref="J29" si="10">SUM(J30:J34)</f>
        <v>61079.558317000003</v>
      </c>
      <c r="K29" s="239">
        <f t="shared" ref="K29" si="11">SUM(K30:K34)</f>
        <v>51034.367338000004</v>
      </c>
      <c r="L29" s="239">
        <f t="shared" ref="L29" si="12">SUM(L30:L34)</f>
        <v>7883.1642169999996</v>
      </c>
      <c r="M29" s="239">
        <f t="shared" ref="M29" si="13">SUM(M30:M34)</f>
        <v>0</v>
      </c>
      <c r="N29" s="239">
        <f t="shared" ref="N29" si="14">SUM(N30:N34)</f>
        <v>2162.026762</v>
      </c>
      <c r="O29" s="239">
        <f t="shared" ref="O29" si="15">SUM(O30:O34)</f>
        <v>2573.5076829999944</v>
      </c>
    </row>
    <row r="30" spans="1:48" s="128" customFormat="1" ht="30">
      <c r="A30" s="107">
        <v>1</v>
      </c>
      <c r="B30" s="250" t="s">
        <v>46</v>
      </c>
      <c r="C30" s="116" t="s">
        <v>1955</v>
      </c>
      <c r="D30" s="250" t="s">
        <v>41</v>
      </c>
      <c r="E30" s="111" t="s">
        <v>1928</v>
      </c>
      <c r="F30" s="118">
        <v>1081.2249999999999</v>
      </c>
      <c r="G30" s="118"/>
      <c r="H30" s="118"/>
      <c r="I30" s="118">
        <v>0</v>
      </c>
      <c r="J30" s="242">
        <f>K30+L30+M30+N30</f>
        <v>956.177145</v>
      </c>
      <c r="K30" s="242">
        <v>0</v>
      </c>
      <c r="L30" s="242">
        <v>956.177145</v>
      </c>
      <c r="M30" s="242">
        <f t="shared" ref="M30:N33" si="16">AS30/1000000</f>
        <v>0</v>
      </c>
      <c r="N30" s="242">
        <f t="shared" si="16"/>
        <v>0</v>
      </c>
      <c r="O30" s="242">
        <f>F30-J30-I30</f>
        <v>125.04785499999991</v>
      </c>
      <c r="Q30" s="105">
        <v>0</v>
      </c>
      <c r="R30" s="243">
        <v>0</v>
      </c>
      <c r="S30" s="243">
        <v>0</v>
      </c>
      <c r="T30" s="243">
        <v>0</v>
      </c>
      <c r="U30" s="243">
        <v>0</v>
      </c>
      <c r="V30" s="243">
        <v>0</v>
      </c>
      <c r="W30" s="243"/>
      <c r="X30" s="118">
        <v>0</v>
      </c>
      <c r="Y30" s="118">
        <v>0</v>
      </c>
      <c r="Z30" s="118">
        <v>0</v>
      </c>
      <c r="AA30" s="118">
        <v>0</v>
      </c>
      <c r="AB30" s="118">
        <v>0</v>
      </c>
      <c r="AC30" s="118">
        <v>0</v>
      </c>
      <c r="AD30" s="244"/>
      <c r="AE30" s="244">
        <v>0</v>
      </c>
      <c r="AF30" s="244">
        <v>956177145</v>
      </c>
      <c r="AG30" s="244">
        <v>0</v>
      </c>
      <c r="AH30" s="244">
        <v>956177145</v>
      </c>
      <c r="AI30" s="244">
        <v>0</v>
      </c>
      <c r="AJ30" s="244">
        <v>0</v>
      </c>
      <c r="AK30" s="244"/>
      <c r="AL30" s="244">
        <v>0</v>
      </c>
      <c r="AM30" s="244">
        <v>0</v>
      </c>
      <c r="AN30" s="244">
        <v>0</v>
      </c>
      <c r="AO30" s="244">
        <v>0</v>
      </c>
      <c r="AP30" s="244">
        <v>0</v>
      </c>
      <c r="AQ30" s="244">
        <v>0</v>
      </c>
      <c r="AS30" s="245">
        <v>0</v>
      </c>
      <c r="AT30" s="245">
        <v>0</v>
      </c>
      <c r="AU30" s="245">
        <v>0</v>
      </c>
      <c r="AV30" s="245">
        <v>0</v>
      </c>
    </row>
    <row r="31" spans="1:48" s="128" customFormat="1" ht="30">
      <c r="A31" s="107">
        <v>2</v>
      </c>
      <c r="B31" s="115" t="s">
        <v>42</v>
      </c>
      <c r="C31" s="116" t="s">
        <v>43</v>
      </c>
      <c r="D31" s="246" t="s">
        <v>41</v>
      </c>
      <c r="E31" s="111" t="s">
        <v>1929</v>
      </c>
      <c r="F31" s="118">
        <v>55000</v>
      </c>
      <c r="G31" s="118"/>
      <c r="H31" s="118"/>
      <c r="I31" s="118">
        <v>0</v>
      </c>
      <c r="J31" s="242">
        <f>K31+L31+M31+N31</f>
        <v>43478.114259000002</v>
      </c>
      <c r="K31" s="242">
        <v>43034.368000000002</v>
      </c>
      <c r="L31" s="242">
        <v>226.74325899999999</v>
      </c>
      <c r="M31" s="242">
        <f t="shared" si="16"/>
        <v>0</v>
      </c>
      <c r="N31" s="242">
        <f t="shared" si="16"/>
        <v>217.00299999999999</v>
      </c>
      <c r="O31" s="242">
        <v>1738.8887409999952</v>
      </c>
      <c r="Q31" s="105">
        <v>1934386000</v>
      </c>
      <c r="R31" s="243">
        <v>0</v>
      </c>
      <c r="S31" s="243">
        <v>1934386000</v>
      </c>
      <c r="T31" s="243">
        <v>0</v>
      </c>
      <c r="U31" s="243">
        <v>0</v>
      </c>
      <c r="V31" s="243">
        <v>0</v>
      </c>
      <c r="W31" s="243"/>
      <c r="X31" s="118">
        <v>23100000000</v>
      </c>
      <c r="Y31" s="118">
        <v>0</v>
      </c>
      <c r="Z31" s="118">
        <v>23100000000</v>
      </c>
      <c r="AA31" s="118">
        <v>0</v>
      </c>
      <c r="AB31" s="118">
        <v>0</v>
      </c>
      <c r="AC31" s="118">
        <v>0</v>
      </c>
      <c r="AD31" s="244"/>
      <c r="AE31" s="244">
        <v>10000000000</v>
      </c>
      <c r="AF31" s="244">
        <v>226743259</v>
      </c>
      <c r="AG31" s="244">
        <v>10000000000</v>
      </c>
      <c r="AH31" s="244">
        <v>226743259</v>
      </c>
      <c r="AI31" s="244">
        <v>0</v>
      </c>
      <c r="AJ31" s="244">
        <v>0</v>
      </c>
      <c r="AK31" s="244"/>
      <c r="AL31" s="244">
        <v>8000000000</v>
      </c>
      <c r="AM31" s="244">
        <v>0</v>
      </c>
      <c r="AN31" s="244">
        <v>7999991000</v>
      </c>
      <c r="AO31" s="244">
        <v>0</v>
      </c>
      <c r="AP31" s="244">
        <v>9000</v>
      </c>
      <c r="AQ31" s="244">
        <v>0</v>
      </c>
      <c r="AS31" s="245">
        <v>0</v>
      </c>
      <c r="AT31" s="247">
        <v>217003000</v>
      </c>
      <c r="AU31" s="247">
        <v>0</v>
      </c>
      <c r="AV31" s="247">
        <v>217003000</v>
      </c>
    </row>
    <row r="32" spans="1:48" s="128" customFormat="1" ht="30">
      <c r="A32" s="107">
        <v>3</v>
      </c>
      <c r="B32" s="115" t="s">
        <v>11</v>
      </c>
      <c r="C32" s="116" t="s">
        <v>12</v>
      </c>
      <c r="D32" s="246" t="s">
        <v>41</v>
      </c>
      <c r="E32" s="111" t="s">
        <v>23</v>
      </c>
      <c r="F32" s="118">
        <v>14988.618</v>
      </c>
      <c r="G32" s="118"/>
      <c r="H32" s="118"/>
      <c r="I32" s="118">
        <v>0</v>
      </c>
      <c r="J32" s="242">
        <f>K32+L32+M32+N32</f>
        <v>14424.401063000001</v>
      </c>
      <c r="K32" s="242">
        <v>7999.9993379999996</v>
      </c>
      <c r="L32" s="242">
        <v>5679.3779629999999</v>
      </c>
      <c r="M32" s="242">
        <f t="shared" si="16"/>
        <v>0</v>
      </c>
      <c r="N32" s="242">
        <f t="shared" si="16"/>
        <v>745.02376200000003</v>
      </c>
      <c r="O32" s="242">
        <f>F32-J32-I32</f>
        <v>564.21693699999923</v>
      </c>
      <c r="Q32" s="105">
        <v>0</v>
      </c>
      <c r="R32" s="243">
        <v>0</v>
      </c>
      <c r="S32" s="243">
        <v>0</v>
      </c>
      <c r="T32" s="243">
        <v>0</v>
      </c>
      <c r="U32" s="243">
        <v>0</v>
      </c>
      <c r="V32" s="243">
        <v>0</v>
      </c>
      <c r="W32" s="243"/>
      <c r="X32" s="118">
        <v>0</v>
      </c>
      <c r="Y32" s="118">
        <v>0</v>
      </c>
      <c r="Z32" s="118">
        <v>0</v>
      </c>
      <c r="AA32" s="118">
        <v>0</v>
      </c>
      <c r="AB32" s="118">
        <v>0</v>
      </c>
      <c r="AC32" s="118">
        <v>0</v>
      </c>
      <c r="AD32" s="244"/>
      <c r="AE32" s="244">
        <v>0</v>
      </c>
      <c r="AF32" s="244">
        <v>5520537331</v>
      </c>
      <c r="AG32" s="244">
        <v>0</v>
      </c>
      <c r="AH32" s="244">
        <v>5520537331</v>
      </c>
      <c r="AI32" s="244">
        <v>0</v>
      </c>
      <c r="AJ32" s="244">
        <v>0</v>
      </c>
      <c r="AK32" s="244"/>
      <c r="AL32" s="244">
        <v>8000000000</v>
      </c>
      <c r="AM32" s="244">
        <v>158840632</v>
      </c>
      <c r="AN32" s="244">
        <v>7999999669</v>
      </c>
      <c r="AO32" s="244">
        <v>158840632</v>
      </c>
      <c r="AP32" s="244">
        <v>331</v>
      </c>
      <c r="AQ32" s="244">
        <v>0</v>
      </c>
      <c r="AS32" s="245">
        <v>0</v>
      </c>
      <c r="AT32" s="247">
        <f>535023762+210000000</f>
        <v>745023762</v>
      </c>
      <c r="AU32" s="247">
        <v>0</v>
      </c>
      <c r="AV32" s="247">
        <f>126893512+613204856</f>
        <v>740098368</v>
      </c>
    </row>
    <row r="33" spans="1:48" s="128" customFormat="1" ht="30">
      <c r="A33" s="107">
        <v>4</v>
      </c>
      <c r="B33" s="115" t="s">
        <v>47</v>
      </c>
      <c r="C33" s="116" t="s">
        <v>1957</v>
      </c>
      <c r="D33" s="250" t="s">
        <v>41</v>
      </c>
      <c r="E33" s="111" t="s">
        <v>1930</v>
      </c>
      <c r="F33" s="118">
        <v>1148.5640000000001</v>
      </c>
      <c r="G33" s="118"/>
      <c r="H33" s="118"/>
      <c r="I33" s="118">
        <v>0</v>
      </c>
      <c r="J33" s="242">
        <f>K33+L33+M33+N33</f>
        <v>1020.86585</v>
      </c>
      <c r="K33" s="242">
        <v>0</v>
      </c>
      <c r="L33" s="242">
        <v>1020.86585</v>
      </c>
      <c r="M33" s="242">
        <f t="shared" si="16"/>
        <v>0</v>
      </c>
      <c r="N33" s="242">
        <f t="shared" si="16"/>
        <v>0</v>
      </c>
      <c r="O33" s="242">
        <f>F33-J33-I33</f>
        <v>127.69815000000006</v>
      </c>
      <c r="Q33" s="105">
        <v>0</v>
      </c>
      <c r="R33" s="243">
        <v>0</v>
      </c>
      <c r="S33" s="243">
        <v>0</v>
      </c>
      <c r="T33" s="243">
        <v>0</v>
      </c>
      <c r="U33" s="243">
        <v>0</v>
      </c>
      <c r="V33" s="243">
        <v>0</v>
      </c>
      <c r="W33" s="243"/>
      <c r="X33" s="118">
        <v>0</v>
      </c>
      <c r="Y33" s="118">
        <v>0</v>
      </c>
      <c r="Z33" s="118">
        <v>0</v>
      </c>
      <c r="AA33" s="118">
        <v>0</v>
      </c>
      <c r="AB33" s="118">
        <v>0</v>
      </c>
      <c r="AC33" s="118">
        <v>0</v>
      </c>
      <c r="AD33" s="244"/>
      <c r="AE33" s="244">
        <v>0</v>
      </c>
      <c r="AF33" s="244">
        <v>1020865850</v>
      </c>
      <c r="AG33" s="244">
        <v>0</v>
      </c>
      <c r="AH33" s="244">
        <v>1020865850</v>
      </c>
      <c r="AI33" s="244">
        <v>0</v>
      </c>
      <c r="AJ33" s="244">
        <v>0</v>
      </c>
      <c r="AK33" s="244"/>
      <c r="AL33" s="244">
        <v>0</v>
      </c>
      <c r="AM33" s="244">
        <v>0</v>
      </c>
      <c r="AN33" s="244">
        <v>0</v>
      </c>
      <c r="AO33" s="244">
        <v>0</v>
      </c>
      <c r="AP33" s="244">
        <v>0</v>
      </c>
      <c r="AQ33" s="244">
        <v>0</v>
      </c>
      <c r="AS33" s="245">
        <v>0</v>
      </c>
      <c r="AT33" s="245">
        <v>0</v>
      </c>
      <c r="AU33" s="245">
        <v>0</v>
      </c>
      <c r="AV33" s="245">
        <v>0</v>
      </c>
    </row>
    <row r="34" spans="1:48" s="128" customFormat="1" ht="45">
      <c r="A34" s="107">
        <v>5</v>
      </c>
      <c r="B34" s="115" t="s">
        <v>15</v>
      </c>
      <c r="C34" s="116" t="s">
        <v>16</v>
      </c>
      <c r="D34" s="109" t="s">
        <v>41</v>
      </c>
      <c r="E34" s="118" t="s">
        <v>21</v>
      </c>
      <c r="F34" s="118">
        <v>1217.6559999999999</v>
      </c>
      <c r="G34" s="118"/>
      <c r="H34" s="118"/>
      <c r="I34" s="118">
        <v>0</v>
      </c>
      <c r="J34" s="242">
        <f>K34+L34+M34+N34</f>
        <v>1200</v>
      </c>
      <c r="K34" s="242">
        <v>0</v>
      </c>
      <c r="L34" s="242">
        <v>0</v>
      </c>
      <c r="M34" s="242">
        <f>AS34/1000000</f>
        <v>0</v>
      </c>
      <c r="N34" s="242">
        <f>AT34/1000000</f>
        <v>1200</v>
      </c>
      <c r="O34" s="242">
        <f>F34-J34-I34</f>
        <v>17.655999999999949</v>
      </c>
      <c r="Q34" s="110"/>
      <c r="R34" s="251"/>
      <c r="S34" s="251"/>
      <c r="T34" s="251"/>
      <c r="U34" s="251"/>
      <c r="V34" s="251"/>
      <c r="W34" s="251"/>
      <c r="X34" s="252"/>
      <c r="Y34" s="252"/>
      <c r="Z34" s="252"/>
      <c r="AA34" s="252"/>
      <c r="AB34" s="252"/>
      <c r="AC34" s="252"/>
      <c r="AD34" s="252"/>
      <c r="AE34" s="252"/>
      <c r="AF34" s="252"/>
      <c r="AG34" s="252"/>
      <c r="AH34" s="252"/>
      <c r="AI34" s="252"/>
      <c r="AJ34" s="252"/>
      <c r="AK34" s="252"/>
      <c r="AL34" s="252"/>
      <c r="AM34" s="252"/>
      <c r="AN34" s="252"/>
      <c r="AO34" s="252"/>
      <c r="AP34" s="252"/>
      <c r="AQ34" s="252"/>
      <c r="AS34" s="245"/>
      <c r="AT34" s="245">
        <v>1200000000</v>
      </c>
      <c r="AU34" s="245"/>
      <c r="AV34" s="253">
        <v>1136336250</v>
      </c>
    </row>
    <row r="35" spans="1:48" s="127" customFormat="1" ht="33" customHeight="1">
      <c r="A35" s="236" t="s">
        <v>1977</v>
      </c>
      <c r="B35" s="237"/>
      <c r="C35" s="249" t="s">
        <v>1950</v>
      </c>
      <c r="D35" s="237"/>
      <c r="E35" s="240"/>
      <c r="F35" s="239">
        <f>SUM(F36:F36)</f>
        <v>9374.3960000000006</v>
      </c>
      <c r="G35" s="239">
        <f t="shared" ref="G35:O35" si="17">SUM(G36:G36)</f>
        <v>0</v>
      </c>
      <c r="H35" s="239">
        <f t="shared" si="17"/>
        <v>0</v>
      </c>
      <c r="I35" s="239">
        <f t="shared" si="17"/>
        <v>0</v>
      </c>
      <c r="J35" s="239">
        <f t="shared" si="17"/>
        <v>8271.4449999999997</v>
      </c>
      <c r="K35" s="239">
        <f t="shared" si="17"/>
        <v>0</v>
      </c>
      <c r="L35" s="239">
        <f t="shared" si="17"/>
        <v>8098.6570000000002</v>
      </c>
      <c r="M35" s="239">
        <f t="shared" si="17"/>
        <v>0</v>
      </c>
      <c r="N35" s="239">
        <f t="shared" si="17"/>
        <v>172.78800000000001</v>
      </c>
      <c r="O35" s="239">
        <f t="shared" si="17"/>
        <v>1102.9510000000009</v>
      </c>
    </row>
    <row r="36" spans="1:48" s="128" customFormat="1" ht="39.75" customHeight="1">
      <c r="A36" s="107">
        <v>1</v>
      </c>
      <c r="B36" s="106" t="s">
        <v>27</v>
      </c>
      <c r="C36" s="113" t="s">
        <v>1958</v>
      </c>
      <c r="D36" s="107" t="s">
        <v>25</v>
      </c>
      <c r="E36" s="111" t="s">
        <v>35</v>
      </c>
      <c r="F36" s="118">
        <v>9374.3960000000006</v>
      </c>
      <c r="G36" s="118"/>
      <c r="H36" s="118"/>
      <c r="I36" s="118">
        <v>0</v>
      </c>
      <c r="J36" s="242">
        <f>K36+L36+M36+N36</f>
        <v>8271.4449999999997</v>
      </c>
      <c r="K36" s="242">
        <v>0</v>
      </c>
      <c r="L36" s="242">
        <v>8098.6570000000002</v>
      </c>
      <c r="M36" s="242">
        <f>AS36/1000000</f>
        <v>0</v>
      </c>
      <c r="N36" s="242">
        <v>172.78800000000001</v>
      </c>
      <c r="O36" s="242">
        <f>F36-J36-I36</f>
        <v>1102.9510000000009</v>
      </c>
      <c r="Q36" s="105">
        <v>0</v>
      </c>
      <c r="R36" s="243">
        <v>0</v>
      </c>
      <c r="S36" s="243">
        <v>0</v>
      </c>
      <c r="T36" s="243">
        <v>0</v>
      </c>
      <c r="U36" s="243">
        <v>0</v>
      </c>
      <c r="V36" s="243">
        <v>0</v>
      </c>
      <c r="W36" s="243"/>
      <c r="X36" s="118">
        <v>0</v>
      </c>
      <c r="Y36" s="118">
        <v>0</v>
      </c>
      <c r="Z36" s="118">
        <v>0</v>
      </c>
      <c r="AA36" s="118">
        <v>0</v>
      </c>
      <c r="AB36" s="118">
        <v>0</v>
      </c>
      <c r="AC36" s="118">
        <v>0</v>
      </c>
      <c r="AD36" s="244"/>
      <c r="AE36" s="244">
        <v>0</v>
      </c>
      <c r="AF36" s="244">
        <v>2809103000</v>
      </c>
      <c r="AG36" s="244">
        <v>0</v>
      </c>
      <c r="AH36" s="244">
        <v>2809103000</v>
      </c>
      <c r="AI36" s="244">
        <v>0</v>
      </c>
      <c r="AJ36" s="244">
        <v>0</v>
      </c>
      <c r="AK36" s="244"/>
      <c r="AL36" s="244">
        <v>0</v>
      </c>
      <c r="AM36" s="244">
        <v>5289554000</v>
      </c>
      <c r="AN36" s="244">
        <v>0</v>
      </c>
      <c r="AO36" s="244">
        <v>5289554000</v>
      </c>
      <c r="AP36" s="244">
        <v>0</v>
      </c>
      <c r="AQ36" s="244">
        <v>0</v>
      </c>
      <c r="AS36" s="245">
        <v>0</v>
      </c>
      <c r="AT36" s="123">
        <v>172788000</v>
      </c>
      <c r="AU36" s="245">
        <v>0</v>
      </c>
      <c r="AV36" s="123">
        <v>172788000</v>
      </c>
    </row>
    <row r="37" spans="1:48" s="127" customFormat="1" ht="44.25" customHeight="1">
      <c r="A37" s="236" t="s">
        <v>1978</v>
      </c>
      <c r="B37" s="237"/>
      <c r="C37" s="249" t="s">
        <v>2015</v>
      </c>
      <c r="D37" s="237"/>
      <c r="E37" s="240"/>
      <c r="F37" s="239">
        <f>SUM(F38:F47)</f>
        <v>81966</v>
      </c>
      <c r="G37" s="239">
        <f t="shared" ref="G37:O37" si="18">SUM(G38:G47)</f>
        <v>0</v>
      </c>
      <c r="H37" s="239">
        <f t="shared" si="18"/>
        <v>0</v>
      </c>
      <c r="I37" s="239">
        <f t="shared" si="18"/>
        <v>0</v>
      </c>
      <c r="J37" s="239">
        <f t="shared" si="18"/>
        <v>6473.9279999999999</v>
      </c>
      <c r="K37" s="239">
        <f t="shared" si="18"/>
        <v>0</v>
      </c>
      <c r="L37" s="239">
        <f t="shared" si="18"/>
        <v>0</v>
      </c>
      <c r="M37" s="239">
        <f t="shared" si="18"/>
        <v>0</v>
      </c>
      <c r="N37" s="239">
        <f t="shared" si="18"/>
        <v>6473.9279999999999</v>
      </c>
      <c r="O37" s="239">
        <f t="shared" si="18"/>
        <v>0</v>
      </c>
    </row>
    <row r="38" spans="1:48" ht="30">
      <c r="A38" s="107">
        <v>1</v>
      </c>
      <c r="B38" s="254"/>
      <c r="C38" s="112" t="s">
        <v>1972</v>
      </c>
      <c r="D38" s="254"/>
      <c r="E38" s="255"/>
      <c r="F38" s="118">
        <v>10000</v>
      </c>
      <c r="G38" s="256"/>
      <c r="H38" s="256"/>
      <c r="I38" s="256"/>
      <c r="J38" s="270">
        <v>473.928</v>
      </c>
      <c r="K38" s="256"/>
      <c r="L38" s="256"/>
      <c r="M38" s="256"/>
      <c r="N38" s="270">
        <v>473.928</v>
      </c>
      <c r="O38" s="256"/>
    </row>
    <row r="39" spans="1:48" ht="30">
      <c r="A39" s="107">
        <v>2</v>
      </c>
      <c r="B39" s="254"/>
      <c r="C39" s="112" t="s">
        <v>1973</v>
      </c>
      <c r="D39" s="254"/>
      <c r="E39" s="255"/>
      <c r="F39" s="281">
        <v>3000</v>
      </c>
      <c r="G39" s="256"/>
      <c r="H39" s="256"/>
      <c r="I39" s="256"/>
      <c r="J39" s="270">
        <v>2000</v>
      </c>
      <c r="K39" s="256"/>
      <c r="L39" s="256"/>
      <c r="M39" s="256"/>
      <c r="N39" s="270">
        <v>2000</v>
      </c>
      <c r="O39" s="256"/>
    </row>
    <row r="40" spans="1:48" ht="30">
      <c r="A40" s="107">
        <v>3</v>
      </c>
      <c r="B40" s="254"/>
      <c r="C40" s="112" t="s">
        <v>1974</v>
      </c>
      <c r="D40" s="254"/>
      <c r="E40" s="255"/>
      <c r="F40" s="281">
        <v>4000</v>
      </c>
      <c r="G40" s="256"/>
      <c r="H40" s="256"/>
      <c r="I40" s="256"/>
      <c r="J40" s="270">
        <v>2000</v>
      </c>
      <c r="K40" s="256"/>
      <c r="L40" s="256"/>
      <c r="M40" s="256"/>
      <c r="N40" s="270">
        <v>2000</v>
      </c>
      <c r="O40" s="256"/>
    </row>
    <row r="41" spans="1:48">
      <c r="A41" s="107">
        <v>4</v>
      </c>
      <c r="B41" s="254"/>
      <c r="C41" s="112" t="s">
        <v>1975</v>
      </c>
      <c r="D41" s="254"/>
      <c r="E41" s="255"/>
      <c r="F41" s="281">
        <v>3000</v>
      </c>
      <c r="G41" s="256"/>
      <c r="H41" s="256"/>
      <c r="I41" s="256"/>
      <c r="J41" s="270">
        <v>2000</v>
      </c>
      <c r="K41" s="256"/>
      <c r="L41" s="256"/>
      <c r="M41" s="256"/>
      <c r="N41" s="270">
        <v>2000</v>
      </c>
      <c r="O41" s="256"/>
    </row>
    <row r="42" spans="1:48">
      <c r="A42" s="107">
        <v>5</v>
      </c>
      <c r="B42" s="254"/>
      <c r="C42" s="112" t="s">
        <v>2002</v>
      </c>
      <c r="D42" s="254"/>
      <c r="E42" s="255"/>
      <c r="F42" s="118">
        <v>5000</v>
      </c>
      <c r="G42" s="256"/>
      <c r="H42" s="256"/>
      <c r="I42" s="256"/>
      <c r="J42" s="242"/>
      <c r="K42" s="256"/>
      <c r="L42" s="256"/>
      <c r="M42" s="256"/>
      <c r="N42" s="118"/>
      <c r="O42" s="256"/>
    </row>
    <row r="43" spans="1:48" ht="30">
      <c r="A43" s="107">
        <v>6</v>
      </c>
      <c r="B43" s="254"/>
      <c r="C43" s="112" t="s">
        <v>2005</v>
      </c>
      <c r="D43" s="254"/>
      <c r="E43" s="255"/>
      <c r="F43" s="118">
        <v>28266</v>
      </c>
      <c r="G43" s="256"/>
      <c r="H43" s="256"/>
      <c r="I43" s="256"/>
      <c r="J43" s="242"/>
      <c r="K43" s="256"/>
      <c r="L43" s="256"/>
      <c r="M43" s="256"/>
      <c r="N43" s="118"/>
      <c r="O43" s="256"/>
    </row>
    <row r="44" spans="1:48" ht="30">
      <c r="A44" s="107">
        <v>7</v>
      </c>
      <c r="B44" s="254"/>
      <c r="C44" s="112" t="s">
        <v>2003</v>
      </c>
      <c r="D44" s="254"/>
      <c r="E44" s="255"/>
      <c r="F44" s="118">
        <v>15000</v>
      </c>
      <c r="G44" s="256"/>
      <c r="H44" s="256"/>
      <c r="I44" s="256"/>
      <c r="J44" s="242"/>
      <c r="K44" s="256"/>
      <c r="L44" s="256"/>
      <c r="M44" s="256"/>
      <c r="N44" s="118"/>
      <c r="O44" s="256"/>
    </row>
    <row r="45" spans="1:48" ht="30">
      <c r="A45" s="107">
        <v>8</v>
      </c>
      <c r="B45" s="254"/>
      <c r="C45" s="112" t="s">
        <v>2004</v>
      </c>
      <c r="D45" s="254"/>
      <c r="E45" s="255"/>
      <c r="F45" s="118">
        <v>12000</v>
      </c>
      <c r="G45" s="256"/>
      <c r="H45" s="256"/>
      <c r="I45" s="256"/>
      <c r="J45" s="242"/>
      <c r="K45" s="256"/>
      <c r="L45" s="256"/>
      <c r="M45" s="256"/>
      <c r="N45" s="118"/>
      <c r="O45" s="256"/>
    </row>
    <row r="46" spans="1:48" ht="34.5" customHeight="1">
      <c r="A46" s="107">
        <v>9</v>
      </c>
      <c r="B46" s="254"/>
      <c r="C46" s="112" t="s">
        <v>2053</v>
      </c>
      <c r="D46" s="254"/>
      <c r="E46" s="255"/>
      <c r="F46" s="118">
        <v>500</v>
      </c>
      <c r="G46" s="256"/>
      <c r="H46" s="256"/>
      <c r="I46" s="256"/>
      <c r="J46" s="242"/>
      <c r="K46" s="256"/>
      <c r="L46" s="256"/>
      <c r="M46" s="256"/>
      <c r="N46" s="118"/>
      <c r="O46" s="256"/>
    </row>
    <row r="47" spans="1:48" ht="34.5" customHeight="1">
      <c r="A47" s="283">
        <v>10</v>
      </c>
      <c r="B47" s="284"/>
      <c r="C47" s="285" t="s">
        <v>2055</v>
      </c>
      <c r="D47" s="284"/>
      <c r="E47" s="286"/>
      <c r="F47" s="287">
        <v>1200</v>
      </c>
      <c r="G47" s="288"/>
      <c r="H47" s="288"/>
      <c r="I47" s="288"/>
      <c r="J47" s="289"/>
      <c r="K47" s="288"/>
      <c r="L47" s="288"/>
      <c r="M47" s="288"/>
      <c r="N47" s="287"/>
      <c r="O47" s="288"/>
    </row>
  </sheetData>
  <mergeCells count="29">
    <mergeCell ref="A2:O2"/>
    <mergeCell ref="I4:I6"/>
    <mergeCell ref="J5:J6"/>
    <mergeCell ref="K5:L5"/>
    <mergeCell ref="M5:N5"/>
    <mergeCell ref="G4:G6"/>
    <mergeCell ref="H4:H6"/>
    <mergeCell ref="J4:N4"/>
    <mergeCell ref="A4:A6"/>
    <mergeCell ref="B4:B6"/>
    <mergeCell ref="C4:C6"/>
    <mergeCell ref="E4:E6"/>
    <mergeCell ref="F4:F6"/>
    <mergeCell ref="Q4:R4"/>
    <mergeCell ref="S4:T4"/>
    <mergeCell ref="U4:V4"/>
    <mergeCell ref="O4:O6"/>
    <mergeCell ref="AW4:AX4"/>
    <mergeCell ref="X4:Y4"/>
    <mergeCell ref="Z4:AA4"/>
    <mergeCell ref="AB4:AC4"/>
    <mergeCell ref="AE4:AF4"/>
    <mergeCell ref="AG4:AH4"/>
    <mergeCell ref="AI4:AJ4"/>
    <mergeCell ref="AL4:AM4"/>
    <mergeCell ref="AN4:AO4"/>
    <mergeCell ref="AP4:AQ4"/>
    <mergeCell ref="AS4:AT4"/>
    <mergeCell ref="AU4:AV4"/>
  </mergeCells>
  <pageMargins left="0.3" right="0.19685039370078741" top="0.43307086614173229" bottom="0.39370078740157483" header="0.31496062992125984" footer="0.19685039370078741"/>
  <pageSetup paperSize="9" scale="7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72"/>
  <sheetViews>
    <sheetView workbookViewId="0">
      <selection activeCell="E4" sqref="E4"/>
    </sheetView>
  </sheetViews>
  <sheetFormatPr defaultColWidth="9.140625" defaultRowHeight="18.75"/>
  <cols>
    <col min="1" max="1" width="7.140625" style="142" customWidth="1"/>
    <col min="2" max="2" width="62.140625" style="130" customWidth="1"/>
    <col min="3" max="3" width="13.28515625" style="130" hidden="1" customWidth="1"/>
    <col min="4" max="4" width="8.42578125" style="130" hidden="1" customWidth="1"/>
    <col min="5" max="5" width="15.5703125" style="130" customWidth="1"/>
    <col min="6" max="16384" width="9.140625" style="130"/>
  </cols>
  <sheetData>
    <row r="1" spans="1:5" ht="43.5" customHeight="1">
      <c r="A1" s="506" t="s">
        <v>1981</v>
      </c>
      <c r="B1" s="506"/>
      <c r="C1" s="506"/>
      <c r="D1" s="506"/>
      <c r="E1" s="506"/>
    </row>
    <row r="3" spans="1:5" ht="56.25">
      <c r="A3" s="131" t="s">
        <v>0</v>
      </c>
      <c r="B3" s="131" t="s">
        <v>2</v>
      </c>
      <c r="C3" s="131"/>
      <c r="D3" s="131"/>
      <c r="E3" s="131" t="s">
        <v>1969</v>
      </c>
    </row>
    <row r="4" spans="1:5">
      <c r="A4" s="131"/>
      <c r="B4" s="131" t="s">
        <v>5</v>
      </c>
      <c r="C4" s="131"/>
      <c r="D4" s="131"/>
      <c r="E4" s="143">
        <f>SUM(E5:E14)</f>
        <v>81966</v>
      </c>
    </row>
    <row r="5" spans="1:5" ht="37.5">
      <c r="A5" s="159">
        <v>1</v>
      </c>
      <c r="B5" s="160" t="s">
        <v>1972</v>
      </c>
      <c r="C5" s="161"/>
      <c r="D5" s="161"/>
      <c r="E5" s="162">
        <v>10000</v>
      </c>
    </row>
    <row r="6" spans="1:5" ht="37.5">
      <c r="A6" s="132">
        <v>2</v>
      </c>
      <c r="B6" s="133" t="s">
        <v>1973</v>
      </c>
      <c r="C6" s="134"/>
      <c r="D6" s="134"/>
      <c r="E6" s="282">
        <v>3000</v>
      </c>
    </row>
    <row r="7" spans="1:5" ht="37.5">
      <c r="A7" s="132">
        <v>3</v>
      </c>
      <c r="B7" s="133" t="s">
        <v>1974</v>
      </c>
      <c r="C7" s="134"/>
      <c r="D7" s="134"/>
      <c r="E7" s="282">
        <v>4000</v>
      </c>
    </row>
    <row r="8" spans="1:5" ht="30" customHeight="1">
      <c r="A8" s="132">
        <v>4</v>
      </c>
      <c r="B8" s="133" t="s">
        <v>1975</v>
      </c>
      <c r="C8" s="134"/>
      <c r="D8" s="134"/>
      <c r="E8" s="282">
        <v>3000</v>
      </c>
    </row>
    <row r="9" spans="1:5" ht="34.5" customHeight="1">
      <c r="A9" s="132">
        <v>5</v>
      </c>
      <c r="B9" s="133" t="s">
        <v>2002</v>
      </c>
      <c r="C9" s="134"/>
      <c r="D9" s="134"/>
      <c r="E9" s="135">
        <v>5000</v>
      </c>
    </row>
    <row r="10" spans="1:5" ht="45" customHeight="1">
      <c r="A10" s="132">
        <v>6</v>
      </c>
      <c r="B10" s="133" t="s">
        <v>2005</v>
      </c>
      <c r="C10" s="134"/>
      <c r="D10" s="134"/>
      <c r="E10" s="135">
        <v>28266</v>
      </c>
    </row>
    <row r="11" spans="1:5" ht="37.5">
      <c r="A11" s="132">
        <v>7</v>
      </c>
      <c r="B11" s="133" t="s">
        <v>2003</v>
      </c>
      <c r="C11" s="134"/>
      <c r="D11" s="134"/>
      <c r="E11" s="135">
        <v>15000</v>
      </c>
    </row>
    <row r="12" spans="1:5" ht="37.5">
      <c r="A12" s="132">
        <v>8</v>
      </c>
      <c r="B12" s="133" t="s">
        <v>2004</v>
      </c>
      <c r="C12" s="134"/>
      <c r="D12" s="134"/>
      <c r="E12" s="135">
        <v>12000</v>
      </c>
    </row>
    <row r="13" spans="1:5" ht="39.75" customHeight="1">
      <c r="A13" s="132">
        <v>9</v>
      </c>
      <c r="B13" s="133" t="s">
        <v>2053</v>
      </c>
      <c r="C13" s="134"/>
      <c r="D13" s="134"/>
      <c r="E13" s="135">
        <v>500</v>
      </c>
    </row>
    <row r="14" spans="1:5" ht="39.75" customHeight="1">
      <c r="A14" s="277">
        <v>10</v>
      </c>
      <c r="B14" s="278" t="s">
        <v>2055</v>
      </c>
      <c r="C14" s="279"/>
      <c r="D14" s="279"/>
      <c r="E14" s="280">
        <v>1200</v>
      </c>
    </row>
    <row r="34" spans="1:5" hidden="1"/>
    <row r="35" spans="1:5" ht="21.75" hidden="1" customHeight="1">
      <c r="A35" s="136" t="s">
        <v>1970</v>
      </c>
      <c r="B35" s="137" t="s">
        <v>1964</v>
      </c>
      <c r="C35" s="134"/>
      <c r="D35" s="134"/>
      <c r="E35" s="134"/>
    </row>
    <row r="36" spans="1:5" ht="37.5" hidden="1">
      <c r="A36" s="132">
        <v>1</v>
      </c>
      <c r="B36" s="133" t="s">
        <v>1961</v>
      </c>
      <c r="C36" s="133" t="s">
        <v>41</v>
      </c>
      <c r="D36" s="138">
        <v>2025</v>
      </c>
      <c r="E36" s="139">
        <v>5413.9</v>
      </c>
    </row>
    <row r="37" spans="1:5" ht="37.5" hidden="1">
      <c r="A37" s="132">
        <v>2</v>
      </c>
      <c r="B37" s="133" t="s">
        <v>1962</v>
      </c>
      <c r="C37" s="133" t="s">
        <v>41</v>
      </c>
      <c r="D37" s="138">
        <v>2025</v>
      </c>
      <c r="E37" s="139">
        <v>12000</v>
      </c>
    </row>
    <row r="38" spans="1:5" ht="37.5" hidden="1">
      <c r="A38" s="132">
        <v>3</v>
      </c>
      <c r="B38" s="133" t="s">
        <v>1963</v>
      </c>
      <c r="C38" s="133" t="s">
        <v>41</v>
      </c>
      <c r="D38" s="138">
        <v>2025</v>
      </c>
      <c r="E38" s="139">
        <v>8000</v>
      </c>
    </row>
    <row r="39" spans="1:5" hidden="1">
      <c r="A39" s="132">
        <v>4</v>
      </c>
      <c r="B39" s="140" t="s">
        <v>1968</v>
      </c>
      <c r="C39" s="134" t="s">
        <v>25</v>
      </c>
      <c r="D39" s="134"/>
      <c r="E39" s="139">
        <v>800</v>
      </c>
    </row>
    <row r="40" spans="1:5" hidden="1">
      <c r="A40" s="136" t="s">
        <v>1971</v>
      </c>
      <c r="B40" s="141" t="s">
        <v>1965</v>
      </c>
      <c r="C40" s="134"/>
      <c r="D40" s="134"/>
      <c r="E40" s="134"/>
    </row>
    <row r="41" spans="1:5" hidden="1">
      <c r="A41" s="132">
        <v>1</v>
      </c>
      <c r="B41" s="133" t="s">
        <v>1966</v>
      </c>
      <c r="C41" s="134"/>
      <c r="D41" s="134"/>
      <c r="E41" s="134"/>
    </row>
    <row r="42" spans="1:5" hidden="1">
      <c r="A42" s="132">
        <v>2</v>
      </c>
      <c r="B42" s="133" t="s">
        <v>1967</v>
      </c>
      <c r="C42" s="134"/>
      <c r="D42" s="134"/>
      <c r="E42" s="139">
        <v>2000</v>
      </c>
    </row>
    <row r="43" spans="1:5" hidden="1">
      <c r="A43" s="132"/>
      <c r="B43" s="134"/>
      <c r="C43" s="134"/>
      <c r="D43" s="134"/>
      <c r="E43" s="134"/>
    </row>
    <row r="44" spans="1:5" hidden="1">
      <c r="A44" s="132"/>
      <c r="B44" s="134"/>
      <c r="C44" s="134"/>
      <c r="D44" s="134"/>
      <c r="E44" s="134"/>
    </row>
    <row r="45" spans="1:5" hidden="1">
      <c r="A45" s="132"/>
      <c r="B45" s="134"/>
      <c r="C45" s="134"/>
      <c r="D45" s="134"/>
      <c r="E45" s="134"/>
    </row>
    <row r="46" spans="1:5" hidden="1">
      <c r="A46" s="132"/>
      <c r="B46" s="134"/>
      <c r="C46" s="134"/>
      <c r="D46" s="134"/>
      <c r="E46" s="134"/>
    </row>
    <row r="47" spans="1:5" hidden="1"/>
    <row r="48" spans="1:5"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sheetData>
  <mergeCells count="1">
    <mergeCell ref="A1:E1"/>
  </mergeCells>
  <pageMargins left="0.97" right="0.55000000000000004"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1"/>
  <sheetViews>
    <sheetView topLeftCell="A4" zoomScale="85" zoomScaleNormal="85" workbookViewId="0">
      <selection activeCell="B56" sqref="B56"/>
    </sheetView>
  </sheetViews>
  <sheetFormatPr defaultColWidth="9.140625" defaultRowHeight="17.25"/>
  <cols>
    <col min="1" max="1" width="6.28515625" style="164" customWidth="1"/>
    <col min="2" max="2" width="55.7109375" style="164" customWidth="1"/>
    <col min="3" max="3" width="9.28515625" style="164" customWidth="1"/>
    <col min="4" max="4" width="9.140625" style="164" customWidth="1"/>
    <col min="5" max="5" width="12.28515625" style="164" customWidth="1"/>
    <col min="6" max="6" width="13.5703125" style="164" customWidth="1"/>
    <col min="7" max="7" width="23.7109375" style="164" customWidth="1"/>
    <col min="8" max="8" width="12.85546875" style="163" hidden="1" customWidth="1"/>
    <col min="9" max="9" width="22.85546875" style="164" hidden="1" customWidth="1"/>
    <col min="10" max="10" width="0" style="164" hidden="1" customWidth="1"/>
    <col min="11" max="11" width="14.5703125" style="164" hidden="1" customWidth="1"/>
    <col min="12" max="12" width="36.5703125" style="164" hidden="1" customWidth="1"/>
    <col min="13" max="13" width="15.5703125" style="164" hidden="1" customWidth="1"/>
    <col min="14" max="14" width="19.140625" style="164" hidden="1" customWidth="1"/>
    <col min="15" max="15" width="36.5703125" style="164" hidden="1" customWidth="1"/>
    <col min="16" max="16384" width="9.140625" style="164"/>
  </cols>
  <sheetData>
    <row r="1" spans="1:15">
      <c r="A1" s="163"/>
      <c r="B1" s="163"/>
      <c r="C1" s="163"/>
      <c r="D1" s="163"/>
      <c r="E1" s="163"/>
      <c r="F1" s="163"/>
      <c r="G1" s="163"/>
      <c r="I1" s="163"/>
      <c r="K1" s="163"/>
    </row>
    <row r="2" spans="1:15" ht="18.75" customHeight="1">
      <c r="A2" s="507" t="s">
        <v>2006</v>
      </c>
      <c r="B2" s="507"/>
      <c r="C2" s="507"/>
      <c r="D2" s="507"/>
      <c r="E2" s="507"/>
      <c r="F2" s="507"/>
      <c r="G2" s="507"/>
      <c r="I2" s="165"/>
      <c r="K2" s="165"/>
    </row>
    <row r="3" spans="1:15" ht="27.75" customHeight="1">
      <c r="A3" s="166"/>
      <c r="B3" s="166"/>
      <c r="C3" s="166"/>
      <c r="D3" s="166"/>
      <c r="E3" s="166"/>
      <c r="F3" s="208" t="s">
        <v>1979</v>
      </c>
      <c r="G3" s="205"/>
      <c r="K3" s="166"/>
    </row>
    <row r="4" spans="1:15" ht="18.75" customHeight="1">
      <c r="A4" s="509" t="s">
        <v>1991</v>
      </c>
      <c r="B4" s="509" t="s">
        <v>1992</v>
      </c>
      <c r="C4" s="510" t="s">
        <v>2007</v>
      </c>
      <c r="D4" s="510" t="s">
        <v>2008</v>
      </c>
      <c r="E4" s="511" t="s">
        <v>2031</v>
      </c>
      <c r="F4" s="511" t="s">
        <v>2016</v>
      </c>
      <c r="G4" s="511" t="s">
        <v>2011</v>
      </c>
      <c r="I4" s="508" t="s">
        <v>2009</v>
      </c>
      <c r="K4" s="509" t="s">
        <v>2010</v>
      </c>
    </row>
    <row r="5" spans="1:15" ht="33.75" customHeight="1">
      <c r="A5" s="509"/>
      <c r="B5" s="509"/>
      <c r="C5" s="510"/>
      <c r="D5" s="510"/>
      <c r="E5" s="512"/>
      <c r="F5" s="512"/>
      <c r="G5" s="512"/>
      <c r="I5" s="508"/>
      <c r="K5" s="509"/>
    </row>
    <row r="6" spans="1:15">
      <c r="A6" s="167"/>
      <c r="B6" s="167" t="s">
        <v>5</v>
      </c>
      <c r="C6" s="168"/>
      <c r="D6" s="168"/>
      <c r="E6" s="169">
        <f>+E19+E20+E21+E7+E12+E16</f>
        <v>839032</v>
      </c>
      <c r="F6" s="169">
        <f>+F19+F20+F21+F7+F12+F16</f>
        <v>16888.3</v>
      </c>
      <c r="G6" s="169"/>
      <c r="I6" s="170"/>
      <c r="K6" s="171"/>
    </row>
    <row r="7" spans="1:15" ht="39.75" customHeight="1">
      <c r="A7" s="172" t="s">
        <v>1970</v>
      </c>
      <c r="B7" s="206" t="s">
        <v>2012</v>
      </c>
      <c r="C7" s="173"/>
      <c r="D7" s="174"/>
      <c r="E7" s="203">
        <f>SUM(E8:E11)</f>
        <v>73222</v>
      </c>
      <c r="F7" s="203">
        <f>SUM(F8:F11)</f>
        <v>10983.3</v>
      </c>
      <c r="G7" s="203"/>
      <c r="I7" s="175"/>
      <c r="K7" s="176"/>
    </row>
    <row r="8" spans="1:15">
      <c r="A8" s="177">
        <v>1</v>
      </c>
      <c r="B8" s="178" t="s">
        <v>1993</v>
      </c>
      <c r="C8" s="179">
        <v>1622.2</v>
      </c>
      <c r="D8" s="180">
        <v>10</v>
      </c>
      <c r="E8" s="187">
        <f>D8*C8</f>
        <v>16222</v>
      </c>
      <c r="F8" s="187">
        <f>E8*0.15</f>
        <v>2433.2999999999997</v>
      </c>
      <c r="G8" s="210" t="s">
        <v>2032</v>
      </c>
      <c r="I8" s="182"/>
      <c r="K8" s="183" t="s">
        <v>41</v>
      </c>
    </row>
    <row r="9" spans="1:15">
      <c r="A9" s="177">
        <v>3</v>
      </c>
      <c r="B9" s="185" t="s">
        <v>2052</v>
      </c>
      <c r="C9" s="179">
        <v>300</v>
      </c>
      <c r="D9" s="186">
        <v>18</v>
      </c>
      <c r="E9" s="187">
        <f>D9*C9</f>
        <v>5400</v>
      </c>
      <c r="F9" s="187">
        <f>E9*0.15</f>
        <v>810</v>
      </c>
      <c r="G9" s="210" t="s">
        <v>2033</v>
      </c>
      <c r="I9" s="187"/>
      <c r="K9" s="188" t="s">
        <v>41</v>
      </c>
    </row>
    <row r="10" spans="1:15">
      <c r="A10" s="177">
        <v>4</v>
      </c>
      <c r="B10" s="185" t="s">
        <v>2051</v>
      </c>
      <c r="C10" s="179">
        <v>100</v>
      </c>
      <c r="D10" s="186">
        <v>30</v>
      </c>
      <c r="E10" s="187">
        <f>D10*C10</f>
        <v>3000</v>
      </c>
      <c r="F10" s="187">
        <f>E10*0.15</f>
        <v>450</v>
      </c>
      <c r="G10" s="210" t="s">
        <v>2033</v>
      </c>
      <c r="I10" s="187"/>
      <c r="K10" s="188"/>
    </row>
    <row r="11" spans="1:15">
      <c r="A11" s="177">
        <v>5</v>
      </c>
      <c r="B11" s="178" t="s">
        <v>1995</v>
      </c>
      <c r="C11" s="179">
        <v>2700</v>
      </c>
      <c r="D11" s="180">
        <v>18</v>
      </c>
      <c r="E11" s="187">
        <f>D11*C11</f>
        <v>48600</v>
      </c>
      <c r="F11" s="187">
        <f>E11*0.15</f>
        <v>7290</v>
      </c>
      <c r="G11" s="210" t="s">
        <v>2032</v>
      </c>
      <c r="I11" s="181"/>
      <c r="K11" s="177" t="s">
        <v>25</v>
      </c>
    </row>
    <row r="12" spans="1:15" ht="60" customHeight="1">
      <c r="A12" s="189" t="s">
        <v>1971</v>
      </c>
      <c r="B12" s="207" t="s">
        <v>2013</v>
      </c>
      <c r="C12" s="190"/>
      <c r="D12" s="186"/>
      <c r="E12" s="204">
        <f>SUM(E13:E15)</f>
        <v>8660</v>
      </c>
      <c r="F12" s="204">
        <f>SUM(F13:F15)</f>
        <v>4330</v>
      </c>
      <c r="G12" s="211"/>
      <c r="I12" s="175"/>
      <c r="K12" s="176"/>
    </row>
    <row r="13" spans="1:15">
      <c r="A13" s="177">
        <v>3</v>
      </c>
      <c r="B13" s="185" t="s">
        <v>1999</v>
      </c>
      <c r="C13" s="179">
        <v>198</v>
      </c>
      <c r="D13" s="186">
        <v>20</v>
      </c>
      <c r="E13" s="187">
        <f>D13*C13</f>
        <v>3960</v>
      </c>
      <c r="F13" s="187">
        <f>E13*0.5</f>
        <v>1980</v>
      </c>
      <c r="G13" s="210" t="s">
        <v>2033</v>
      </c>
      <c r="I13" s="187"/>
      <c r="K13" s="188" t="s">
        <v>41</v>
      </c>
      <c r="L13" s="212" t="s">
        <v>2035</v>
      </c>
      <c r="M13" s="212" t="s">
        <v>2036</v>
      </c>
      <c r="N13" s="212" t="s">
        <v>2037</v>
      </c>
      <c r="O13" s="212" t="s">
        <v>2038</v>
      </c>
    </row>
    <row r="14" spans="1:15">
      <c r="A14" s="177">
        <v>4</v>
      </c>
      <c r="B14" s="191" t="s">
        <v>2000</v>
      </c>
      <c r="C14" s="192">
        <v>340</v>
      </c>
      <c r="D14" s="193">
        <v>5</v>
      </c>
      <c r="E14" s="187">
        <f>D14*C14</f>
        <v>1700</v>
      </c>
      <c r="F14" s="187">
        <f>E14*0.5</f>
        <v>850</v>
      </c>
      <c r="G14" s="210" t="s">
        <v>2033</v>
      </c>
      <c r="I14" s="194"/>
      <c r="K14" s="195" t="s">
        <v>25</v>
      </c>
      <c r="L14" s="217" t="s">
        <v>2044</v>
      </c>
    </row>
    <row r="15" spans="1:15">
      <c r="A15" s="177">
        <v>5</v>
      </c>
      <c r="B15" s="191" t="s">
        <v>2001</v>
      </c>
      <c r="C15" s="179">
        <v>500</v>
      </c>
      <c r="D15" s="186">
        <v>6</v>
      </c>
      <c r="E15" s="181">
        <f>D15*C15</f>
        <v>3000</v>
      </c>
      <c r="F15" s="187">
        <f>E15*0.5</f>
        <v>1500</v>
      </c>
      <c r="G15" s="210" t="s">
        <v>2033</v>
      </c>
      <c r="I15" s="196"/>
      <c r="K15" s="195" t="s">
        <v>25</v>
      </c>
      <c r="L15" s="217" t="s">
        <v>2044</v>
      </c>
    </row>
    <row r="16" spans="1:15" s="199" customFormat="1" ht="37.5" customHeight="1">
      <c r="A16" s="189" t="s">
        <v>1977</v>
      </c>
      <c r="B16" s="207" t="s">
        <v>2014</v>
      </c>
      <c r="C16" s="190"/>
      <c r="D16" s="186"/>
      <c r="E16" s="197">
        <f>E17+E18</f>
        <v>754650</v>
      </c>
      <c r="F16" s="197">
        <f>F17+F18</f>
        <v>0</v>
      </c>
      <c r="G16" s="197"/>
      <c r="H16" s="163"/>
      <c r="I16" s="198"/>
      <c r="K16" s="176"/>
    </row>
    <row r="17" spans="1:11" ht="22.5" customHeight="1">
      <c r="A17" s="177">
        <v>1</v>
      </c>
      <c r="B17" s="185" t="s">
        <v>1996</v>
      </c>
      <c r="C17" s="179">
        <v>30310</v>
      </c>
      <c r="D17" s="186">
        <v>15</v>
      </c>
      <c r="E17" s="187">
        <f>D17*C17</f>
        <v>454650</v>
      </c>
      <c r="F17" s="187">
        <v>0</v>
      </c>
      <c r="G17" s="187"/>
      <c r="I17" s="201"/>
      <c r="K17" s="202" t="s">
        <v>41</v>
      </c>
    </row>
    <row r="18" spans="1:11" ht="35.25" customHeight="1">
      <c r="A18" s="177">
        <v>2</v>
      </c>
      <c r="B18" s="185" t="s">
        <v>2045</v>
      </c>
      <c r="C18" s="179"/>
      <c r="D18" s="186"/>
      <c r="E18" s="187">
        <v>300000</v>
      </c>
      <c r="F18" s="187">
        <v>0</v>
      </c>
      <c r="G18" s="210" t="s">
        <v>2033</v>
      </c>
      <c r="I18" s="201"/>
      <c r="K18" s="202" t="s">
        <v>41</v>
      </c>
    </row>
    <row r="19" spans="1:11" s="199" customFormat="1" ht="29.25" customHeight="1">
      <c r="A19" s="189" t="s">
        <v>1978</v>
      </c>
      <c r="B19" s="207" t="s">
        <v>2046</v>
      </c>
      <c r="C19" s="190"/>
      <c r="D19" s="186"/>
      <c r="E19" s="197">
        <v>1000</v>
      </c>
      <c r="F19" s="197">
        <v>1000</v>
      </c>
      <c r="G19" s="197"/>
      <c r="H19" s="163"/>
      <c r="I19" s="198"/>
      <c r="K19" s="176"/>
    </row>
    <row r="20" spans="1:11" s="199" customFormat="1" ht="29.25" customHeight="1">
      <c r="A20" s="189" t="s">
        <v>2049</v>
      </c>
      <c r="B20" s="207" t="s">
        <v>2047</v>
      </c>
      <c r="C20" s="190"/>
      <c r="D20" s="186"/>
      <c r="E20" s="197">
        <v>1000</v>
      </c>
      <c r="F20" s="197">
        <v>500</v>
      </c>
      <c r="G20" s="197"/>
      <c r="H20" s="163"/>
      <c r="I20" s="198"/>
      <c r="K20" s="176"/>
    </row>
    <row r="21" spans="1:11" s="199" customFormat="1" ht="29.25" customHeight="1">
      <c r="A21" s="273" t="s">
        <v>2050</v>
      </c>
      <c r="B21" s="274" t="s">
        <v>2048</v>
      </c>
      <c r="C21" s="275"/>
      <c r="D21" s="200"/>
      <c r="E21" s="276">
        <v>500</v>
      </c>
      <c r="F21" s="276">
        <f>E21*0.15</f>
        <v>75</v>
      </c>
      <c r="G21" s="276"/>
      <c r="H21" s="163"/>
      <c r="I21" s="198"/>
      <c r="K21" s="176"/>
    </row>
    <row r="22" spans="1:11" hidden="1">
      <c r="A22" s="163"/>
      <c r="B22" s="163"/>
      <c r="C22" s="163"/>
      <c r="D22" s="163"/>
      <c r="E22" s="163"/>
      <c r="F22" s="163"/>
      <c r="G22" s="163"/>
      <c r="I22" s="163"/>
      <c r="K22" s="163"/>
    </row>
    <row r="23" spans="1:11" hidden="1">
      <c r="A23" s="163"/>
      <c r="B23" s="163"/>
      <c r="C23" s="163"/>
      <c r="D23" s="163"/>
      <c r="E23" s="163"/>
      <c r="F23" s="163"/>
      <c r="G23" s="163"/>
      <c r="I23" s="163"/>
      <c r="K23" s="163"/>
    </row>
    <row r="24" spans="1:11" hidden="1"/>
    <row r="25" spans="1:11" hidden="1"/>
    <row r="26" spans="1:11" hidden="1"/>
    <row r="27" spans="1:11" hidden="1"/>
    <row r="28" spans="1:11" hidden="1"/>
    <row r="29" spans="1:11" hidden="1"/>
    <row r="30" spans="1:11" hidden="1"/>
    <row r="31" spans="1:11" hidden="1"/>
    <row r="32" spans="1:11" hidden="1">
      <c r="A32" s="177">
        <v>1</v>
      </c>
      <c r="B32" s="191" t="s">
        <v>1997</v>
      </c>
      <c r="C32" s="192">
        <v>992.7</v>
      </c>
      <c r="D32" s="193">
        <v>25.2</v>
      </c>
      <c r="E32" s="187">
        <f>D32*C32</f>
        <v>25016.04</v>
      </c>
      <c r="F32" s="187">
        <v>0</v>
      </c>
      <c r="G32" s="187"/>
      <c r="I32" s="194"/>
      <c r="K32" s="195" t="s">
        <v>25</v>
      </c>
    </row>
    <row r="33" spans="1:12" hidden="1">
      <c r="A33" s="177">
        <v>2</v>
      </c>
      <c r="B33" s="191" t="s">
        <v>1998</v>
      </c>
      <c r="C33" s="192">
        <v>962.5</v>
      </c>
      <c r="D33" s="193">
        <v>25.2</v>
      </c>
      <c r="E33" s="187">
        <f>D33*C33</f>
        <v>24255</v>
      </c>
      <c r="F33" s="187">
        <v>0</v>
      </c>
      <c r="G33" s="187"/>
      <c r="I33" s="194"/>
      <c r="K33" s="195" t="s">
        <v>25</v>
      </c>
    </row>
    <row r="34" spans="1:12" hidden="1"/>
    <row r="35" spans="1:12" hidden="1"/>
    <row r="36" spans="1:12" hidden="1"/>
    <row r="37" spans="1:12" ht="60" hidden="1">
      <c r="A37" s="213" t="s">
        <v>2039</v>
      </c>
      <c r="B37" s="214" t="s">
        <v>2040</v>
      </c>
      <c r="C37" s="215">
        <v>1</v>
      </c>
      <c r="D37" s="216">
        <v>442</v>
      </c>
      <c r="E37" s="216">
        <v>146</v>
      </c>
      <c r="F37" s="214" t="s">
        <v>2041</v>
      </c>
      <c r="G37" s="214" t="s">
        <v>2036</v>
      </c>
      <c r="H37" s="214" t="s">
        <v>2037</v>
      </c>
      <c r="I37" s="214" t="s">
        <v>2042</v>
      </c>
      <c r="J37" s="214" t="s">
        <v>2043</v>
      </c>
    </row>
    <row r="38" spans="1:12" hidden="1"/>
    <row r="39" spans="1:12" hidden="1">
      <c r="A39" s="177">
        <v>4</v>
      </c>
      <c r="B39" s="191" t="s">
        <v>2000</v>
      </c>
      <c r="C39" s="192">
        <v>340</v>
      </c>
      <c r="D39" s="193">
        <v>5</v>
      </c>
      <c r="E39" s="187">
        <f>D39*C39</f>
        <v>1700</v>
      </c>
      <c r="F39" s="187">
        <f>E39*0.5</f>
        <v>850</v>
      </c>
      <c r="G39" s="210" t="s">
        <v>2033</v>
      </c>
      <c r="I39" s="194"/>
      <c r="K39" s="195" t="s">
        <v>25</v>
      </c>
      <c r="L39" s="217" t="s">
        <v>2044</v>
      </c>
    </row>
    <row r="40" spans="1:12" hidden="1">
      <c r="A40" s="177">
        <v>5</v>
      </c>
      <c r="B40" s="191" t="s">
        <v>2001</v>
      </c>
      <c r="C40" s="179">
        <v>500</v>
      </c>
      <c r="D40" s="186">
        <v>6</v>
      </c>
      <c r="E40" s="181">
        <f>D40*C40</f>
        <v>3000</v>
      </c>
      <c r="F40" s="187">
        <f>E40*0.5</f>
        <v>1500</v>
      </c>
      <c r="G40" s="210" t="s">
        <v>2033</v>
      </c>
      <c r="I40" s="196"/>
      <c r="K40" s="195" t="s">
        <v>25</v>
      </c>
      <c r="L40" s="217" t="s">
        <v>2044</v>
      </c>
    </row>
    <row r="47" spans="1:12" hidden="1"/>
    <row r="48" spans="1:12" hidden="1">
      <c r="A48" s="177">
        <v>2</v>
      </c>
      <c r="B48" s="178" t="s">
        <v>1994</v>
      </c>
      <c r="C48" s="179">
        <v>523</v>
      </c>
      <c r="D48" s="184">
        <v>22.5</v>
      </c>
      <c r="E48" s="187">
        <f>D48*C48</f>
        <v>11767.5</v>
      </c>
      <c r="F48" s="187">
        <f>E48*0.15</f>
        <v>1765.125</v>
      </c>
      <c r="G48" s="210" t="s">
        <v>2033</v>
      </c>
      <c r="I48" s="181"/>
      <c r="K48" s="177" t="s">
        <v>41</v>
      </c>
    </row>
    <row r="49" hidden="1"/>
    <row r="50" hidden="1"/>
    <row r="51" hidden="1"/>
  </sheetData>
  <mergeCells count="10">
    <mergeCell ref="A2:G2"/>
    <mergeCell ref="I4:I5"/>
    <mergeCell ref="A4:A5"/>
    <mergeCell ref="B4:B5"/>
    <mergeCell ref="K4:K5"/>
    <mergeCell ref="C4:C5"/>
    <mergeCell ref="E4:E5"/>
    <mergeCell ref="D4:D5"/>
    <mergeCell ref="F4:F5"/>
    <mergeCell ref="G4:G5"/>
  </mergeCells>
  <pageMargins left="0.82" right="0.43307086614173229" top="0.44" bottom="0.47244094488188981" header="0.31496062992125984" footer="0.31496062992125984"/>
  <pageSetup paperSize="9" orientation="landscape" r:id="rId1"/>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21"/>
  <sheetViews>
    <sheetView workbookViewId="0">
      <selection activeCell="E7" sqref="E7"/>
    </sheetView>
  </sheetViews>
  <sheetFormatPr defaultRowHeight="15"/>
  <cols>
    <col min="4" max="4" width="24.28515625" customWidth="1"/>
    <col min="5" max="6" width="19.5703125" bestFit="1" customWidth="1"/>
    <col min="7" max="7" width="25" customWidth="1"/>
    <col min="8" max="8" width="21.85546875" customWidth="1"/>
    <col min="9" max="9" width="18.140625" customWidth="1"/>
  </cols>
  <sheetData>
    <row r="3" spans="3:9" ht="15.75" thickBot="1"/>
    <row r="4" spans="3:9" ht="30">
      <c r="C4" s="144" t="s">
        <v>1982</v>
      </c>
      <c r="D4" s="145" t="s">
        <v>1983</v>
      </c>
      <c r="E4" s="146" t="s">
        <v>1984</v>
      </c>
      <c r="F4" s="147" t="s">
        <v>1985</v>
      </c>
      <c r="G4" s="147" t="s">
        <v>1986</v>
      </c>
      <c r="H4" s="147" t="s">
        <v>1987</v>
      </c>
      <c r="I4" s="148" t="s">
        <v>1988</v>
      </c>
    </row>
    <row r="5" spans="3:9">
      <c r="C5">
        <v>10660</v>
      </c>
      <c r="D5" t="s">
        <v>1989</v>
      </c>
      <c r="E5" s="149">
        <v>5139936602</v>
      </c>
      <c r="F5" s="149">
        <v>9525600</v>
      </c>
      <c r="G5" s="149">
        <v>2221051002</v>
      </c>
      <c r="H5" s="149">
        <v>2909360000</v>
      </c>
      <c r="I5" s="149">
        <v>0</v>
      </c>
    </row>
    <row r="6" spans="3:9">
      <c r="C6">
        <v>10822</v>
      </c>
      <c r="D6" t="s">
        <v>1990</v>
      </c>
      <c r="E6" s="149">
        <v>3488090958</v>
      </c>
      <c r="F6" s="149">
        <v>637334</v>
      </c>
      <c r="G6" s="149">
        <v>3126853624</v>
      </c>
      <c r="H6" s="149">
        <v>360600000</v>
      </c>
      <c r="I6" s="149">
        <v>0</v>
      </c>
    </row>
    <row r="7" spans="3:9">
      <c r="E7" s="157">
        <f>SUM(E5:E6)</f>
        <v>8628027560</v>
      </c>
      <c r="F7" s="150">
        <f t="shared" ref="F7:I7" si="0">SUM(F5:F6)</f>
        <v>10162934</v>
      </c>
      <c r="G7" s="150">
        <f t="shared" si="0"/>
        <v>5347904626</v>
      </c>
      <c r="H7" s="150">
        <f t="shared" si="0"/>
        <v>3269960000</v>
      </c>
      <c r="I7" s="150">
        <f t="shared" si="0"/>
        <v>0</v>
      </c>
    </row>
    <row r="9" spans="3:9">
      <c r="D9" s="209" t="s">
        <v>2029</v>
      </c>
    </row>
    <row r="10" spans="3:9">
      <c r="C10" s="152">
        <v>10660</v>
      </c>
      <c r="D10" s="152" t="s">
        <v>1989</v>
      </c>
      <c r="E10" s="153">
        <v>7414966000</v>
      </c>
      <c r="F10" s="154">
        <v>63504000</v>
      </c>
      <c r="G10" s="154">
        <v>4442102000</v>
      </c>
      <c r="H10" s="154">
        <v>2909360000</v>
      </c>
      <c r="I10" s="154">
        <v>0</v>
      </c>
    </row>
    <row r="11" spans="3:9">
      <c r="C11" s="155">
        <v>10822</v>
      </c>
      <c r="D11" s="155" t="s">
        <v>1990</v>
      </c>
      <c r="E11" s="156">
        <v>6618556132</v>
      </c>
      <c r="F11" s="156">
        <v>4248888</v>
      </c>
      <c r="G11" s="156">
        <v>6253707244</v>
      </c>
      <c r="H11" s="156">
        <v>360600000</v>
      </c>
      <c r="I11" s="156">
        <v>0</v>
      </c>
    </row>
    <row r="12" spans="3:9">
      <c r="E12" s="151">
        <f>SUM(E10:E11)</f>
        <v>14033522132</v>
      </c>
    </row>
    <row r="21" spans="5:5">
      <c r="E21">
        <v>8628027560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PL2</vt:lpstr>
      <vt:lpstr>PL3</vt:lpstr>
      <vt:lpstr>PL2 - dieu chinh</vt:lpstr>
      <vt:lpstr>PL 02 (nguon thu)</vt:lpstr>
      <vt:lpstr>PL1 - KH DTC 2026</vt:lpstr>
      <vt:lpstr>KH 2021-2025</vt:lpstr>
      <vt:lpstr>PL3 - Danh muc</vt:lpstr>
      <vt:lpstr>PL4- Tien dat</vt:lpstr>
      <vt:lpstr>thu 30-6</vt:lpstr>
      <vt:lpstr>Sheet3</vt:lpstr>
      <vt:lpstr>Danh muc</vt:lpstr>
      <vt:lpstr>PL2 - Dieu chinh von 6T 2026</vt:lpstr>
      <vt:lpstr>'PL4- Tien dat'!Print_Area</vt:lpstr>
      <vt:lpstr>'Danh muc'!Print_Titles</vt:lpstr>
      <vt:lpstr>'KH 2021-2025'!Print_Titles</vt:lpstr>
      <vt:lpstr>'PL 02 (nguon thu)'!Print_Titles</vt:lpstr>
      <vt:lpstr>'PL1 - KH DTC 2026'!Print_Titles</vt:lpstr>
      <vt:lpstr>'PL2'!Print_Titles</vt:lpstr>
      <vt:lpstr>'PL3'!Print_Titles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2026-06-26T03:55:56Z</dcterms:modified>
</cp:coreProperties>
</file>