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D:\Ái Quốc 2026\Công khai Ngân sách\Cong khai quyết toán 2025 (sau ky hop)\"/>
    </mc:Choice>
  </mc:AlternateContent>
  <xr:revisionPtr revIDLastSave="0" documentId="13_ncr:1_{F4A7F3BB-3320-4D94-91D7-42F7765FEFF2}" xr6:coauthVersionLast="47" xr6:coauthVersionMax="47" xr10:uidLastSave="{00000000-0000-0000-0000-000000000000}"/>
  <bookViews>
    <workbookView xWindow="-108" yWindow="-108" windowWidth="23256" windowHeight="12456" tabRatio="880" firstSheet="1" activeTab="4" xr2:uid="{00000000-000D-0000-FFFF-FFFF00000000}"/>
  </bookViews>
  <sheets>
    <sheet name="PL tong hop" sheetId="65" state="hidden" r:id="rId1"/>
    <sheet name="PL 01" sheetId="50" r:id="rId2"/>
    <sheet name="PL 02" sheetId="51" r:id="rId3"/>
    <sheet name="PL 03" sheetId="48" r:id="rId4"/>
    <sheet name="PL 04" sheetId="54" r:id="rId5"/>
  </sheets>
  <definedNames>
    <definedName name="chuong_phuluc_1_name" localSheetId="0">'PL tong hop'!$A$2</definedName>
    <definedName name="chuong_phuluc_48" localSheetId="3">'PL 03'!$D$1</definedName>
    <definedName name="chuong_phuluc_48_name" localSheetId="3">'PL 03'!$A$2</definedName>
    <definedName name="chuong_phuluc_50" localSheetId="1">'PL 01'!$H$1</definedName>
    <definedName name="chuong_phuluc_50_name" localSheetId="1">'PL 01'!$A$2</definedName>
    <definedName name="chuong_phuluc_51" localSheetId="2">'PL 02'!$E$1</definedName>
    <definedName name="chuong_phuluc_51_name" localSheetId="2">'PL 02'!$A$2</definedName>
    <definedName name="chuong_phuluc_54" localSheetId="4">'PL 04'!$E$1</definedName>
    <definedName name="chuong_phuluc_54_name" localSheetId="4">'PL 04'!$A$2</definedName>
    <definedName name="_xlnm.Print_Area" localSheetId="3">'PL 03'!$A$1:$E$57</definedName>
    <definedName name="_xlnm.Print_Area" localSheetId="4">'PL 04'!$A$1:$E$25</definedName>
    <definedName name="_xlnm.Print_Titles" localSheetId="1">'PL 01'!$5:$6</definedName>
    <definedName name="_xlnm.Print_Titles" localSheetId="2">'PL 02'!$5:$5</definedName>
    <definedName name="_xlnm.Print_Titles" localSheetId="4">'PL 04'!$5:$5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54" l="1"/>
  <c r="E8" i="54"/>
  <c r="E9" i="54"/>
  <c r="E10" i="54"/>
  <c r="E11" i="54"/>
  <c r="E12" i="54"/>
  <c r="E13" i="54"/>
  <c r="E14" i="54"/>
  <c r="E15" i="54"/>
  <c r="E16" i="54"/>
  <c r="E17" i="54"/>
  <c r="E18" i="54"/>
  <c r="E19" i="54"/>
  <c r="E7" i="54"/>
  <c r="D6" i="54"/>
  <c r="C6" i="54"/>
  <c r="D49" i="51"/>
  <c r="D34" i="48"/>
  <c r="D26" i="48"/>
  <c r="H35" i="50" l="1"/>
  <c r="G43" i="50"/>
  <c r="G42" i="50"/>
  <c r="E10" i="48"/>
  <c r="E11" i="48"/>
  <c r="E12" i="48"/>
  <c r="E14" i="48"/>
  <c r="E15" i="48"/>
  <c r="E16" i="48"/>
  <c r="E18" i="48"/>
  <c r="E25" i="48"/>
  <c r="E29" i="48"/>
  <c r="E42" i="51" l="1"/>
  <c r="E37" i="51"/>
  <c r="F58" i="50"/>
  <c r="F57" i="50" s="1"/>
  <c r="D58" i="50"/>
  <c r="D57" i="50" s="1"/>
  <c r="E58" i="50"/>
  <c r="E57" i="50" s="1"/>
  <c r="C58" i="50"/>
  <c r="C57" i="50" s="1"/>
  <c r="E16" i="50"/>
  <c r="E27" i="51"/>
  <c r="E29" i="51"/>
  <c r="E30" i="51"/>
  <c r="E31" i="51"/>
  <c r="E32" i="51"/>
  <c r="E33" i="51"/>
  <c r="E34" i="51"/>
  <c r="E35" i="51"/>
  <c r="E36" i="51"/>
  <c r="E38" i="51"/>
  <c r="E26" i="48"/>
  <c r="H59" i="50"/>
  <c r="H43" i="50"/>
  <c r="H42" i="50"/>
  <c r="H37" i="50"/>
  <c r="G37" i="50"/>
  <c r="H33" i="50"/>
  <c r="H24" i="50"/>
  <c r="G24" i="50"/>
  <c r="G21" i="50"/>
  <c r="H21" i="50"/>
  <c r="D9" i="48"/>
  <c r="D13" i="48"/>
  <c r="C13" i="48"/>
  <c r="C9" i="48"/>
  <c r="E9" i="48" l="1"/>
  <c r="E13" i="48"/>
  <c r="D25" i="51" l="1"/>
  <c r="C25" i="51"/>
  <c r="C29" i="50"/>
  <c r="D29" i="50"/>
  <c r="C20" i="50"/>
  <c r="D20" i="50"/>
  <c r="E25" i="51" l="1"/>
  <c r="D10" i="51"/>
  <c r="D9" i="51" s="1"/>
  <c r="E9" i="51" s="1"/>
  <c r="C17" i="48"/>
  <c r="C8" i="48"/>
  <c r="D24" i="48"/>
  <c r="C24" i="48"/>
  <c r="C23" i="48" s="1"/>
  <c r="D10" i="50"/>
  <c r="D9" i="50" s="1"/>
  <c r="D8" i="50" s="1"/>
  <c r="C10" i="50"/>
  <c r="F29" i="50"/>
  <c r="H29" i="50" s="1"/>
  <c r="E29" i="50"/>
  <c r="G29" i="50" s="1"/>
  <c r="F20" i="50"/>
  <c r="E20" i="50"/>
  <c r="G20" i="50" s="1"/>
  <c r="E13" i="50"/>
  <c r="D17" i="48"/>
  <c r="E17" i="48" s="1"/>
  <c r="D8" i="48"/>
  <c r="E8" i="48" l="1"/>
  <c r="D23" i="48"/>
  <c r="E23" i="48" s="1"/>
  <c r="E24" i="48"/>
  <c r="E10" i="50"/>
  <c r="F10" i="50"/>
  <c r="H20" i="50"/>
  <c r="C9" i="50"/>
  <c r="C8" i="50" s="1"/>
  <c r="D7" i="48"/>
  <c r="D36" i="48" s="1"/>
  <c r="C7" i="48"/>
  <c r="C8" i="51"/>
  <c r="C7" i="51" s="1"/>
  <c r="D8" i="51"/>
  <c r="E7" i="48" l="1"/>
  <c r="F9" i="50"/>
  <c r="H10" i="50"/>
  <c r="E9" i="50"/>
  <c r="G10" i="50"/>
  <c r="D7" i="51"/>
  <c r="E7" i="51" s="1"/>
  <c r="E8" i="51"/>
  <c r="H9" i="50" l="1"/>
  <c r="F8" i="50"/>
  <c r="H8" i="50" s="1"/>
  <c r="E8" i="50"/>
  <c r="G8" i="50" s="1"/>
  <c r="G9" i="50"/>
</calcChain>
</file>

<file path=xl/sharedStrings.xml><?xml version="1.0" encoding="utf-8"?>
<sst xmlns="http://schemas.openxmlformats.org/spreadsheetml/2006/main" count="306" uniqueCount="207">
  <si>
    <t>STT</t>
  </si>
  <si>
    <t>Nội dung</t>
  </si>
  <si>
    <t>A</t>
  </si>
  <si>
    <t>B</t>
  </si>
  <si>
    <t>-</t>
  </si>
  <si>
    <t>Thu nội địa</t>
  </si>
  <si>
    <t>II</t>
  </si>
  <si>
    <t>III</t>
  </si>
  <si>
    <t>IV</t>
  </si>
  <si>
    <t>C</t>
  </si>
  <si>
    <t>I</t>
  </si>
  <si>
    <t>Thu bổ sung có mục tiêu</t>
  </si>
  <si>
    <t>D</t>
  </si>
  <si>
    <t>TỔNG CHI NSĐP</t>
  </si>
  <si>
    <t>Chi thường xuyên</t>
  </si>
  <si>
    <t>Chi trả nợ lãi các khoản do chính quyền địa phương vay</t>
  </si>
  <si>
    <t>Chi tạo nguồn, điều chỉnh tiền lương</t>
  </si>
  <si>
    <t>E</t>
  </si>
  <si>
    <t>V</t>
  </si>
  <si>
    <t>TỔNG SỐ</t>
  </si>
  <si>
    <t>Trong đó:</t>
  </si>
  <si>
    <t>TỔNG NGUỒN THU NSĐP</t>
  </si>
  <si>
    <t>Thu bổ sung cân đối ngân sách</t>
  </si>
  <si>
    <t>Thu từ quỹ dự trữ tài chính</t>
  </si>
  <si>
    <t>Thu chuyển nguồn từ năm trước chuyển sang</t>
  </si>
  <si>
    <t>Chi bổ sung quỹ dự trữ tài chính</t>
  </si>
  <si>
    <t>Dự phòng ngân sách</t>
  </si>
  <si>
    <t>Chi các chương trình mục tiêu</t>
  </si>
  <si>
    <t>Chi các chương trình mục tiêu quốc gia</t>
  </si>
  <si>
    <t>Chi các chương trình mục tiêu, nhiệm vụ</t>
  </si>
  <si>
    <t>Chi chuyển nguồn sang năm sau</t>
  </si>
  <si>
    <t>3=2/1</t>
  </si>
  <si>
    <t>Thu từ khu vực doanh nghiệp có vốn đầu tư nước ngoài (3)</t>
  </si>
  <si>
    <t>Thu từ khu vực kinh tế ngoài quốc doanh (4)</t>
  </si>
  <si>
    <t>Thuế thu nhập cá nhân</t>
  </si>
  <si>
    <t>Thuế bảo vệ môi trường</t>
  </si>
  <si>
    <t>Thu tiền sử dụng đất</t>
  </si>
  <si>
    <t>Thu từ dầu thô</t>
  </si>
  <si>
    <t>Thu kết dư</t>
  </si>
  <si>
    <t>Nội dung (1)</t>
  </si>
  <si>
    <t>Thu NSĐP được hưởng theo phân cấp</t>
  </si>
  <si>
    <t>Thu NSĐP hưởng 100%</t>
  </si>
  <si>
    <t>Thu NSĐP hưởng từ các khoản thu phân chia</t>
  </si>
  <si>
    <t>Chi đầu tư phát triển</t>
  </si>
  <si>
    <t>So sánh (%)</t>
  </si>
  <si>
    <t>Tổng thu NSNN</t>
  </si>
  <si>
    <t>Thu NSĐP</t>
  </si>
  <si>
    <t>5=3/1</t>
  </si>
  <si>
    <t>6=4/2</t>
  </si>
  <si>
    <t>Thu từ khu vực DNNN do trung ương quản lý (1)</t>
  </si>
  <si>
    <t>(Chi tiết theo sắc thuế)</t>
  </si>
  <si>
    <t>Thuế sử dụng đất nông nghiệp</t>
  </si>
  <si>
    <t>Thuế sử dụng đất phi nông nghiệp</t>
  </si>
  <si>
    <t>Tiền cho thuê đất, thuê mặt nước</t>
  </si>
  <si>
    <t>Thu từ hoạt động xổ số kiến thiết</t>
  </si>
  <si>
    <t>Thu tiền cấp quyền khai thác khoáng sản</t>
  </si>
  <si>
    <t>Thu khác ngân sách</t>
  </si>
  <si>
    <t>Thu từ quỹ đất công ích, hoa lợi công sản khác</t>
  </si>
  <si>
    <t>Thu hồi vốn, thu cổ tức (5)</t>
  </si>
  <si>
    <t>Chênh lệch thu chi Ngân hàng Nhà nước (5)</t>
  </si>
  <si>
    <t>Thuế nhập khẩu</t>
  </si>
  <si>
    <t>Thuế BVMT thu từ hàng hóa nhập khẩu</t>
  </si>
  <si>
    <t>Thu khác</t>
  </si>
  <si>
    <t>Thu viện trợ</t>
  </si>
  <si>
    <t>Trong đó: Chia theo lĩnh vực</t>
  </si>
  <si>
    <t>Chi giáo dục - đào tạo và dạy nghề</t>
  </si>
  <si>
    <t>Trong đó: Chia theo nguồn vốn</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</si>
  <si>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</si>
  <si>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</si>
  <si>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</si>
  <si>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VI</t>
  </si>
  <si>
    <t>CHI CÁC CHƯƠNG TRÌNH MỤC TIÊU</t>
  </si>
  <si>
    <t>(Chi tiết theo từng Chương trình mục tiêu quốc gia)</t>
  </si>
  <si>
    <t>(Chi tiết theo từng chương trình mục tiêu, nhiệm vụ)</t>
  </si>
  <si>
    <t>Lệ phí trước bạ</t>
  </si>
  <si>
    <t>Phí và lệ phí trung ương</t>
  </si>
  <si>
    <t>Phí và lệ phí tỉnh</t>
  </si>
  <si>
    <t>Thuế xuất khẩu</t>
  </si>
  <si>
    <t>Chi khoa học và công nghệ (2)</t>
  </si>
  <si>
    <t>CHI CHUYỂN NGUỒN SANG NĂM SAU</t>
  </si>
  <si>
    <t>Chi đầu tư từ nguồn thu xổ số kiến thiết</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</si>
  <si>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</si>
  <si>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</si>
  <si>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</si>
  <si>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</si>
  <si>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</si>
  <si>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</si>
  <si>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</si>
  <si>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</si>
  <si>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</si>
  <si>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</si>
  <si>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</si>
  <si>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 xml:space="preserve">Chi khoa học và công nghệ </t>
  </si>
  <si>
    <t xml:space="preserve">Chi các chương trình mục tiêu, nhiệm vụ </t>
  </si>
  <si>
    <t>Dự toán</t>
  </si>
  <si>
    <t>Biểu mẫu số 48</t>
  </si>
  <si>
    <t>Biểu mẫu số 49</t>
  </si>
  <si>
    <t>Biểu mẫu số 50</t>
  </si>
  <si>
    <t>Biểu mẫu số 51</t>
  </si>
  <si>
    <t>Biểu mẫu số 52</t>
  </si>
  <si>
    <t>Biểu mẫu số 53</t>
  </si>
  <si>
    <t>Biểu mẫu số 54</t>
  </si>
  <si>
    <t>Quyết toán</t>
  </si>
  <si>
    <t xml:space="preserve">Thu bổ sung từ ngân sách cấp trên </t>
  </si>
  <si>
    <t xml:space="preserve">Tổng chi cân đối NSĐP </t>
  </si>
  <si>
    <t>TỔNG NGUỒN THU NSNN (A+B+C+D)</t>
  </si>
  <si>
    <t>TỔNG THU CÂN ĐỐI NSNN</t>
  </si>
  <si>
    <t>Thu từ khu vực DNNN do địa phương quản lý (2)</t>
  </si>
  <si>
    <t>Thuế BVMT thu từ hàng hóa sản xuất, kinh doanh trong nước</t>
  </si>
  <si>
    <t xml:space="preserve">Thu phí, lệ phí </t>
  </si>
  <si>
    <t>Tiền cho thuê và tiền bán nhà ở thuộc sở hữu nhà nước</t>
  </si>
  <si>
    <t>Lợi nhuận được chia của Nhà nước và lợi nhuận sau thuế còn lại sau khi trích lập các quỹ của doanh nghiệp nhà nước (5)</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</si>
  <si>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</si>
  <si>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</si>
  <si>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</si>
  <si>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</si>
  <si>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THU TỪ QUỸ DỰ TRỮ TÀI CHÍNH</t>
  </si>
  <si>
    <t>THU KẾT DƯ NĂM TRƯỚC</t>
  </si>
  <si>
    <t>THU CHUYỂN NGUỒN TỪ NĂM TRƯỚC CHUYỂN SANG</t>
  </si>
  <si>
    <t>TỔNG CHI NGÂN SÁCH ĐỊA PHƯƠNG</t>
  </si>
  <si>
    <t>CHI CÂN ĐỐI NGÂN SÁCH ĐỊA PHƯƠNG</t>
  </si>
  <si>
    <t xml:space="preserve">Chi đầu tư cho các dự án </t>
  </si>
  <si>
    <t>Biểu mẫu số 55</t>
  </si>
  <si>
    <t>Biểu mẫu số 56</t>
  </si>
  <si>
    <t>Biểu mẫu số 57</t>
  </si>
  <si>
    <t>Biểu mẫu số 58</t>
  </si>
  <si>
    <t>Biểu mẫu số 59</t>
  </si>
  <si>
    <t>Biểu mẫu số 60</t>
  </si>
  <si>
    <t>Biểu mẫu số 61</t>
  </si>
  <si>
    <t>Biểu mẫu số 62</t>
  </si>
  <si>
    <t>Biểu mẫu số 64</t>
  </si>
  <si>
    <t>Phần thứ sáu</t>
  </si>
  <si>
    <t>Quyết toán ngân sách địa phương</t>
  </si>
  <si>
    <t>Quyết toán cân đối ngân sách địa phương năm...</t>
  </si>
  <si>
    <t>Quyết toán nguồn thu ngân sách nhà nước trên địa bàn theo lĩnh vực năm...</t>
  </si>
  <si>
    <t>Quyết toán chi ngân sách địa phương theo lĩnh vực năm....</t>
  </si>
  <si>
    <t>Quyết toán chi chương trình mục tiêu quốc gia năm...</t>
  </si>
  <si>
    <t>Quyết toán vốn đầu tư các chương trình, dự án sử dụng vốn ngân sách nhà nước năm...</t>
  </si>
  <si>
    <t>Tổng hợp thu dịch vụ của đơn vị sự nghiệp công năm.... (không bao gồm nguồn ngân sách nhà nước)</t>
  </si>
  <si>
    <t>Phụ lục</t>
  </si>
  <si>
    <t>HỆ THỐNG BIỂU MẪU KÈM THEO NGHỊ ĐỊNH SỐ 31/2017/NĐ-CP
NGÀY 23/3/2017 CỦA CHÍNH PHỦ</t>
  </si>
  <si>
    <t>Biểu mẫu</t>
  </si>
  <si>
    <t>CQ báo cáo và nhận báo cáo</t>
  </si>
  <si>
    <t>Cơ quan tài chính, UBND cấp dưới báo cáo cơ quan tài chính, UBND cấp trên</t>
  </si>
  <si>
    <t>Dùng cho cơ quan kế hoạch và đầu tư báo cáo cơ quan tài chính, UBND cùng cấp; UBND cấp dưới gửi số liệu cho cơ quan kế hoạch và đầu tư, cơ quan tài chính cấp trên báo cáo UBND cấp trên</t>
  </si>
  <si>
    <t>Các cơ quan, đơn vị, địa phương cung cấp số liệu cho Sở Tài chính báo cáo UBND thành phố</t>
  </si>
  <si>
    <t>UBND cấp dưới cung cấp số liệu cho cơ quan tài chính cấp trên báo cáo UBND cấp trên</t>
  </si>
  <si>
    <t>Cục Thuế cung cấp số liệu cho Sở Tài chính báo cáo UBND thành phố</t>
  </si>
  <si>
    <t>UBND cấp dưới cung cấp số liệu cho cơ quan tài chính, cơ quan kế hoạch và đầu tư cấp trên báo cáo UBND cấp trên</t>
  </si>
  <si>
    <t>Các cơ quan, đơn vị, địa phương cung cấp số liệu cho Sở Kế hoạch và Đầu tư, Sở Tài chính báo cáo UBND thành phố</t>
  </si>
  <si>
    <r>
      <t xml:space="preserve">Ghi chú: </t>
    </r>
    <r>
      <rPr>
        <i/>
        <sz val="12"/>
        <color rgb="FF000000"/>
        <rFont val="Times New Roman"/>
        <family val="1"/>
      </rPr>
      <t>(1) Theo quy định tại Điều 7, Điều 11 và Điều 39 Luật NSNN, ngân sách xã không có nhiệm vụ chi nghiên cứu khoa học và công nghệ, trả lãi vay, chi bổ sung quỹ dự trữ tài chính, bội chi NSĐP, vay và trả nợ gốc vay.</t>
    </r>
  </si>
  <si>
    <t>Phí và lệ phí xã, phường, đặc khu</t>
  </si>
  <si>
    <t>Quyết toán cân đối nguồn thu, chi ngân sách cấp tỉnh và ngân sách xã năm...</t>
  </si>
  <si>
    <t>Quyết toán chi ngân sách cấp tỉnh (xã) theo lĩnh vực năm....</t>
  </si>
  <si>
    <t>Quyết toán chi ngân sách địa phương, chi ngân sách cấp tỉnh và chi ngân sách xã theo cơ cấu chi năm...</t>
  </si>
  <si>
    <t>Quyết toán chi ngân sách cấp tỉnh (xã) cho từng cơ quan, tổ chức theo lĩnh vực năm...</t>
  </si>
  <si>
    <t>Quyết toán chi đầu tư phát triển của ngân sách cấp tỉnh (xã) cho từng cơ quan, tổ chức theo lĩnh vực năm...</t>
  </si>
  <si>
    <t>Quyết toán chi thường xuyên của ngân sách cấp tỉnh (xã) cho từng cơ quan, tổ chức theo lĩnh vực năm...</t>
  </si>
  <si>
    <t>Tổng hợp quyết toán chi thường xuyên ngân sách cấp tỉnh (xã) của từng cơ quan, tổ chức theo nguồn vốn năm...</t>
  </si>
  <si>
    <t>Quyết toán chi ngân sách địa phương từng xã năm...</t>
  </si>
  <si>
    <t>Quyết toán chi bổ sung từ ngân sách cấp tỉnh cho ngân sách từng xã năm...</t>
  </si>
  <si>
    <t>Quyết toán thu ngân sách xã năm...</t>
  </si>
  <si>
    <t>QUYẾT TOÁN CÂN ĐỐI NGÂN SÁCH ĐỊA PHƯƠNG NĂM 2025</t>
  </si>
  <si>
    <t>Chi nộp ngân sách cấp trên</t>
  </si>
  <si>
    <t>Thuế giá trị gia tăng</t>
  </si>
  <si>
    <t>Thuế thu nhập doanh nghiệp</t>
  </si>
  <si>
    <t>Thuế tiêu thụ đặc biệt</t>
  </si>
  <si>
    <t>Phí, lệ phí huyện</t>
  </si>
  <si>
    <t>QUYẾT TOÁN CHI NGÂN SÁCH ĐỊA PHƯƠNG THEO LĨNH VỰC NĂM 2025</t>
  </si>
  <si>
    <t>CHI NỘP NGÂN SÁCH CẤP TRÊN</t>
  </si>
  <si>
    <t>Chi Y tế, dân số và gia đình</t>
  </si>
  <si>
    <t>Chi Phát thanh, truyền hình</t>
  </si>
  <si>
    <t>Cải tạo các hạng mục trong Trụ sở Đảng uỷ - HĐND - UBND - UBMTTQ Việt Nam phường Ái Quốc</t>
  </si>
  <si>
    <t>Phí, lệ phí</t>
  </si>
  <si>
    <t>Thu từ quỹ đất công ích và hoa lợi công sản</t>
  </si>
  <si>
    <t>Thu từ khu vực kinh tế ngoài quốc doanh</t>
  </si>
  <si>
    <t>THU BỔ SUNG TỪ NGÂN SÁCH CẤP TRÊN</t>
  </si>
  <si>
    <t>Thuế Giá trị gia tăng hàng sản xuất - kinh doanh trong nước</t>
  </si>
  <si>
    <t>Thuế tài nguyên</t>
  </si>
  <si>
    <t>THU CHUYỂN GIAO NGÂN SÁCH</t>
  </si>
  <si>
    <t>THU TỪ CẤP DƯỚI NỘP LÊN</t>
  </si>
  <si>
    <t>Cải tạo khuôn viên, hệ thống cây xanh khu nhà tưởng niệm Chủ tịch Hồ Chí Minh</t>
  </si>
  <si>
    <t>Cải tạo bờ kè, lan can ao cá Bác Hồ khu dân cư vũ thượng P Ái Quốc TP HD</t>
  </si>
  <si>
    <t>XD nhà lớp học 3T6P trường Tiểu học Quyết Thắng</t>
  </si>
  <si>
    <t>Xây dựng hệ thống điện chiếu sáng GĐ1 đường liên xã từ TL 390 đi xã Tiền Tiến và các tuyến đường trục thôn Dương Xuân, Đông Lĩnh</t>
  </si>
  <si>
    <t>Nhà khàm chữa bệnh và điều trị Trạm y tế Xã Quyết Thắng</t>
  </si>
  <si>
    <t>Xây dựng Trường THCS Quyết Thắng (giai đoạn 1)</t>
  </si>
  <si>
    <t>Nhà văn hoá trung tâm xã Quyết Thắng</t>
  </si>
  <si>
    <t>XD hệ thống điện chiếu sáng GĐ2 các tuyến đường trục thôn Dương Xuân, Đông Lĩnh và Hoàng Xá 1,2,3 xã Quyết Thắng, TPHD</t>
  </si>
  <si>
    <t>Cải tạo mở rộng tuyến đường gom QL5 đến Cầu Tràng, khu Tiến Đạt P Ái Quốc</t>
  </si>
  <si>
    <t>Xây dựng hệ thống điện chiếu sáng GĐ1 các tuyến đường trục khu Vũ Xá, Vũ Thượng, Ngọc Trì, Tiến Đạt, Văn Xá, Tiền Hải, Pháp Loa, Đồng Pháp và Ninh Quan, Phường Ái Quốc, thành phố Hải Phòng</t>
  </si>
  <si>
    <t>Cải tạo, sửa chữa các nhà văn hóa trên địa bàn phường Ái Quốc, thành phố Hải Phòng</t>
  </si>
  <si>
    <t>Xây dựng , lắp đặt đài truyền thanh thông minh ứng dụng công nghệ thông tin – viễn thông  và phòng sản xuất chương trình phát thanh số trên địa bàn phường Ái Quốc</t>
  </si>
  <si>
    <t>Cải tạo, mở rộng đường tổ dân phố Vũ Thượng, phường Ái Quốc, TP Hải Phòng (đoạn từ đường Pháp Loa đến ngã ba Trường Mầm non Ái Quốc cơ sở 2)</t>
  </si>
  <si>
    <t>Cải tạo, mở rộng đường tổ dân phố Dương Xuân, phường Ái Quốc, TP Hải Phòng (đoạn từ Nhà văn hoá Tổ dân phố Dương Xuân đến TL390)</t>
  </si>
  <si>
    <t>Chi các hoạt động của các cơ quan quản lý nhà nước, đảng đoàn thể</t>
  </si>
  <si>
    <t>Đơn vị: Đồng</t>
  </si>
  <si>
    <t>QUYẾT TOÁN NGUỒN THU NGÂN SÁCH NHÀ NƯỚC, NGÂN SÁCH ĐỊA PHƯƠNG TRÊN ĐỊA BÀN  NĂM 2025</t>
  </si>
  <si>
    <t>Phụ lục 02</t>
  </si>
  <si>
    <t>(Kèm theo Báo cáo      /BC-UBND ngày     tháng 3 năm 2026 của UBND phường)</t>
  </si>
  <si>
    <t>Phụ lục 03</t>
  </si>
  <si>
    <t>Phụ lục 04</t>
  </si>
  <si>
    <t>QUYẾT TOÁN CHI ĐẨU TƯ XÂY DỰNG CƠ BẢN NĂM 2025</t>
  </si>
  <si>
    <t>Tên công trình</t>
  </si>
  <si>
    <t>Đạt (%)</t>
  </si>
  <si>
    <t>Phụ lục 01</t>
  </si>
  <si>
    <t>KẾT DƯ NGÂN SÁCH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</si>
</sst>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1" x14ac:knownFonts="1">
    <font>
      <sz val="11"/>
      <color theme="1"/>
      <name val="Calibri"/>
      <family val="2"/>
      <charset val="163"/>
      <scheme val="minor"/>
    </font>
    <font>
      <b/>
      <sz val="12"/>
      <color rgb="FF000000"/>
      <name val="Times New Roman"/>
      <family val="1"/>
    </font>
    <font>
      <i/>
      <sz val="12"/>
      <color rgb="FF000000"/>
      <name val="Times New Roman"/>
      <family val="1"/>
    </font>
    <font>
      <sz val="12"/>
      <color rgb="FF000000"/>
      <name val="Times New Roman"/>
      <family val="1"/>
    </font>
    <font>
      <b/>
      <i/>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u/>
      <sz val="11"/>
      <color theme="10"/>
      <name val="Calibri"/>
      <family val="2"/>
      <charset val="163"/>
      <scheme val="minor"/>
    </font>
    <font>
      <u/>
      <sz val="12"/>
      <color theme="10"/>
      <name val="Times New Roman"/>
      <family val="1"/>
    </font>
    <font>
      <sz val="12"/>
      <color theme="1"/>
      <name val="Times New Roman"/>
      <family val="1"/>
    </font>
    <font>
      <sz val="11"/>
      <color rgb="FFFF0000"/>
      <name val="Calibri"/>
      <family val="2"/>
      <charset val="163"/>
      <scheme val="minor"/>
    </font>
    <font>
      <b/>
      <sz val="12"/>
      <color rgb="FFFF0000"/>
      <name val="Times New Roman"/>
      <family val="1"/>
    </font>
    <font>
      <i/>
      <sz val="12"/>
      <color rgb="FFFF0000"/>
      <name val="Times New Roman"/>
      <family val="1"/>
    </font>
    <font>
      <sz val="12"/>
      <color rgb="FF000000"/>
      <name val="Times New Roman"/>
      <family val="1"/>
      <charset val="163"/>
    </font>
    <font>
      <sz val="11"/>
      <color theme="1"/>
      <name val="Calibri"/>
      <family val="2"/>
      <charset val="163"/>
      <scheme val="minor"/>
    </font>
    <font>
      <sz val="11"/>
      <color rgb="FF000000"/>
      <name val="Calibri"/>
      <family val="2"/>
      <scheme val="minor"/>
    </font>
    <font>
      <sz val="11"/>
      <name val="Times New Roman"/>
      <family val="1"/>
    </font>
    <font>
      <sz val="11"/>
      <name val="Times New Roman"/>
      <family val="1"/>
      <charset val="163"/>
    </font>
    <font>
      <sz val="10"/>
      <name val="Times New Roman"/>
      <family val="1"/>
    </font>
    <font>
      <sz val="12"/>
      <name val=".VnTime"/>
      <family val="2"/>
    </font>
    <font>
      <i/>
      <sz val="11"/>
      <color theme="1"/>
      <name val="Calibri"/>
      <family val="2"/>
      <charset val="163"/>
      <scheme val="minor"/>
    </font>
    <font>
      <i/>
      <sz val="13"/>
      <color theme="1"/>
      <name val="Times New Roman"/>
      <family val="1"/>
    </font>
    <font>
      <i/>
      <sz val="11"/>
      <color rgb="FFFF0000"/>
      <name val="Calibri"/>
      <family val="2"/>
      <charset val="163"/>
      <scheme val="minor"/>
    </font>
    <font>
      <sz val="11"/>
      <name val="Calibri"/>
      <family val="2"/>
      <charset val="163"/>
      <scheme val="minor"/>
    </font>
    <font>
      <b/>
      <sz val="11"/>
      <color theme="1"/>
      <name val="Calibri"/>
      <family val="2"/>
      <charset val="163"/>
      <scheme val="minor"/>
    </font>
    <font>
      <b/>
      <sz val="11"/>
      <color theme="1"/>
      <name val="Times New Roman"/>
      <family val="1"/>
    </font>
    <font>
      <b/>
      <sz val="11"/>
      <name val="Times New Roman"/>
      <family val="1"/>
    </font>
    <font>
      <b/>
      <sz val="10"/>
      <name val="Times New Roman"/>
      <family val="1"/>
    </font>
    <font>
      <sz val="10"/>
      <name val="Calibri"/>
      <family val="2"/>
      <charset val="163"/>
      <scheme val="minor"/>
    </font>
    <font>
      <i/>
      <sz val="11"/>
      <color theme="1"/>
      <name val="Times New Roman"/>
      <family val="1"/>
    </font>
    <font>
      <b/>
      <sz val="10"/>
      <color rgb="FF000000"/>
      <name val="Times New Roman"/>
      <family val="1"/>
    </font>
    <font>
      <sz val="10"/>
      <color theme="1"/>
      <name val="Calibri"/>
      <family val="2"/>
      <charset val="163"/>
      <scheme val="minor"/>
    </font>
    <font>
      <b/>
      <sz val="10"/>
      <color theme="1"/>
      <name val="Calibri"/>
      <family val="2"/>
      <charset val="163"/>
      <scheme val="minor"/>
    </font>
    <font>
      <sz val="10"/>
      <color rgb="FF000000"/>
      <name val="Times New Roman"/>
      <family val="1"/>
    </font>
    <font>
      <i/>
      <sz val="10"/>
      <color rgb="FF000000"/>
      <name val="Times New Roman"/>
      <family val="1"/>
    </font>
    <font>
      <i/>
      <sz val="10"/>
      <color theme="1"/>
      <name val="Calibri"/>
      <family val="2"/>
      <charset val="163"/>
      <scheme val="minor"/>
    </font>
    <font>
      <sz val="10"/>
      <color theme="1"/>
      <name val="Times New Roman"/>
      <family val="1"/>
    </font>
    <font>
      <i/>
      <sz val="10"/>
      <color theme="1"/>
      <name val="Times New Roman"/>
      <family val="1"/>
    </font>
    <font>
      <i/>
      <sz val="10"/>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9" fillId="0" borderId="0" applyNumberForma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7" fillId="0" borderId="0"/>
    <xf numFmtId="43" fontId="21" fillId="0" borderId="0" applyFont="0" applyFill="0" applyBorder="0" applyAlignment="0" applyProtection="0"/>
  </cellStyleXfs>
  <cellXfs count="135">
    <xf numFmtId="0" fontId="0" fillId="0" borderId="0" xfId="0"/>
    <xf numFmtId="0" fontId="2" fillId="0" borderId="0" xfId="0" applyFont="1" applyAlignment="1">
      <alignment horizontal="right"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8"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 fillId="2" borderId="1" xfId="0" applyFont="1" applyFill="1" applyBorder="1" applyAlignment="1">
      <alignment vertical="center" wrapText="1"/>
    </xf>
    <xf numFmtId="0" fontId="0" fillId="0" borderId="0" xfId="0" applyAlignment="1">
      <alignment vertical="center"/>
    </xf>
    <xf numFmtId="0" fontId="10" fillId="0" borderId="1" xfId="1" applyFont="1" applyBorder="1" applyAlignment="1">
      <alignment vertical="center" wrapText="1"/>
    </xf>
    <xf numFmtId="0" fontId="11" fillId="0" borderId="0" xfId="0" applyFont="1" applyAlignment="1">
      <alignment vertical="center"/>
    </xf>
    <xf numFmtId="0" fontId="0" fillId="0" borderId="0" xfId="0" applyAlignment="1">
      <alignment vertical="center" wrapText="1"/>
    </xf>
    <xf numFmtId="0" fontId="12" fillId="0" borderId="0" xfId="0" applyFont="1"/>
    <xf numFmtId="0" fontId="15" fillId="0" borderId="1" xfId="0" applyFont="1" applyBorder="1" applyAlignment="1">
      <alignment horizontal="center" vertical="center" wrapText="1"/>
    </xf>
    <xf numFmtId="164" fontId="3" fillId="0" borderId="1" xfId="2"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2" applyNumberFormat="1" applyFont="1" applyBorder="1" applyAlignment="1">
      <alignment horizontal="center" vertical="center" wrapText="1"/>
    </xf>
    <xf numFmtId="0" fontId="0" fillId="3" borderId="0" xfId="0" applyFill="1"/>
    <xf numFmtId="164" fontId="3" fillId="0" borderId="1" xfId="2" applyNumberFormat="1" applyFont="1" applyBorder="1" applyAlignment="1">
      <alignment vertical="center" wrapText="1"/>
    </xf>
    <xf numFmtId="164" fontId="1" fillId="0" borderId="1" xfId="2" applyNumberFormat="1" applyFont="1" applyBorder="1" applyAlignment="1">
      <alignment vertical="center" wrapText="1"/>
    </xf>
    <xf numFmtId="9" fontId="1" fillId="0" borderId="1" xfId="3" applyFont="1" applyBorder="1" applyAlignment="1">
      <alignment horizontal="center" vertical="center" wrapText="1"/>
    </xf>
    <xf numFmtId="9" fontId="3" fillId="0" borderId="1" xfId="3" applyFont="1" applyBorder="1" applyAlignment="1">
      <alignment horizontal="center" vertical="center" wrapText="1"/>
    </xf>
    <xf numFmtId="164" fontId="3" fillId="3" borderId="1" xfId="2" applyNumberFormat="1" applyFont="1" applyFill="1" applyBorder="1" applyAlignment="1">
      <alignment horizontal="center" vertical="center" wrapText="1"/>
    </xf>
    <xf numFmtId="164" fontId="2" fillId="0" borderId="1" xfId="2" applyNumberFormat="1" applyFont="1" applyBorder="1" applyAlignment="1">
      <alignment vertical="center" wrapText="1"/>
    </xf>
    <xf numFmtId="164" fontId="2" fillId="0" borderId="1" xfId="2" applyNumberFormat="1" applyFont="1" applyBorder="1" applyAlignment="1">
      <alignment horizontal="center" vertical="center" wrapText="1"/>
    </xf>
    <xf numFmtId="164" fontId="1" fillId="3" borderId="1" xfId="2"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64" fontId="13" fillId="0" borderId="1" xfId="2"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64" fontId="2" fillId="3" borderId="1" xfId="2" applyNumberFormat="1" applyFont="1" applyFill="1" applyBorder="1" applyAlignment="1">
      <alignment horizontal="center" vertical="center" wrapText="1"/>
    </xf>
    <xf numFmtId="9" fontId="2" fillId="0" borderId="1" xfId="3" applyFont="1" applyBorder="1" applyAlignment="1">
      <alignment horizontal="center" vertical="center" wrapText="1"/>
    </xf>
    <xf numFmtId="0" fontId="22" fillId="0" borderId="0" xfId="0" applyFont="1"/>
    <xf numFmtId="164" fontId="23" fillId="3" borderId="4" xfId="5" applyNumberFormat="1" applyFont="1" applyFill="1" applyBorder="1" applyAlignment="1">
      <alignment vertical="center"/>
    </xf>
    <xf numFmtId="3" fontId="23" fillId="3" borderId="4" xfId="5" applyNumberFormat="1" applyFont="1" applyFill="1" applyBorder="1" applyAlignment="1">
      <alignment horizontal="right" vertical="center"/>
    </xf>
    <xf numFmtId="0" fontId="24" fillId="0" borderId="0" xfId="0" applyFont="1"/>
    <xf numFmtId="9" fontId="3" fillId="0" borderId="1" xfId="3" applyFont="1" applyBorder="1" applyAlignment="1">
      <alignment vertical="center" wrapText="1"/>
    </xf>
    <xf numFmtId="0" fontId="25" fillId="0" borderId="0" xfId="0" applyFont="1"/>
    <xf numFmtId="0" fontId="26" fillId="0" borderId="0" xfId="0" applyFont="1"/>
    <xf numFmtId="9" fontId="1" fillId="0" borderId="1" xfId="3" applyFont="1" applyBorder="1" applyAlignment="1">
      <alignment vertical="center" wrapText="1"/>
    </xf>
    <xf numFmtId="164" fontId="0" fillId="0" borderId="0" xfId="0" applyNumberFormat="1"/>
    <xf numFmtId="0" fontId="1"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0" fillId="0" borderId="0" xfId="2" applyNumberFormat="1" applyFont="1"/>
    <xf numFmtId="0" fontId="1" fillId="0" borderId="0" xfId="0" applyFont="1" applyAlignment="1">
      <alignment horizontal="center" vertical="center" wrapText="1"/>
    </xf>
    <xf numFmtId="0" fontId="18" fillId="0" borderId="4" xfId="0" applyFont="1" applyBorder="1" applyAlignment="1">
      <alignment horizontal="left" vertical="center" wrapText="1"/>
    </xf>
    <xf numFmtId="0" fontId="27" fillId="0" borderId="0" xfId="0" applyFont="1"/>
    <xf numFmtId="0" fontId="1" fillId="0" borderId="0" xfId="0" applyFont="1" applyAlignment="1">
      <alignment vertical="center" wrapText="1"/>
    </xf>
    <xf numFmtId="164" fontId="1" fillId="0" borderId="0" xfId="2" applyNumberFormat="1" applyFont="1" applyBorder="1" applyAlignment="1">
      <alignment horizontal="center" vertical="center" wrapText="1"/>
    </xf>
    <xf numFmtId="164" fontId="1" fillId="3" borderId="0" xfId="2" applyNumberFormat="1" applyFont="1" applyFill="1" applyBorder="1" applyAlignment="1">
      <alignment horizontal="center" vertical="center" wrapText="1"/>
    </xf>
    <xf numFmtId="9" fontId="1" fillId="0" borderId="0" xfId="3" applyFont="1" applyBorder="1" applyAlignment="1">
      <alignment horizontal="center" vertical="center" wrapText="1"/>
    </xf>
    <xf numFmtId="164" fontId="3" fillId="0" borderId="0" xfId="2" applyNumberFormat="1" applyFont="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64" fontId="3" fillId="0" borderId="0" xfId="2" applyNumberFormat="1" applyFont="1" applyBorder="1" applyAlignment="1">
      <alignment vertical="center" wrapText="1"/>
    </xf>
    <xf numFmtId="9" fontId="3" fillId="0" borderId="0" xfId="3" applyFont="1" applyBorder="1" applyAlignment="1">
      <alignment vertical="center" wrapText="1"/>
    </xf>
    <xf numFmtId="0" fontId="5" fillId="0" borderId="1" xfId="0" applyFont="1" applyBorder="1" applyAlignment="1">
      <alignment vertical="center" wrapText="1"/>
    </xf>
    <xf numFmtId="0" fontId="29" fillId="0" borderId="1" xfId="0" applyFont="1" applyBorder="1" applyAlignment="1">
      <alignment horizontal="center" vertical="center" wrapText="1"/>
    </xf>
    <xf numFmtId="164" fontId="28" fillId="0" borderId="1" xfId="2" applyNumberFormat="1" applyFont="1" applyBorder="1" applyAlignment="1">
      <alignment horizontal="center" vertical="center" wrapText="1"/>
    </xf>
    <xf numFmtId="164" fontId="18" fillId="0" borderId="4" xfId="2" applyNumberFormat="1" applyFont="1" applyBorder="1" applyAlignment="1">
      <alignment vertical="center"/>
    </xf>
    <xf numFmtId="164" fontId="18" fillId="3" borderId="4" xfId="2" applyNumberFormat="1" applyFont="1" applyFill="1" applyBorder="1" applyAlignment="1">
      <alignment vertical="center"/>
    </xf>
    <xf numFmtId="0" fontId="30" fillId="0" borderId="0" xfId="0" applyFont="1"/>
    <xf numFmtId="0" fontId="19" fillId="3"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164" fontId="18" fillId="0" borderId="5" xfId="2" applyNumberFormat="1" applyFont="1" applyBorder="1" applyAlignment="1">
      <alignment vertical="center"/>
    </xf>
    <xf numFmtId="0" fontId="31" fillId="0" borderId="0" xfId="0" applyFont="1"/>
    <xf numFmtId="0" fontId="32" fillId="0" borderId="1" xfId="0" applyFont="1" applyBorder="1" applyAlignment="1">
      <alignment horizontal="center" vertical="center" wrapText="1"/>
    </xf>
    <xf numFmtId="0" fontId="33" fillId="0" borderId="0" xfId="0" applyFont="1"/>
    <xf numFmtId="0" fontId="32" fillId="0" borderId="1" xfId="0" applyFont="1" applyBorder="1" applyAlignment="1">
      <alignment vertical="center" wrapText="1"/>
    </xf>
    <xf numFmtId="164" fontId="32" fillId="0" borderId="1" xfId="2" applyNumberFormat="1" applyFont="1" applyBorder="1" applyAlignment="1">
      <alignment horizontal="center" vertical="center" wrapText="1"/>
    </xf>
    <xf numFmtId="164" fontId="32" fillId="3" borderId="1" xfId="2" applyNumberFormat="1" applyFont="1" applyFill="1" applyBorder="1" applyAlignment="1">
      <alignment horizontal="center" vertical="center" wrapText="1"/>
    </xf>
    <xf numFmtId="9" fontId="32" fillId="0" borderId="1" xfId="3" applyFont="1" applyBorder="1" applyAlignment="1">
      <alignment horizontal="center" vertical="center" wrapText="1"/>
    </xf>
    <xf numFmtId="164" fontId="33" fillId="0" borderId="0" xfId="0" applyNumberFormat="1" applyFont="1"/>
    <xf numFmtId="0" fontId="34" fillId="0" borderId="0" xfId="0" applyFont="1"/>
    <xf numFmtId="0" fontId="35" fillId="0" borderId="1" xfId="0" applyFont="1" applyBorder="1" applyAlignment="1">
      <alignment horizontal="center" vertical="center" wrapText="1"/>
    </xf>
    <xf numFmtId="0" fontId="35" fillId="0" borderId="1" xfId="0" applyFont="1" applyBorder="1" applyAlignment="1">
      <alignment vertical="center" wrapText="1"/>
    </xf>
    <xf numFmtId="164" fontId="35" fillId="0" borderId="1" xfId="2" applyNumberFormat="1" applyFont="1" applyBorder="1" applyAlignment="1">
      <alignment vertical="center" wrapText="1"/>
    </xf>
    <xf numFmtId="164" fontId="35" fillId="3" borderId="1" xfId="2" applyNumberFormat="1" applyFont="1" applyFill="1" applyBorder="1" applyAlignment="1">
      <alignment vertical="center" wrapText="1"/>
    </xf>
    <xf numFmtId="9" fontId="35" fillId="0" borderId="1" xfId="3" applyFont="1" applyBorder="1" applyAlignment="1">
      <alignment vertical="center" wrapText="1"/>
    </xf>
    <xf numFmtId="0" fontId="35" fillId="3" borderId="1" xfId="0" applyFont="1" applyFill="1" applyBorder="1" applyAlignment="1">
      <alignment vertical="center" wrapText="1"/>
    </xf>
    <xf numFmtId="9" fontId="35" fillId="3" borderId="1" xfId="3" applyFont="1" applyFill="1" applyBorder="1" applyAlignment="1">
      <alignment vertical="center" wrapText="1"/>
    </xf>
    <xf numFmtId="0" fontId="33" fillId="3" borderId="0" xfId="0" applyFont="1" applyFill="1"/>
    <xf numFmtId="0" fontId="36" fillId="3" borderId="1" xfId="0" applyFont="1" applyFill="1" applyBorder="1" applyAlignment="1">
      <alignment vertical="center" wrapText="1"/>
    </xf>
    <xf numFmtId="164" fontId="36" fillId="3" borderId="1" xfId="2" applyNumberFormat="1" applyFont="1" applyFill="1" applyBorder="1" applyAlignment="1">
      <alignment vertical="center" wrapText="1"/>
    </xf>
    <xf numFmtId="0" fontId="36" fillId="0" borderId="1" xfId="0" applyFont="1" applyBorder="1" applyAlignment="1">
      <alignment vertical="center" wrapText="1"/>
    </xf>
    <xf numFmtId="164" fontId="36" fillId="0" borderId="1" xfId="2" applyNumberFormat="1" applyFont="1" applyBorder="1" applyAlignment="1">
      <alignment vertical="center" wrapText="1"/>
    </xf>
    <xf numFmtId="9" fontId="36" fillId="0" borderId="1" xfId="3" applyFont="1" applyBorder="1" applyAlignment="1">
      <alignment vertical="center" wrapText="1"/>
    </xf>
    <xf numFmtId="0" fontId="37" fillId="0" borderId="0" xfId="0" applyFont="1"/>
    <xf numFmtId="0" fontId="38" fillId="3" borderId="1" xfId="0" applyFont="1" applyFill="1" applyBorder="1" applyAlignment="1">
      <alignment vertical="center" wrapText="1"/>
    </xf>
    <xf numFmtId="164" fontId="38" fillId="3" borderId="1" xfId="2" applyNumberFormat="1" applyFont="1" applyFill="1" applyBorder="1" applyAlignment="1">
      <alignment vertical="center" wrapText="1"/>
    </xf>
    <xf numFmtId="9" fontId="38" fillId="3" borderId="1" xfId="3" applyFont="1" applyFill="1" applyBorder="1" applyAlignment="1">
      <alignment vertical="center" wrapText="1"/>
    </xf>
    <xf numFmtId="0" fontId="39" fillId="3" borderId="1" xfId="0" applyFont="1" applyFill="1" applyBorder="1" applyAlignment="1">
      <alignment vertical="center" wrapText="1"/>
    </xf>
    <xf numFmtId="164" fontId="39" fillId="0" borderId="1" xfId="2" applyNumberFormat="1" applyFont="1" applyBorder="1" applyAlignment="1">
      <alignment vertical="center" wrapText="1"/>
    </xf>
    <xf numFmtId="164" fontId="39" fillId="3" borderId="1" xfId="2" applyNumberFormat="1" applyFont="1" applyFill="1" applyBorder="1" applyAlignment="1">
      <alignment vertical="center" wrapText="1"/>
    </xf>
    <xf numFmtId="9" fontId="39" fillId="0" borderId="1" xfId="3" applyFont="1" applyBorder="1" applyAlignment="1">
      <alignment vertical="center" wrapText="1"/>
    </xf>
    <xf numFmtId="0" fontId="39" fillId="0" borderId="1" xfId="0" applyFont="1" applyBorder="1" applyAlignment="1">
      <alignment vertical="center" wrapText="1"/>
    </xf>
    <xf numFmtId="164" fontId="35" fillId="0" borderId="1" xfId="2" applyNumberFormat="1" applyFont="1" applyBorder="1" applyAlignment="1">
      <alignment horizontal="center" vertical="center" wrapText="1"/>
    </xf>
    <xf numFmtId="164" fontId="35" fillId="3" borderId="1" xfId="2" applyNumberFormat="1" applyFont="1" applyFill="1" applyBorder="1" applyAlignment="1">
      <alignment horizontal="center" vertical="center" wrapText="1"/>
    </xf>
    <xf numFmtId="9" fontId="35" fillId="0" borderId="1" xfId="3" applyFont="1" applyBorder="1" applyAlignment="1">
      <alignment horizontal="center" vertical="center" wrapText="1"/>
    </xf>
    <xf numFmtId="0" fontId="20" fillId="0" borderId="1" xfId="0" applyFont="1" applyBorder="1" applyAlignment="1">
      <alignment horizontal="center" vertical="center" wrapText="1"/>
    </xf>
    <xf numFmtId="0" fontId="40" fillId="0" borderId="1" xfId="0" applyFont="1" applyBorder="1" applyAlignment="1">
      <alignment vertical="center" wrapText="1"/>
    </xf>
    <xf numFmtId="164" fontId="20" fillId="0" borderId="1" xfId="2" applyNumberFormat="1" applyFont="1" applyBorder="1" applyAlignment="1">
      <alignment horizontal="center" vertical="center" wrapText="1"/>
    </xf>
    <xf numFmtId="164" fontId="20" fillId="3" borderId="1" xfId="2" applyNumberFormat="1" applyFont="1" applyFill="1" applyBorder="1" applyAlignment="1">
      <alignment horizontal="center" vertical="center" wrapText="1"/>
    </xf>
    <xf numFmtId="9" fontId="20" fillId="0" borderId="1" xfId="3"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 fillId="0" borderId="0" xfId="0" applyFont="1" applyAlignment="1">
      <alignment vertical="center"/>
    </xf>
    <xf numFmtId="9" fontId="18" fillId="0" borderId="1" xfId="3" applyFont="1" applyBorder="1" applyAlignment="1">
      <alignment horizontal="center" vertical="center" wrapText="1"/>
    </xf>
    <xf numFmtId="9" fontId="18" fillId="0" borderId="4" xfId="3"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8" fillId="0" borderId="0" xfId="0" applyFont="1" applyAlignment="1">
      <alignment horizontal="center"/>
    </xf>
    <xf numFmtId="0" fontId="6" fillId="0" borderId="3" xfId="0" applyFont="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4" fillId="0" borderId="0" xfId="0" applyFont="1" applyAlignment="1">
      <alignment horizontal="left" vertical="center" wrapText="1"/>
    </xf>
    <xf numFmtId="0" fontId="27"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1" fillId="0" borderId="0" xfId="0" applyFont="1" applyAlignment="1">
      <alignment horizontal="center"/>
    </xf>
    <xf numFmtId="0" fontId="4" fillId="3" borderId="0" xfId="0" applyFont="1" applyFill="1" applyAlignment="1">
      <alignment horizontal="left" vertical="center" wrapText="1"/>
    </xf>
  </cellXfs>
  <cellStyles count="6">
    <cellStyle name="Comma" xfId="2" builtinId="3"/>
    <cellStyle name="Comma 35" xfId="5" xr:uid="{E3A56DCB-07E7-457F-984C-95DD56E351FB}"/>
    <cellStyle name="Hyperlink" xfId="1" builtinId="8"/>
    <cellStyle name="Normal" xfId="0" builtinId="0"/>
    <cellStyle name="Normal 2" xfId="4" xr:uid="{00000000-0005-0000-0000-000003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workbookViewId="0">
      <selection activeCell="B20" sqref="B20"/>
    </sheetView>
  </sheetViews>
  <sheetFormatPr defaultColWidth="9.109375" defaultRowHeight="15.6" x14ac:dyDescent="0.3"/>
  <cols>
    <col min="1" max="1" width="22.109375" style="14" customWidth="1"/>
    <col min="2" max="2" width="64.77734375" style="12" customWidth="1"/>
    <col min="3" max="3" width="47.77734375" style="12" hidden="1" customWidth="1"/>
    <col min="4" max="16384" width="9.109375" style="12"/>
  </cols>
  <sheetData>
    <row r="1" spans="1:3" x14ac:dyDescent="0.3">
      <c r="A1" s="124" t="s">
        <v>139</v>
      </c>
      <c r="B1" s="124"/>
      <c r="C1" s="124"/>
    </row>
    <row r="2" spans="1:3" ht="38.25" customHeight="1" x14ac:dyDescent="0.3">
      <c r="A2" s="123" t="s">
        <v>140</v>
      </c>
      <c r="B2" s="123"/>
      <c r="C2" s="123"/>
    </row>
    <row r="3" spans="1:3" s="15" customFormat="1" x14ac:dyDescent="0.3">
      <c r="A3" s="4" t="s">
        <v>141</v>
      </c>
      <c r="B3" s="4" t="s">
        <v>1</v>
      </c>
      <c r="C3" s="4" t="s">
        <v>142</v>
      </c>
    </row>
    <row r="4" spans="1:3" x14ac:dyDescent="0.3">
      <c r="A4" s="11" t="s">
        <v>131</v>
      </c>
      <c r="B4" s="11" t="s">
        <v>132</v>
      </c>
      <c r="C4" s="11"/>
    </row>
    <row r="5" spans="1:3" ht="31.2" x14ac:dyDescent="0.3">
      <c r="A5" s="13" t="s">
        <v>95</v>
      </c>
      <c r="B5" s="6" t="s">
        <v>133</v>
      </c>
      <c r="C5" s="6" t="s">
        <v>146</v>
      </c>
    </row>
    <row r="6" spans="1:3" ht="31.2" x14ac:dyDescent="0.3">
      <c r="A6" s="13" t="s">
        <v>96</v>
      </c>
      <c r="B6" s="6" t="s">
        <v>152</v>
      </c>
      <c r="C6" s="6" t="s">
        <v>146</v>
      </c>
    </row>
    <row r="7" spans="1:3" ht="31.2" x14ac:dyDescent="0.3">
      <c r="A7" s="13" t="s">
        <v>97</v>
      </c>
      <c r="B7" s="6" t="s">
        <v>134</v>
      </c>
      <c r="C7" s="6" t="s">
        <v>147</v>
      </c>
    </row>
    <row r="8" spans="1:3" ht="46.8" x14ac:dyDescent="0.3">
      <c r="A8" s="13" t="s">
        <v>98</v>
      </c>
      <c r="B8" s="6" t="s">
        <v>135</v>
      </c>
      <c r="C8" s="6" t="s">
        <v>148</v>
      </c>
    </row>
    <row r="9" spans="1:3" ht="46.8" x14ac:dyDescent="0.3">
      <c r="A9" s="13" t="s">
        <v>99</v>
      </c>
      <c r="B9" s="6" t="s">
        <v>153</v>
      </c>
      <c r="C9" s="6" t="s">
        <v>148</v>
      </c>
    </row>
    <row r="10" spans="1:3" ht="46.8" x14ac:dyDescent="0.3">
      <c r="A10" s="13" t="s">
        <v>100</v>
      </c>
      <c r="B10" s="6" t="s">
        <v>154</v>
      </c>
      <c r="C10" s="6" t="s">
        <v>148</v>
      </c>
    </row>
    <row r="11" spans="1:3" ht="31.2" x14ac:dyDescent="0.3">
      <c r="A11" s="13" t="s">
        <v>101</v>
      </c>
      <c r="B11" s="6" t="s">
        <v>155</v>
      </c>
      <c r="C11" s="6" t="s">
        <v>145</v>
      </c>
    </row>
    <row r="12" spans="1:3" ht="46.8" x14ac:dyDescent="0.3">
      <c r="A12" s="13" t="s">
        <v>122</v>
      </c>
      <c r="B12" s="6" t="s">
        <v>156</v>
      </c>
      <c r="C12" s="6" t="s">
        <v>149</v>
      </c>
    </row>
    <row r="13" spans="1:3" ht="31.2" x14ac:dyDescent="0.3">
      <c r="A13" s="13" t="s">
        <v>123</v>
      </c>
      <c r="B13" s="6" t="s">
        <v>157</v>
      </c>
      <c r="C13" s="6" t="s">
        <v>145</v>
      </c>
    </row>
    <row r="14" spans="1:3" ht="31.2" x14ac:dyDescent="0.3">
      <c r="A14" s="13" t="s">
        <v>124</v>
      </c>
      <c r="B14" s="6" t="s">
        <v>158</v>
      </c>
      <c r="C14" s="6" t="s">
        <v>145</v>
      </c>
    </row>
    <row r="15" spans="1:3" ht="46.8" x14ac:dyDescent="0.3">
      <c r="A15" s="13" t="s">
        <v>125</v>
      </c>
      <c r="B15" s="6" t="s">
        <v>159</v>
      </c>
      <c r="C15" s="6" t="s">
        <v>148</v>
      </c>
    </row>
    <row r="16" spans="1:3" ht="46.8" x14ac:dyDescent="0.3">
      <c r="A16" s="13" t="s">
        <v>126</v>
      </c>
      <c r="B16" s="6" t="s">
        <v>160</v>
      </c>
      <c r="C16" s="6" t="s">
        <v>148</v>
      </c>
    </row>
    <row r="17" spans="1:3" ht="31.2" x14ac:dyDescent="0.3">
      <c r="A17" s="13" t="s">
        <v>127</v>
      </c>
      <c r="B17" s="6" t="s">
        <v>161</v>
      </c>
      <c r="C17" s="6" t="s">
        <v>146</v>
      </c>
    </row>
    <row r="18" spans="1:3" ht="46.8" x14ac:dyDescent="0.3">
      <c r="A18" s="13" t="s">
        <v>128</v>
      </c>
      <c r="B18" s="6" t="s">
        <v>136</v>
      </c>
      <c r="C18" s="6" t="s">
        <v>148</v>
      </c>
    </row>
    <row r="19" spans="1:3" ht="62.4" x14ac:dyDescent="0.3">
      <c r="A19" s="13" t="s">
        <v>129</v>
      </c>
      <c r="B19" s="6" t="s">
        <v>137</v>
      </c>
      <c r="C19" s="6" t="s">
        <v>144</v>
      </c>
    </row>
    <row r="20" spans="1:3" ht="31.2" x14ac:dyDescent="0.3">
      <c r="A20" s="13" t="s">
        <v>130</v>
      </c>
      <c r="B20" s="6" t="s">
        <v>138</v>
      </c>
      <c r="C20" s="6" t="s">
        <v>143</v>
      </c>
    </row>
  </sheetData>
  <mergeCells count="2">
    <mergeCell ref="A2:C2"/>
    <mergeCell ref="A1:C1"/>
  </mergeCells>
  <hyperlinks>
    <hyperlink ref="A5" location="'48'!A1" display="Biểu mẫu số 48" xr:uid="{00000000-0004-0000-0000-000000000000}"/>
    <hyperlink ref="A6" location="'49'!A1" display="Biểu mẫu số 49" xr:uid="{00000000-0004-0000-0000-000001000000}"/>
    <hyperlink ref="A7" location="'50'!A1" display="Biểu mẫu số 50" xr:uid="{00000000-0004-0000-0000-000002000000}"/>
    <hyperlink ref="A8" location="'51'!A1" display="Biểu mẫu số 51" xr:uid="{00000000-0004-0000-0000-000003000000}"/>
    <hyperlink ref="A9" location="'52'!A1" display="Biểu mẫu số 52" xr:uid="{00000000-0004-0000-0000-000004000000}"/>
    <hyperlink ref="A10" location="'53'!A1" display="Biểu mẫu số 53" xr:uid="{00000000-0004-0000-0000-000005000000}"/>
    <hyperlink ref="A11" location="'54'!A1" display="Biểu mẫu số 54" xr:uid="{00000000-0004-0000-0000-000006000000}"/>
    <hyperlink ref="A12" location="'55'!A1" display="Biểu mẫu số 55" xr:uid="{00000000-0004-0000-0000-000007000000}"/>
    <hyperlink ref="A13" location="'56'!A1" display="Biểu mẫu số 56" xr:uid="{00000000-0004-0000-0000-000008000000}"/>
    <hyperlink ref="A14" location="'57'!A1" display="Biểu mẫu số 57" xr:uid="{00000000-0004-0000-0000-000009000000}"/>
    <hyperlink ref="A15" location="'58'!A1" display="Biểu mẫu số 58" xr:uid="{00000000-0004-0000-0000-00000A000000}"/>
    <hyperlink ref="A16" location="'59'!A1" display="Biểu mẫu số 59" xr:uid="{00000000-0004-0000-0000-00000B000000}"/>
    <hyperlink ref="A17" location="'60'!A1" display="Biểu mẫu số 60" xr:uid="{00000000-0004-0000-0000-00000C000000}"/>
    <hyperlink ref="A18" location="'61'!A1" display="Biểu mẫu số 61" xr:uid="{00000000-0004-0000-0000-00000D000000}"/>
    <hyperlink ref="A19" location="'62'!A1" display="Biểu mẫu số 62" xr:uid="{00000000-0004-0000-0000-00000E000000}"/>
    <hyperlink ref="A20" location="'64'!A1" display="Biểu mẫu số 64" xr:uid="{00000000-0004-0000-0000-00000F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79"/>
  <sheetViews>
    <sheetView zoomScaleNormal="100" workbookViewId="0">
      <selection activeCell="F15" sqref="F15"/>
    </sheetView>
  </sheetViews>
  <sheetFormatPr defaultRowHeight="14.4" x14ac:dyDescent="0.3"/>
  <cols>
    <col min="1" max="1" width="6.33203125" customWidth="1"/>
    <col min="2" max="2" width="47.33203125" customWidth="1"/>
    <col min="3" max="3" width="15.6640625" customWidth="1"/>
    <col min="4" max="4" width="15.88671875" customWidth="1"/>
    <col min="5" max="5" width="16.5546875" style="21" customWidth="1"/>
    <col min="6" max="6" width="16" customWidth="1"/>
    <col min="7" max="7" width="9.44140625" customWidth="1"/>
    <col min="8" max="8" width="9.33203125" customWidth="1"/>
  </cols>
  <sheetData>
    <row r="1" spans="1:10" ht="15.6" customHeight="1" x14ac:dyDescent="0.3">
      <c r="F1" s="126" t="s">
        <v>205</v>
      </c>
      <c r="G1" s="126"/>
      <c r="H1" s="126"/>
    </row>
    <row r="2" spans="1:10" ht="21.6" customHeight="1" x14ac:dyDescent="0.3">
      <c r="A2" s="127" t="s">
        <v>197</v>
      </c>
      <c r="B2" s="127"/>
      <c r="C2" s="127"/>
      <c r="D2" s="127"/>
      <c r="E2" s="127"/>
      <c r="F2" s="127"/>
      <c r="G2" s="127"/>
      <c r="H2" s="127"/>
    </row>
    <row r="3" spans="1:10" ht="15.6" x14ac:dyDescent="0.3">
      <c r="A3" s="122" t="s">
        <v>199</v>
      </c>
      <c r="B3" s="122"/>
      <c r="C3" s="122"/>
      <c r="D3" s="122"/>
      <c r="E3" s="122"/>
      <c r="F3" s="122"/>
      <c r="G3" s="122"/>
      <c r="H3" s="122"/>
    </row>
    <row r="4" spans="1:10" ht="15.6" x14ac:dyDescent="0.3">
      <c r="H4" s="1" t="s">
        <v>196</v>
      </c>
    </row>
    <row r="5" spans="1:10" ht="15.6" x14ac:dyDescent="0.3">
      <c r="A5" s="132" t="s">
        <v>0</v>
      </c>
      <c r="B5" s="132" t="s">
        <v>1</v>
      </c>
      <c r="C5" s="132" t="s">
        <v>94</v>
      </c>
      <c r="D5" s="132"/>
      <c r="E5" s="132" t="s">
        <v>102</v>
      </c>
      <c r="F5" s="132"/>
      <c r="G5" s="132" t="s">
        <v>44</v>
      </c>
      <c r="H5" s="132"/>
    </row>
    <row r="6" spans="1:10" ht="31.2" x14ac:dyDescent="0.3">
      <c r="A6" s="132"/>
      <c r="B6" s="132"/>
      <c r="C6" s="4" t="s">
        <v>45</v>
      </c>
      <c r="D6" s="4" t="s">
        <v>46</v>
      </c>
      <c r="E6" s="46" t="s">
        <v>45</v>
      </c>
      <c r="F6" s="4" t="s">
        <v>46</v>
      </c>
      <c r="G6" s="4" t="s">
        <v>45</v>
      </c>
      <c r="H6" s="4" t="s">
        <v>46</v>
      </c>
    </row>
    <row r="7" spans="1:10" ht="15.6" x14ac:dyDescent="0.3">
      <c r="A7" s="17" t="s">
        <v>2</v>
      </c>
      <c r="B7" s="17" t="s">
        <v>3</v>
      </c>
      <c r="C7" s="17">
        <v>1</v>
      </c>
      <c r="D7" s="17">
        <v>2</v>
      </c>
      <c r="E7" s="47">
        <v>3</v>
      </c>
      <c r="F7" s="17">
        <v>4</v>
      </c>
      <c r="G7" s="17" t="s">
        <v>47</v>
      </c>
      <c r="H7" s="17" t="s">
        <v>48</v>
      </c>
    </row>
    <row r="8" spans="1:10" s="75" customFormat="1" ht="22.2" customHeight="1" x14ac:dyDescent="0.3">
      <c r="A8" s="74"/>
      <c r="B8" s="76" t="s">
        <v>105</v>
      </c>
      <c r="C8" s="77">
        <f>C9+C56+C57+C62+C63</f>
        <v>54474000000</v>
      </c>
      <c r="D8" s="77">
        <f t="shared" ref="D8:F8" si="0">D9+D56+D57+D62+D63</f>
        <v>100835000000</v>
      </c>
      <c r="E8" s="78">
        <f>E9+E56+E57+E62+E63</f>
        <v>311368227082</v>
      </c>
      <c r="F8" s="77">
        <f t="shared" si="0"/>
        <v>143056340045</v>
      </c>
      <c r="G8" s="79">
        <f>E8/C8</f>
        <v>5.7159053324888935</v>
      </c>
      <c r="H8" s="79">
        <f>F8/D8</f>
        <v>1.418717112560123</v>
      </c>
    </row>
    <row r="9" spans="1:10" s="75" customFormat="1" ht="22.2" customHeight="1" x14ac:dyDescent="0.3">
      <c r="A9" s="74" t="s">
        <v>2</v>
      </c>
      <c r="B9" s="76" t="s">
        <v>106</v>
      </c>
      <c r="C9" s="77">
        <f t="shared" ref="C9:F9" si="1">C10+C47+C48+C55</f>
        <v>54474000000</v>
      </c>
      <c r="D9" s="77">
        <f t="shared" si="1"/>
        <v>9590000000</v>
      </c>
      <c r="E9" s="78">
        <f t="shared" si="1"/>
        <v>180657023420</v>
      </c>
      <c r="F9" s="77">
        <f t="shared" si="1"/>
        <v>12660596450</v>
      </c>
      <c r="G9" s="79">
        <f t="shared" ref="G9:G10" si="2">E9/C9</f>
        <v>3.3163899001358446</v>
      </c>
      <c r="H9" s="79">
        <f t="shared" ref="H9:H10" si="3">F9/D9</f>
        <v>1.3201873253388947</v>
      </c>
      <c r="J9" s="80"/>
    </row>
    <row r="10" spans="1:10" s="81" customFormat="1" ht="22.2" customHeight="1" x14ac:dyDescent="0.3">
      <c r="A10" s="74" t="s">
        <v>10</v>
      </c>
      <c r="B10" s="76" t="s">
        <v>5</v>
      </c>
      <c r="C10" s="77">
        <f t="shared" ref="C10:F10" si="4">C11+C13+C16+C20+C24+C25+C28+C29+C34+C35+C36+C37+C38+C39+C41+C42+C43+C44+C45+C46</f>
        <v>54474000000</v>
      </c>
      <c r="D10" s="77">
        <f t="shared" si="4"/>
        <v>9590000000</v>
      </c>
      <c r="E10" s="78">
        <f t="shared" si="4"/>
        <v>180657023420</v>
      </c>
      <c r="F10" s="77">
        <f t="shared" si="4"/>
        <v>12660596450</v>
      </c>
      <c r="G10" s="79">
        <f t="shared" si="2"/>
        <v>3.3163899001358446</v>
      </c>
      <c r="H10" s="79">
        <f t="shared" si="3"/>
        <v>1.3201873253388947</v>
      </c>
    </row>
    <row r="11" spans="1:10" s="75" customFormat="1" ht="22.2" customHeight="1" x14ac:dyDescent="0.3">
      <c r="A11" s="129">
        <v>1</v>
      </c>
      <c r="B11" s="83" t="s">
        <v>49</v>
      </c>
      <c r="C11" s="84"/>
      <c r="D11" s="84"/>
      <c r="E11" s="85"/>
      <c r="F11" s="84"/>
      <c r="G11" s="86"/>
      <c r="H11" s="86"/>
    </row>
    <row r="12" spans="1:10" s="75" customFormat="1" ht="22.2" customHeight="1" x14ac:dyDescent="0.3">
      <c r="A12" s="129"/>
      <c r="B12" s="83" t="s">
        <v>50</v>
      </c>
      <c r="C12" s="84"/>
      <c r="D12" s="84"/>
      <c r="E12" s="85"/>
      <c r="F12" s="84"/>
      <c r="G12" s="86"/>
      <c r="H12" s="86"/>
    </row>
    <row r="13" spans="1:10" s="89" customFormat="1" ht="22.2" customHeight="1" x14ac:dyDescent="0.3">
      <c r="A13" s="131">
        <v>2</v>
      </c>
      <c r="B13" s="87" t="s">
        <v>107</v>
      </c>
      <c r="C13" s="85"/>
      <c r="D13" s="85"/>
      <c r="E13" s="85">
        <f>E14+E15</f>
        <v>259243114</v>
      </c>
      <c r="F13" s="85"/>
      <c r="G13" s="88"/>
      <c r="H13" s="88"/>
    </row>
    <row r="14" spans="1:10" s="89" customFormat="1" ht="22.2" customHeight="1" x14ac:dyDescent="0.3">
      <c r="A14" s="131"/>
      <c r="B14" s="90" t="s">
        <v>164</v>
      </c>
      <c r="C14" s="91"/>
      <c r="D14" s="91"/>
      <c r="E14" s="91">
        <v>52409573</v>
      </c>
      <c r="F14" s="85"/>
      <c r="G14" s="88"/>
      <c r="H14" s="88"/>
    </row>
    <row r="15" spans="1:10" s="89" customFormat="1" ht="22.2" customHeight="1" x14ac:dyDescent="0.3">
      <c r="A15" s="131"/>
      <c r="B15" s="90" t="s">
        <v>165</v>
      </c>
      <c r="C15" s="91"/>
      <c r="D15" s="91"/>
      <c r="E15" s="91">
        <v>206833541</v>
      </c>
      <c r="F15" s="85"/>
      <c r="G15" s="88"/>
      <c r="H15" s="88"/>
    </row>
    <row r="16" spans="1:10" s="75" customFormat="1" ht="31.2" customHeight="1" x14ac:dyDescent="0.3">
      <c r="A16" s="129">
        <v>3</v>
      </c>
      <c r="B16" s="83" t="s">
        <v>32</v>
      </c>
      <c r="C16" s="84"/>
      <c r="D16" s="84"/>
      <c r="E16" s="85">
        <f>E17+E18+E19</f>
        <v>160212585</v>
      </c>
      <c r="F16" s="84"/>
      <c r="G16" s="86"/>
      <c r="H16" s="86"/>
    </row>
    <row r="17" spans="1:8" s="95" customFormat="1" ht="31.8" customHeight="1" x14ac:dyDescent="0.3">
      <c r="A17" s="129"/>
      <c r="B17" s="92" t="s">
        <v>177</v>
      </c>
      <c r="C17" s="93"/>
      <c r="D17" s="93"/>
      <c r="E17" s="91">
        <v>18032584</v>
      </c>
      <c r="F17" s="93"/>
      <c r="G17" s="94"/>
      <c r="H17" s="94"/>
    </row>
    <row r="18" spans="1:8" s="95" customFormat="1" ht="22.2" customHeight="1" x14ac:dyDescent="0.3">
      <c r="A18" s="129"/>
      <c r="B18" s="90" t="s">
        <v>165</v>
      </c>
      <c r="C18" s="93"/>
      <c r="D18" s="93"/>
      <c r="E18" s="91">
        <v>142034001</v>
      </c>
      <c r="F18" s="93"/>
      <c r="G18" s="94"/>
      <c r="H18" s="94"/>
    </row>
    <row r="19" spans="1:8" s="95" customFormat="1" ht="22.2" customHeight="1" x14ac:dyDescent="0.3">
      <c r="A19" s="129"/>
      <c r="B19" s="92" t="s">
        <v>178</v>
      </c>
      <c r="C19" s="93"/>
      <c r="D19" s="93"/>
      <c r="E19" s="91">
        <v>146000</v>
      </c>
      <c r="F19" s="93"/>
      <c r="G19" s="94"/>
      <c r="H19" s="94"/>
    </row>
    <row r="20" spans="1:8" s="89" customFormat="1" ht="22.2" customHeight="1" x14ac:dyDescent="0.3">
      <c r="A20" s="130">
        <v>4</v>
      </c>
      <c r="B20" s="96" t="s">
        <v>33</v>
      </c>
      <c r="C20" s="97">
        <f t="shared" ref="C20:D20" si="5">C21+C22+C23</f>
        <v>1354000000</v>
      </c>
      <c r="D20" s="97">
        <f t="shared" si="5"/>
        <v>406000000</v>
      </c>
      <c r="E20" s="97">
        <f>E21+E22+E23</f>
        <v>11737710115</v>
      </c>
      <c r="F20" s="97">
        <f>F21+F22+F23</f>
        <v>546211510</v>
      </c>
      <c r="G20" s="98">
        <f>E20/C20</f>
        <v>8.6689144128508122</v>
      </c>
      <c r="H20" s="98">
        <f>F20/D20</f>
        <v>1.3453485467980295</v>
      </c>
    </row>
    <row r="21" spans="1:8" s="75" customFormat="1" ht="22.2" customHeight="1" x14ac:dyDescent="0.3">
      <c r="A21" s="130"/>
      <c r="B21" s="99" t="s">
        <v>164</v>
      </c>
      <c r="C21" s="100">
        <v>1354000000</v>
      </c>
      <c r="D21" s="100">
        <v>406000000</v>
      </c>
      <c r="E21" s="101">
        <v>10379881570</v>
      </c>
      <c r="F21" s="100">
        <v>546211510</v>
      </c>
      <c r="G21" s="102">
        <f>E21/C21</f>
        <v>7.6660868316100439</v>
      </c>
      <c r="H21" s="102">
        <f>F21/D21</f>
        <v>1.3453485467980295</v>
      </c>
    </row>
    <row r="22" spans="1:8" s="75" customFormat="1" ht="22.2" customHeight="1" x14ac:dyDescent="0.3">
      <c r="A22" s="130"/>
      <c r="B22" s="99" t="s">
        <v>165</v>
      </c>
      <c r="C22" s="100"/>
      <c r="D22" s="100"/>
      <c r="E22" s="101">
        <v>1346652145</v>
      </c>
      <c r="F22" s="100"/>
      <c r="G22" s="102"/>
      <c r="H22" s="102"/>
    </row>
    <row r="23" spans="1:8" s="75" customFormat="1" ht="22.2" customHeight="1" x14ac:dyDescent="0.3">
      <c r="A23" s="130"/>
      <c r="B23" s="103" t="s">
        <v>166</v>
      </c>
      <c r="C23" s="100"/>
      <c r="D23" s="100"/>
      <c r="E23" s="101">
        <v>11176400</v>
      </c>
      <c r="F23" s="100"/>
      <c r="G23" s="102"/>
      <c r="H23" s="102"/>
    </row>
    <row r="24" spans="1:8" s="75" customFormat="1" ht="22.2" customHeight="1" x14ac:dyDescent="0.3">
      <c r="A24" s="82">
        <v>5</v>
      </c>
      <c r="B24" s="83" t="s">
        <v>34</v>
      </c>
      <c r="C24" s="104">
        <v>675000000</v>
      </c>
      <c r="D24" s="104">
        <v>202000000</v>
      </c>
      <c r="E24" s="105">
        <v>5124367717</v>
      </c>
      <c r="F24" s="104">
        <v>1282590783</v>
      </c>
      <c r="G24" s="106">
        <f>E24/C24</f>
        <v>7.591655877037037</v>
      </c>
      <c r="H24" s="106">
        <f>F24/D24</f>
        <v>6.3494593217821782</v>
      </c>
    </row>
    <row r="25" spans="1:8" s="75" customFormat="1" ht="22.2" customHeight="1" x14ac:dyDescent="0.3">
      <c r="A25" s="82">
        <v>6</v>
      </c>
      <c r="B25" s="83" t="s">
        <v>35</v>
      </c>
      <c r="C25" s="104"/>
      <c r="D25" s="104"/>
      <c r="E25" s="105"/>
      <c r="F25" s="104"/>
      <c r="G25" s="106"/>
      <c r="H25" s="106"/>
    </row>
    <row r="26" spans="1:8" s="75" customFormat="1" ht="34.200000000000003" customHeight="1" x14ac:dyDescent="0.3">
      <c r="A26" s="82" t="s">
        <v>4</v>
      </c>
      <c r="B26" s="92" t="s">
        <v>108</v>
      </c>
      <c r="C26" s="104"/>
      <c r="D26" s="104"/>
      <c r="E26" s="105"/>
      <c r="F26" s="104"/>
      <c r="G26" s="106"/>
      <c r="H26" s="106"/>
    </row>
    <row r="27" spans="1:8" s="75" customFormat="1" ht="22.2" customHeight="1" x14ac:dyDescent="0.3">
      <c r="A27" s="82" t="s">
        <v>4</v>
      </c>
      <c r="B27" s="92" t="s">
        <v>61</v>
      </c>
      <c r="C27" s="104"/>
      <c r="D27" s="104"/>
      <c r="E27" s="105"/>
      <c r="F27" s="104"/>
      <c r="G27" s="106"/>
      <c r="H27" s="106"/>
    </row>
    <row r="28" spans="1:8" s="75" customFormat="1" ht="22.2" customHeight="1" x14ac:dyDescent="0.3">
      <c r="A28" s="82">
        <v>7</v>
      </c>
      <c r="B28" s="83" t="s">
        <v>74</v>
      </c>
      <c r="C28" s="104"/>
      <c r="D28" s="104"/>
      <c r="E28" s="105">
        <v>6059005579</v>
      </c>
      <c r="F28" s="104"/>
      <c r="G28" s="106"/>
      <c r="H28" s="106"/>
    </row>
    <row r="29" spans="1:8" s="75" customFormat="1" ht="22.2" customHeight="1" x14ac:dyDescent="0.3">
      <c r="A29" s="82">
        <v>8</v>
      </c>
      <c r="B29" s="83" t="s">
        <v>109</v>
      </c>
      <c r="C29" s="104">
        <f t="shared" ref="C29:D29" si="6">C30+C31+C32+C33</f>
        <v>51000000</v>
      </c>
      <c r="D29" s="104">
        <f t="shared" si="6"/>
        <v>35000000</v>
      </c>
      <c r="E29" s="105">
        <f>E30+E31+E32+E33</f>
        <v>188048044</v>
      </c>
      <c r="F29" s="104">
        <f>F30+F31+F32+F33</f>
        <v>61341044</v>
      </c>
      <c r="G29" s="106">
        <f>E29/C29</f>
        <v>3.6872165490196078</v>
      </c>
      <c r="H29" s="106">
        <f>F29/D29</f>
        <v>1.7526012571428571</v>
      </c>
    </row>
    <row r="30" spans="1:8" s="75" customFormat="1" ht="22.2" customHeight="1" x14ac:dyDescent="0.3">
      <c r="A30" s="82" t="s">
        <v>4</v>
      </c>
      <c r="B30" s="92" t="s">
        <v>75</v>
      </c>
      <c r="C30" s="104"/>
      <c r="D30" s="104"/>
      <c r="E30" s="105">
        <v>28357000</v>
      </c>
      <c r="F30" s="104"/>
      <c r="G30" s="106"/>
      <c r="H30" s="106"/>
    </row>
    <row r="31" spans="1:8" s="75" customFormat="1" ht="22.2" customHeight="1" x14ac:dyDescent="0.3">
      <c r="A31" s="82" t="s">
        <v>4</v>
      </c>
      <c r="B31" s="92" t="s">
        <v>76</v>
      </c>
      <c r="C31" s="104">
        <v>51000000</v>
      </c>
      <c r="D31" s="104"/>
      <c r="E31" s="105"/>
      <c r="F31" s="104"/>
      <c r="G31" s="106"/>
      <c r="H31" s="106"/>
    </row>
    <row r="32" spans="1:8" s="75" customFormat="1" ht="22.2" customHeight="1" x14ac:dyDescent="0.3">
      <c r="A32" s="82" t="s">
        <v>4</v>
      </c>
      <c r="B32" s="92" t="s">
        <v>167</v>
      </c>
      <c r="C32" s="104"/>
      <c r="D32" s="104"/>
      <c r="E32" s="105">
        <v>6700000</v>
      </c>
      <c r="F32" s="104"/>
      <c r="G32" s="106"/>
      <c r="H32" s="106"/>
    </row>
    <row r="33" spans="1:8" s="67" customFormat="1" ht="22.2" customHeight="1" x14ac:dyDescent="0.3">
      <c r="A33" s="107" t="s">
        <v>4</v>
      </c>
      <c r="B33" s="108" t="s">
        <v>151</v>
      </c>
      <c r="C33" s="109"/>
      <c r="D33" s="109">
        <v>35000000</v>
      </c>
      <c r="E33" s="110">
        <v>152991044</v>
      </c>
      <c r="F33" s="109">
        <v>61341044</v>
      </c>
      <c r="G33" s="111"/>
      <c r="H33" s="111">
        <f>F33/D33</f>
        <v>1.7526012571428571</v>
      </c>
    </row>
    <row r="34" spans="1:8" s="75" customFormat="1" ht="22.2" customHeight="1" x14ac:dyDescent="0.3">
      <c r="A34" s="82">
        <v>9</v>
      </c>
      <c r="B34" s="83" t="s">
        <v>51</v>
      </c>
      <c r="C34" s="104"/>
      <c r="D34" s="104"/>
      <c r="E34" s="105"/>
      <c r="F34" s="104"/>
      <c r="G34" s="106"/>
      <c r="H34" s="106"/>
    </row>
    <row r="35" spans="1:8" s="75" customFormat="1" ht="22.2" customHeight="1" x14ac:dyDescent="0.3">
      <c r="A35" s="82">
        <v>10</v>
      </c>
      <c r="B35" s="83" t="s">
        <v>52</v>
      </c>
      <c r="C35" s="104">
        <v>210000000</v>
      </c>
      <c r="D35" s="104"/>
      <c r="E35" s="105">
        <v>863002167</v>
      </c>
      <c r="F35" s="104"/>
      <c r="G35" s="106"/>
      <c r="H35" s="106">
        <f>F35/C35</f>
        <v>0</v>
      </c>
    </row>
    <row r="36" spans="1:8" s="75" customFormat="1" ht="22.2" customHeight="1" x14ac:dyDescent="0.3">
      <c r="A36" s="82">
        <v>11</v>
      </c>
      <c r="B36" s="83" t="s">
        <v>53</v>
      </c>
      <c r="C36" s="104"/>
      <c r="D36" s="104"/>
      <c r="E36" s="105">
        <v>647096166</v>
      </c>
      <c r="F36" s="104"/>
      <c r="G36" s="106"/>
      <c r="H36" s="106"/>
    </row>
    <row r="37" spans="1:8" s="75" customFormat="1" ht="22.2" customHeight="1" x14ac:dyDescent="0.3">
      <c r="A37" s="82">
        <v>12</v>
      </c>
      <c r="B37" s="83" t="s">
        <v>36</v>
      </c>
      <c r="C37" s="104">
        <v>52074000000</v>
      </c>
      <c r="D37" s="104">
        <v>8837000000</v>
      </c>
      <c r="E37" s="105">
        <v>154688348831</v>
      </c>
      <c r="F37" s="104">
        <v>10272202210</v>
      </c>
      <c r="G37" s="106">
        <f>E37/C37</f>
        <v>2.9705486198678801</v>
      </c>
      <c r="H37" s="106">
        <f>F37/D37</f>
        <v>1.1624083071178002</v>
      </c>
    </row>
    <row r="38" spans="1:8" s="75" customFormat="1" ht="29.4" customHeight="1" x14ac:dyDescent="0.3">
      <c r="A38" s="82">
        <v>13</v>
      </c>
      <c r="B38" s="83" t="s">
        <v>110</v>
      </c>
      <c r="C38" s="104"/>
      <c r="D38" s="104"/>
      <c r="E38" s="105"/>
      <c r="F38" s="104"/>
      <c r="G38" s="106"/>
      <c r="H38" s="106"/>
    </row>
    <row r="39" spans="1:8" s="75" customFormat="1" ht="22.2" customHeight="1" x14ac:dyDescent="0.3">
      <c r="A39" s="129">
        <v>14</v>
      </c>
      <c r="B39" s="83" t="s">
        <v>54</v>
      </c>
      <c r="C39" s="84"/>
      <c r="D39" s="84"/>
      <c r="E39" s="85"/>
      <c r="F39" s="84"/>
      <c r="G39" s="86"/>
      <c r="H39" s="86"/>
    </row>
    <row r="40" spans="1:8" s="75" customFormat="1" ht="22.2" customHeight="1" x14ac:dyDescent="0.3">
      <c r="A40" s="129"/>
      <c r="B40" s="83" t="s">
        <v>50</v>
      </c>
      <c r="C40" s="84"/>
      <c r="D40" s="84"/>
      <c r="E40" s="85"/>
      <c r="F40" s="84"/>
      <c r="G40" s="86"/>
      <c r="H40" s="86"/>
    </row>
    <row r="41" spans="1:8" s="75" customFormat="1" ht="22.2" customHeight="1" x14ac:dyDescent="0.3">
      <c r="A41" s="82">
        <v>15</v>
      </c>
      <c r="B41" s="83" t="s">
        <v>55</v>
      </c>
      <c r="C41" s="104"/>
      <c r="D41" s="104"/>
      <c r="E41" s="105"/>
      <c r="F41" s="104"/>
      <c r="G41" s="106"/>
      <c r="H41" s="106"/>
    </row>
    <row r="42" spans="1:8" s="75" customFormat="1" ht="22.2" customHeight="1" x14ac:dyDescent="0.3">
      <c r="A42" s="82">
        <v>16</v>
      </c>
      <c r="B42" s="83" t="s">
        <v>56</v>
      </c>
      <c r="C42" s="104">
        <v>10000000</v>
      </c>
      <c r="D42" s="104">
        <v>10000000</v>
      </c>
      <c r="E42" s="105">
        <v>822410102</v>
      </c>
      <c r="F42" s="104">
        <v>390671903</v>
      </c>
      <c r="G42" s="106">
        <f>E42/C42</f>
        <v>82.241010200000005</v>
      </c>
      <c r="H42" s="106">
        <f>F42/D42</f>
        <v>39.0671903</v>
      </c>
    </row>
    <row r="43" spans="1:8" s="75" customFormat="1" ht="22.2" customHeight="1" x14ac:dyDescent="0.3">
      <c r="A43" s="82">
        <v>17</v>
      </c>
      <c r="B43" s="83" t="s">
        <v>57</v>
      </c>
      <c r="C43" s="104">
        <v>100000000</v>
      </c>
      <c r="D43" s="104">
        <v>100000000</v>
      </c>
      <c r="E43" s="105">
        <v>107579000</v>
      </c>
      <c r="F43" s="104">
        <v>107579000</v>
      </c>
      <c r="G43" s="106">
        <f>E43/C43</f>
        <v>1.07579</v>
      </c>
      <c r="H43" s="106">
        <f>F43/D43</f>
        <v>1.07579</v>
      </c>
    </row>
    <row r="44" spans="1:8" s="75" customFormat="1" ht="22.2" customHeight="1" x14ac:dyDescent="0.3">
      <c r="A44" s="82">
        <v>18</v>
      </c>
      <c r="B44" s="83" t="s">
        <v>58</v>
      </c>
      <c r="C44" s="104"/>
      <c r="D44" s="104"/>
      <c r="E44" s="105"/>
      <c r="F44" s="104"/>
      <c r="G44" s="106"/>
      <c r="H44" s="106"/>
    </row>
    <row r="45" spans="1:8" s="75" customFormat="1" ht="53.4" customHeight="1" x14ac:dyDescent="0.3">
      <c r="A45" s="82">
        <v>19</v>
      </c>
      <c r="B45" s="83" t="s">
        <v>111</v>
      </c>
      <c r="C45" s="104"/>
      <c r="D45" s="104"/>
      <c r="E45" s="105"/>
      <c r="F45" s="104"/>
      <c r="G45" s="106"/>
      <c r="H45" s="106"/>
    </row>
    <row r="46" spans="1:8" s="75" customFormat="1" ht="22.2" customHeight="1" x14ac:dyDescent="0.3">
      <c r="A46" s="82">
        <v>20</v>
      </c>
      <c r="B46" s="83" t="s">
        <v>59</v>
      </c>
      <c r="C46" s="104"/>
      <c r="D46" s="104"/>
      <c r="E46" s="105"/>
      <c r="F46" s="104"/>
      <c r="G46" s="106"/>
      <c r="H46" s="106"/>
    </row>
    <row r="47" spans="1:8" s="75" customFormat="1" ht="22.2" customHeight="1" x14ac:dyDescent="0.3">
      <c r="A47" s="74" t="s">
        <v>6</v>
      </c>
      <c r="B47" s="76" t="s">
        <v>37</v>
      </c>
      <c r="C47" s="104"/>
      <c r="D47" s="104"/>
      <c r="E47" s="105"/>
      <c r="F47" s="104"/>
      <c r="G47" s="106"/>
      <c r="H47" s="106"/>
    </row>
    <row r="48" spans="1:8" s="81" customFormat="1" ht="22.2" customHeight="1" x14ac:dyDescent="0.3">
      <c r="A48" s="74" t="s">
        <v>7</v>
      </c>
      <c r="B48" s="76" t="s">
        <v>112</v>
      </c>
      <c r="C48" s="77"/>
      <c r="D48" s="77"/>
      <c r="E48" s="78"/>
      <c r="F48" s="77"/>
      <c r="G48" s="79"/>
      <c r="H48" s="79"/>
    </row>
    <row r="49" spans="1:8" s="75" customFormat="1" ht="22.2" customHeight="1" x14ac:dyDescent="0.3">
      <c r="A49" s="82">
        <v>1</v>
      </c>
      <c r="B49" s="83" t="s">
        <v>77</v>
      </c>
      <c r="C49" s="104"/>
      <c r="D49" s="104"/>
      <c r="E49" s="105"/>
      <c r="F49" s="104"/>
      <c r="G49" s="106"/>
      <c r="H49" s="106"/>
    </row>
    <row r="50" spans="1:8" s="75" customFormat="1" ht="22.2" customHeight="1" x14ac:dyDescent="0.3">
      <c r="A50" s="82">
        <v>2</v>
      </c>
      <c r="B50" s="83" t="s">
        <v>60</v>
      </c>
      <c r="C50" s="104"/>
      <c r="D50" s="104"/>
      <c r="E50" s="105"/>
      <c r="F50" s="104"/>
      <c r="G50" s="106"/>
      <c r="H50" s="106"/>
    </row>
    <row r="51" spans="1:8" s="75" customFormat="1" ht="22.2" customHeight="1" x14ac:dyDescent="0.3">
      <c r="A51" s="82">
        <v>3</v>
      </c>
      <c r="B51" s="83" t="s">
        <v>113</v>
      </c>
      <c r="C51" s="104"/>
      <c r="D51" s="104"/>
      <c r="E51" s="105"/>
      <c r="F51" s="104"/>
      <c r="G51" s="106"/>
      <c r="H51" s="106"/>
    </row>
    <row r="52" spans="1:8" s="75" customFormat="1" ht="22.2" customHeight="1" x14ac:dyDescent="0.3">
      <c r="A52" s="82">
        <v>4</v>
      </c>
      <c r="B52" s="83" t="s">
        <v>114</v>
      </c>
      <c r="C52" s="104"/>
      <c r="D52" s="104"/>
      <c r="E52" s="105"/>
      <c r="F52" s="104"/>
      <c r="G52" s="106"/>
      <c r="H52" s="106"/>
    </row>
    <row r="53" spans="1:8" s="75" customFormat="1" ht="22.2" customHeight="1" x14ac:dyDescent="0.3">
      <c r="A53" s="82">
        <v>5</v>
      </c>
      <c r="B53" s="83" t="s">
        <v>115</v>
      </c>
      <c r="C53" s="104"/>
      <c r="D53" s="104"/>
      <c r="E53" s="105"/>
      <c r="F53" s="104"/>
      <c r="G53" s="106"/>
      <c r="H53" s="106"/>
    </row>
    <row r="54" spans="1:8" s="75" customFormat="1" ht="22.2" customHeight="1" x14ac:dyDescent="0.3">
      <c r="A54" s="82">
        <v>6</v>
      </c>
      <c r="B54" s="83" t="s">
        <v>62</v>
      </c>
      <c r="C54" s="104"/>
      <c r="D54" s="104"/>
      <c r="E54" s="105"/>
      <c r="F54" s="104"/>
      <c r="G54" s="106"/>
      <c r="H54" s="106"/>
    </row>
    <row r="55" spans="1:8" s="75" customFormat="1" ht="22.2" customHeight="1" x14ac:dyDescent="0.3">
      <c r="A55" s="74" t="s">
        <v>8</v>
      </c>
      <c r="B55" s="76" t="s">
        <v>63</v>
      </c>
      <c r="C55" s="104"/>
      <c r="D55" s="104"/>
      <c r="E55" s="105"/>
      <c r="F55" s="104"/>
      <c r="G55" s="106"/>
      <c r="H55" s="106"/>
    </row>
    <row r="56" spans="1:8" s="75" customFormat="1" ht="22.2" customHeight="1" x14ac:dyDescent="0.3">
      <c r="A56" s="74" t="s">
        <v>3</v>
      </c>
      <c r="B56" s="76" t="s">
        <v>116</v>
      </c>
      <c r="C56" s="104"/>
      <c r="D56" s="104"/>
      <c r="E56" s="105"/>
      <c r="F56" s="104"/>
      <c r="G56" s="106"/>
      <c r="H56" s="106"/>
    </row>
    <row r="57" spans="1:8" s="75" customFormat="1" ht="22.2" customHeight="1" x14ac:dyDescent="0.3">
      <c r="A57" s="74" t="s">
        <v>9</v>
      </c>
      <c r="B57" s="76" t="s">
        <v>179</v>
      </c>
      <c r="C57" s="77">
        <f>C58+C61</f>
        <v>0</v>
      </c>
      <c r="D57" s="77">
        <f t="shared" ref="D57:F57" si="7">D58+D61</f>
        <v>91245000000</v>
      </c>
      <c r="E57" s="78">
        <f t="shared" si="7"/>
        <v>120463160083</v>
      </c>
      <c r="F57" s="77">
        <f t="shared" si="7"/>
        <v>120147700016</v>
      </c>
      <c r="G57" s="106"/>
      <c r="H57" s="106"/>
    </row>
    <row r="58" spans="1:8" s="75" customFormat="1" ht="22.2" customHeight="1" x14ac:dyDescent="0.3">
      <c r="A58" s="74" t="s">
        <v>10</v>
      </c>
      <c r="B58" s="76" t="s">
        <v>176</v>
      </c>
      <c r="C58" s="77">
        <f>C59+C60+C61</f>
        <v>0</v>
      </c>
      <c r="D58" s="77">
        <f>D59+D60</f>
        <v>91245000000</v>
      </c>
      <c r="E58" s="78">
        <f>E59+E60</f>
        <v>120147700016</v>
      </c>
      <c r="F58" s="77">
        <f>F59+F60</f>
        <v>120147700016</v>
      </c>
      <c r="G58" s="106"/>
      <c r="H58" s="106"/>
    </row>
    <row r="59" spans="1:8" s="75" customFormat="1" ht="22.2" customHeight="1" x14ac:dyDescent="0.3">
      <c r="A59" s="82">
        <v>1</v>
      </c>
      <c r="B59" s="83" t="s">
        <v>22</v>
      </c>
      <c r="C59" s="104"/>
      <c r="D59" s="104">
        <v>91245000000</v>
      </c>
      <c r="E59" s="105">
        <v>91245000000</v>
      </c>
      <c r="F59" s="104">
        <v>91245000000</v>
      </c>
      <c r="G59" s="106"/>
      <c r="H59" s="106">
        <f>F59/D59</f>
        <v>1</v>
      </c>
    </row>
    <row r="60" spans="1:8" s="75" customFormat="1" ht="22.2" customHeight="1" x14ac:dyDescent="0.3">
      <c r="A60" s="82">
        <v>2</v>
      </c>
      <c r="B60" s="83" t="s">
        <v>11</v>
      </c>
      <c r="C60" s="104"/>
      <c r="D60" s="104"/>
      <c r="E60" s="105">
        <v>28902700016</v>
      </c>
      <c r="F60" s="104">
        <v>28902700016</v>
      </c>
      <c r="G60" s="106"/>
      <c r="H60" s="106"/>
    </row>
    <row r="61" spans="1:8" s="81" customFormat="1" ht="22.2" customHeight="1" x14ac:dyDescent="0.3">
      <c r="A61" s="74" t="s">
        <v>6</v>
      </c>
      <c r="B61" s="76" t="s">
        <v>180</v>
      </c>
      <c r="C61" s="77"/>
      <c r="D61" s="77"/>
      <c r="E61" s="78">
        <v>315460067</v>
      </c>
      <c r="F61" s="77"/>
      <c r="G61" s="79"/>
      <c r="H61" s="79"/>
    </row>
    <row r="62" spans="1:8" s="75" customFormat="1" ht="33.6" customHeight="1" x14ac:dyDescent="0.3">
      <c r="A62" s="74" t="s">
        <v>12</v>
      </c>
      <c r="B62" s="76" t="s">
        <v>118</v>
      </c>
      <c r="C62" s="104"/>
      <c r="D62" s="104"/>
      <c r="E62" s="78">
        <v>10124506540</v>
      </c>
      <c r="F62" s="77">
        <v>10124506540</v>
      </c>
      <c r="G62" s="106"/>
      <c r="H62" s="106"/>
    </row>
    <row r="63" spans="1:8" s="81" customFormat="1" ht="22.2" customHeight="1" x14ac:dyDescent="0.3">
      <c r="A63" s="74" t="s">
        <v>17</v>
      </c>
      <c r="B63" s="76" t="s">
        <v>117</v>
      </c>
      <c r="C63" s="77"/>
      <c r="D63" s="77"/>
      <c r="E63" s="78">
        <v>123537039</v>
      </c>
      <c r="F63" s="77">
        <v>123537039</v>
      </c>
      <c r="G63" s="79"/>
      <c r="H63" s="79"/>
    </row>
    <row r="64" spans="1:8" s="43" customFormat="1" ht="12.6" customHeight="1" x14ac:dyDescent="0.3">
      <c r="A64" s="49"/>
      <c r="B64" s="52"/>
      <c r="C64" s="53"/>
      <c r="D64" s="53"/>
      <c r="E64" s="54"/>
      <c r="F64" s="53"/>
      <c r="G64" s="55"/>
      <c r="H64" s="55"/>
    </row>
    <row r="65" spans="1:8" s="43" customFormat="1" ht="24.6" customHeight="1" x14ac:dyDescent="0.3">
      <c r="A65" s="49"/>
      <c r="B65" s="52"/>
      <c r="C65" s="133"/>
      <c r="D65" s="133"/>
      <c r="E65" s="133"/>
      <c r="F65" s="133"/>
      <c r="G65" s="133"/>
      <c r="H65" s="133"/>
    </row>
    <row r="66" spans="1:8" s="51" customFormat="1" ht="25.2" customHeight="1" x14ac:dyDescent="0.25">
      <c r="A66" s="126"/>
      <c r="B66" s="126"/>
      <c r="C66" s="126"/>
      <c r="D66" s="126"/>
      <c r="E66" s="126"/>
      <c r="F66" s="126"/>
      <c r="G66" s="126"/>
      <c r="H66" s="126"/>
    </row>
    <row r="67" spans="1:8" s="43" customFormat="1" ht="22.2" customHeight="1" x14ac:dyDescent="0.3">
      <c r="A67" s="49"/>
      <c r="B67" s="52"/>
      <c r="C67" s="53"/>
      <c r="D67" s="53"/>
      <c r="E67" s="54"/>
      <c r="F67" s="53"/>
      <c r="G67" s="55"/>
      <c r="H67" s="55"/>
    </row>
    <row r="68" spans="1:8" s="43" customFormat="1" ht="22.2" customHeight="1" x14ac:dyDescent="0.3">
      <c r="A68" s="49"/>
      <c r="B68" s="52"/>
      <c r="C68" s="53"/>
      <c r="D68" s="53"/>
      <c r="E68" s="54"/>
      <c r="F68" s="53"/>
      <c r="G68" s="55"/>
      <c r="H68" s="55"/>
    </row>
    <row r="69" spans="1:8" s="43" customFormat="1" ht="22.2" customHeight="1" x14ac:dyDescent="0.3">
      <c r="A69" s="49"/>
      <c r="B69" s="52"/>
      <c r="C69" s="53"/>
      <c r="D69" s="53"/>
      <c r="E69" s="54"/>
      <c r="F69" s="53"/>
      <c r="G69" s="55"/>
      <c r="H69" s="55"/>
    </row>
    <row r="70" spans="1:8" s="43" customFormat="1" ht="22.2" customHeight="1" x14ac:dyDescent="0.3">
      <c r="A70" s="49"/>
      <c r="B70" s="52"/>
      <c r="C70" s="53"/>
      <c r="D70" s="53"/>
      <c r="E70" s="54"/>
      <c r="F70" s="53"/>
      <c r="G70" s="55"/>
      <c r="H70" s="55"/>
    </row>
    <row r="71" spans="1:8" s="43" customFormat="1" ht="22.2" customHeight="1" x14ac:dyDescent="0.3">
      <c r="A71" s="49"/>
      <c r="B71" s="52"/>
      <c r="C71" s="53"/>
      <c r="D71" s="53"/>
      <c r="E71" s="54"/>
      <c r="F71" s="53"/>
      <c r="G71" s="55"/>
      <c r="H71" s="55"/>
    </row>
    <row r="72" spans="1:8" s="43" customFormat="1" ht="22.2" customHeight="1" x14ac:dyDescent="0.3">
      <c r="A72" s="49"/>
      <c r="B72" s="52"/>
      <c r="C72" s="53"/>
      <c r="D72" s="53"/>
      <c r="E72" s="54"/>
      <c r="F72" s="53"/>
      <c r="G72" s="55"/>
      <c r="H72" s="55"/>
    </row>
    <row r="73" spans="1:8" s="43" customFormat="1" ht="22.2" customHeight="1" x14ac:dyDescent="0.3">
      <c r="A73" s="49"/>
      <c r="B73" s="52"/>
      <c r="C73" s="53"/>
      <c r="D73" s="53"/>
      <c r="E73" s="54"/>
      <c r="F73" s="53"/>
      <c r="G73" s="55"/>
      <c r="H73" s="55"/>
    </row>
    <row r="74" spans="1:8" ht="21" customHeight="1" x14ac:dyDescent="0.3">
      <c r="A74" s="2"/>
    </row>
    <row r="75" spans="1:8" ht="36.75" customHeight="1" x14ac:dyDescent="0.3">
      <c r="A75" s="128"/>
      <c r="B75" s="128"/>
      <c r="C75" s="128"/>
      <c r="D75" s="128"/>
      <c r="E75" s="128"/>
      <c r="F75" s="128"/>
      <c r="G75" s="128"/>
      <c r="H75" s="128"/>
    </row>
    <row r="76" spans="1:8" ht="36.75" customHeight="1" x14ac:dyDescent="0.3">
      <c r="A76" s="128"/>
      <c r="B76" s="128"/>
      <c r="C76" s="128"/>
      <c r="D76" s="128"/>
      <c r="E76" s="128"/>
      <c r="F76" s="128"/>
      <c r="G76" s="128"/>
      <c r="H76" s="128"/>
    </row>
    <row r="77" spans="1:8" ht="49.5" customHeight="1" x14ac:dyDescent="0.3">
      <c r="A77" s="128"/>
      <c r="B77" s="128"/>
      <c r="C77" s="128"/>
      <c r="D77" s="128"/>
      <c r="E77" s="128"/>
      <c r="F77" s="128"/>
      <c r="G77" s="128"/>
      <c r="H77" s="128"/>
    </row>
    <row r="78" spans="1:8" ht="49.5" customHeight="1" x14ac:dyDescent="0.3"/>
    <row r="79" spans="1:8" ht="69.75" customHeight="1" x14ac:dyDescent="0.3">
      <c r="A79" s="125"/>
      <c r="B79" s="125"/>
      <c r="C79" s="125"/>
      <c r="D79" s="125"/>
      <c r="E79" s="125"/>
      <c r="F79" s="125"/>
      <c r="G79" s="125"/>
      <c r="H79" s="125"/>
    </row>
  </sheetData>
  <mergeCells count="20">
    <mergeCell ref="G5:H5"/>
    <mergeCell ref="C65:H65"/>
    <mergeCell ref="F1:H1"/>
    <mergeCell ref="A77:H77"/>
    <mergeCell ref="A79:H79"/>
    <mergeCell ref="A66:B66"/>
    <mergeCell ref="C66:H66"/>
    <mergeCell ref="A2:H2"/>
    <mergeCell ref="A3:H3"/>
    <mergeCell ref="A75:H75"/>
    <mergeCell ref="A76:H76"/>
    <mergeCell ref="A39:A40"/>
    <mergeCell ref="A20:A23"/>
    <mergeCell ref="A16:A19"/>
    <mergeCell ref="A13:A15"/>
    <mergeCell ref="A11:A12"/>
    <mergeCell ref="A5:A6"/>
    <mergeCell ref="B5:B6"/>
    <mergeCell ref="C5:D5"/>
    <mergeCell ref="E5:F5"/>
  </mergeCells>
  <pageMargins left="0.32" right="0.21" top="0.47" bottom="0.4" header="0.31496062992126" footer="0.31496062992126"/>
  <pageSetup scale="7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53"/>
  <sheetViews>
    <sheetView workbookViewId="0">
      <selection activeCell="A2" sqref="A2:E2"/>
    </sheetView>
  </sheetViews>
  <sheetFormatPr defaultRowHeight="14.4" x14ac:dyDescent="0.3"/>
  <cols>
    <col min="1" max="1" width="6.33203125" customWidth="1"/>
    <col min="2" max="2" width="50.77734375" customWidth="1"/>
    <col min="3" max="3" width="18.21875" customWidth="1"/>
    <col min="4" max="4" width="17" customWidth="1"/>
    <col min="5" max="5" width="10.77734375" customWidth="1"/>
    <col min="7" max="7" width="17.44140625" bestFit="1" customWidth="1"/>
  </cols>
  <sheetData>
    <row r="1" spans="1:8" ht="15.6" customHeight="1" x14ac:dyDescent="0.3">
      <c r="D1" s="126" t="s">
        <v>198</v>
      </c>
      <c r="E1" s="126"/>
    </row>
    <row r="2" spans="1:8" ht="19.8" customHeight="1" x14ac:dyDescent="0.3">
      <c r="A2" s="127" t="s">
        <v>168</v>
      </c>
      <c r="B2" s="127"/>
      <c r="C2" s="127"/>
      <c r="D2" s="127"/>
      <c r="E2" s="127"/>
    </row>
    <row r="3" spans="1:8" ht="19.2" customHeight="1" x14ac:dyDescent="0.3">
      <c r="A3" s="122" t="s">
        <v>199</v>
      </c>
      <c r="B3" s="122"/>
      <c r="C3" s="122"/>
      <c r="D3" s="122"/>
      <c r="E3" s="122"/>
      <c r="F3" s="114"/>
      <c r="G3" s="114"/>
      <c r="H3" s="114"/>
    </row>
    <row r="4" spans="1:8" ht="15.6" x14ac:dyDescent="0.3">
      <c r="E4" s="1" t="s">
        <v>196</v>
      </c>
    </row>
    <row r="5" spans="1:8" ht="41.25" customHeight="1" x14ac:dyDescent="0.3">
      <c r="A5" s="4" t="s">
        <v>0</v>
      </c>
      <c r="B5" s="4" t="s">
        <v>39</v>
      </c>
      <c r="C5" s="4" t="s">
        <v>94</v>
      </c>
      <c r="D5" s="4" t="s">
        <v>102</v>
      </c>
      <c r="E5" s="4" t="s">
        <v>44</v>
      </c>
    </row>
    <row r="6" spans="1:8" ht="15.6" x14ac:dyDescent="0.3">
      <c r="A6" s="17" t="s">
        <v>2</v>
      </c>
      <c r="B6" s="17" t="s">
        <v>3</v>
      </c>
      <c r="C6" s="17">
        <v>1</v>
      </c>
      <c r="D6" s="17">
        <v>2</v>
      </c>
      <c r="E6" s="17" t="s">
        <v>31</v>
      </c>
    </row>
    <row r="7" spans="1:8" ht="21.6" customHeight="1" x14ac:dyDescent="0.3">
      <c r="A7" s="4"/>
      <c r="B7" s="5" t="s">
        <v>119</v>
      </c>
      <c r="C7" s="23">
        <f>C8+C44+C49+C50</f>
        <v>100835000000</v>
      </c>
      <c r="D7" s="23">
        <f>D8+D44+D49+D50</f>
        <v>142046696979</v>
      </c>
      <c r="E7" s="44">
        <f>D7/C7</f>
        <v>1.4087042889770418</v>
      </c>
    </row>
    <row r="8" spans="1:8" ht="21.6" customHeight="1" x14ac:dyDescent="0.3">
      <c r="A8" s="4" t="s">
        <v>2</v>
      </c>
      <c r="B8" s="5" t="s">
        <v>120</v>
      </c>
      <c r="C8" s="23">
        <f>C9+C25+C40+C41+C42+C43</f>
        <v>100835000000</v>
      </c>
      <c r="D8" s="23">
        <f>D9+D25+D40+D41+D42+D43</f>
        <v>123415833814</v>
      </c>
      <c r="E8" s="44">
        <f t="shared" ref="E8:E38" si="0">D8/C8</f>
        <v>1.2239384520652552</v>
      </c>
    </row>
    <row r="9" spans="1:8" ht="21.6" customHeight="1" x14ac:dyDescent="0.3">
      <c r="A9" s="4" t="s">
        <v>10</v>
      </c>
      <c r="B9" s="5" t="s">
        <v>43</v>
      </c>
      <c r="C9" s="23">
        <v>8837000000</v>
      </c>
      <c r="D9" s="23">
        <f>D10+D23+D24</f>
        <v>11792276525</v>
      </c>
      <c r="E9" s="44">
        <f t="shared" si="0"/>
        <v>1.3344207904266154</v>
      </c>
    </row>
    <row r="10" spans="1:8" ht="21.6" customHeight="1" x14ac:dyDescent="0.3">
      <c r="A10" s="3">
        <v>1</v>
      </c>
      <c r="B10" s="6" t="s">
        <v>121</v>
      </c>
      <c r="C10" s="22"/>
      <c r="D10" s="22">
        <f>D12+D13+D14+D15+D16+D17+D18+D19</f>
        <v>11792276525</v>
      </c>
      <c r="E10" s="41"/>
    </row>
    <row r="11" spans="1:8" ht="21.6" customHeight="1" x14ac:dyDescent="0.3">
      <c r="A11" s="3"/>
      <c r="B11" s="7" t="s">
        <v>64</v>
      </c>
      <c r="C11" s="22"/>
      <c r="D11" s="27"/>
      <c r="E11" s="41"/>
    </row>
    <row r="12" spans="1:8" ht="21.6" customHeight="1" x14ac:dyDescent="0.3">
      <c r="A12" s="3" t="s">
        <v>4</v>
      </c>
      <c r="B12" s="7" t="s">
        <v>65</v>
      </c>
      <c r="C12" s="22"/>
      <c r="D12" s="27">
        <v>845426000</v>
      </c>
      <c r="E12" s="41"/>
    </row>
    <row r="13" spans="1:8" ht="21.6" customHeight="1" x14ac:dyDescent="0.3">
      <c r="A13" s="3" t="s">
        <v>4</v>
      </c>
      <c r="B13" s="7" t="s">
        <v>170</v>
      </c>
      <c r="C13" s="22"/>
      <c r="D13" s="27">
        <v>351798000</v>
      </c>
      <c r="E13" s="41"/>
    </row>
    <row r="14" spans="1:8" ht="21.6" customHeight="1" x14ac:dyDescent="0.3">
      <c r="A14" s="3" t="s">
        <v>4</v>
      </c>
      <c r="B14" s="7" t="s">
        <v>88</v>
      </c>
      <c r="C14" s="22"/>
      <c r="D14" s="27">
        <v>4487124250</v>
      </c>
      <c r="E14" s="41"/>
    </row>
    <row r="15" spans="1:8" ht="31.2" customHeight="1" x14ac:dyDescent="0.3">
      <c r="A15" s="3" t="s">
        <v>4</v>
      </c>
      <c r="B15" s="7" t="s">
        <v>195</v>
      </c>
      <c r="C15" s="22"/>
      <c r="D15" s="27">
        <v>1907714000</v>
      </c>
      <c r="E15" s="41"/>
    </row>
    <row r="16" spans="1:8" ht="21.6" customHeight="1" x14ac:dyDescent="0.3">
      <c r="A16" s="3" t="s">
        <v>4</v>
      </c>
      <c r="B16" s="7" t="s">
        <v>84</v>
      </c>
      <c r="C16" s="22"/>
      <c r="D16" s="27">
        <v>2615732368</v>
      </c>
      <c r="E16" s="41"/>
    </row>
    <row r="17" spans="1:7" ht="21.6" customHeight="1" x14ac:dyDescent="0.3">
      <c r="A17" s="3"/>
      <c r="B17" s="7" t="s">
        <v>171</v>
      </c>
      <c r="C17" s="22"/>
      <c r="D17" s="27">
        <v>1226390030</v>
      </c>
      <c r="E17" s="41"/>
    </row>
    <row r="18" spans="1:7" ht="21.6" customHeight="1" x14ac:dyDescent="0.3">
      <c r="A18" s="3" t="s">
        <v>4</v>
      </c>
      <c r="B18" s="7" t="s">
        <v>90</v>
      </c>
      <c r="C18" s="22"/>
      <c r="D18" s="27">
        <v>358091877</v>
      </c>
      <c r="E18" s="41"/>
    </row>
    <row r="19" spans="1:7" ht="21.6" customHeight="1" x14ac:dyDescent="0.3">
      <c r="A19" s="3" t="s">
        <v>4</v>
      </c>
      <c r="B19" s="7" t="s">
        <v>92</v>
      </c>
      <c r="C19" s="22"/>
      <c r="D19" s="27"/>
      <c r="E19" s="41"/>
    </row>
    <row r="20" spans="1:7" ht="21.6" customHeight="1" x14ac:dyDescent="0.3">
      <c r="A20" s="3"/>
      <c r="B20" s="7" t="s">
        <v>66</v>
      </c>
      <c r="C20" s="22"/>
      <c r="D20" s="27"/>
      <c r="E20" s="41"/>
    </row>
    <row r="21" spans="1:7" ht="21.6" customHeight="1" x14ac:dyDescent="0.3">
      <c r="A21" s="3" t="s">
        <v>4</v>
      </c>
      <c r="B21" s="7" t="s">
        <v>67</v>
      </c>
      <c r="C21" s="22"/>
      <c r="D21" s="27"/>
      <c r="E21" s="41"/>
    </row>
    <row r="22" spans="1:7" ht="21.6" customHeight="1" x14ac:dyDescent="0.3">
      <c r="A22" s="3" t="s">
        <v>4</v>
      </c>
      <c r="B22" s="7" t="s">
        <v>80</v>
      </c>
      <c r="C22" s="22"/>
      <c r="D22" s="27"/>
      <c r="E22" s="41"/>
    </row>
    <row r="23" spans="1:7" ht="62.4" x14ac:dyDescent="0.3">
      <c r="A23" s="3">
        <v>2</v>
      </c>
      <c r="B23" s="6" t="s">
        <v>68</v>
      </c>
      <c r="C23" s="22"/>
      <c r="D23" s="22"/>
      <c r="E23" s="41"/>
    </row>
    <row r="24" spans="1:7" ht="19.8" customHeight="1" x14ac:dyDescent="0.3">
      <c r="A24" s="3">
        <v>3</v>
      </c>
      <c r="B24" s="6" t="s">
        <v>69</v>
      </c>
      <c r="C24" s="22"/>
      <c r="D24" s="22"/>
      <c r="E24" s="41"/>
    </row>
    <row r="25" spans="1:7" ht="19.8" customHeight="1" x14ac:dyDescent="0.3">
      <c r="A25" s="4" t="s">
        <v>6</v>
      </c>
      <c r="B25" s="5" t="s">
        <v>14</v>
      </c>
      <c r="C25" s="23">
        <f>SUM(C27:C39)</f>
        <v>88307000000</v>
      </c>
      <c r="D25" s="23">
        <f>SUM(D27:D39)</f>
        <v>109494117474</v>
      </c>
      <c r="E25" s="44">
        <f t="shared" si="0"/>
        <v>1.2399256850985765</v>
      </c>
      <c r="G25" s="45"/>
    </row>
    <row r="26" spans="1:7" ht="19.8" customHeight="1" x14ac:dyDescent="0.3">
      <c r="A26" s="3"/>
      <c r="B26" s="7" t="s">
        <v>20</v>
      </c>
      <c r="C26" s="22"/>
      <c r="D26" s="22"/>
      <c r="E26" s="41"/>
    </row>
    <row r="27" spans="1:7" ht="19.8" customHeight="1" x14ac:dyDescent="0.3">
      <c r="A27" s="3">
        <v>1</v>
      </c>
      <c r="B27" s="7" t="s">
        <v>65</v>
      </c>
      <c r="C27" s="28">
        <v>54561000000</v>
      </c>
      <c r="D27" s="28">
        <v>57306466903</v>
      </c>
      <c r="E27" s="41">
        <f t="shared" si="0"/>
        <v>1.0503192189109438</v>
      </c>
      <c r="G27" s="48"/>
    </row>
    <row r="28" spans="1:7" ht="19.8" customHeight="1" x14ac:dyDescent="0.3">
      <c r="A28" s="3">
        <v>2</v>
      </c>
      <c r="B28" s="7" t="s">
        <v>78</v>
      </c>
      <c r="C28" s="28"/>
      <c r="D28" s="28"/>
      <c r="E28" s="41"/>
    </row>
    <row r="29" spans="1:7" ht="19.8" customHeight="1" x14ac:dyDescent="0.3">
      <c r="A29" s="3">
        <v>3</v>
      </c>
      <c r="B29" s="7" t="s">
        <v>81</v>
      </c>
      <c r="C29" s="28">
        <v>666000000</v>
      </c>
      <c r="D29" s="28">
        <v>627218805</v>
      </c>
      <c r="E29" s="41">
        <f t="shared" si="0"/>
        <v>0.94176997747747748</v>
      </c>
      <c r="G29" s="48"/>
    </row>
    <row r="30" spans="1:7" ht="19.8" customHeight="1" x14ac:dyDescent="0.3">
      <c r="A30" s="3">
        <v>4</v>
      </c>
      <c r="B30" s="7" t="s">
        <v>82</v>
      </c>
      <c r="C30" s="28">
        <v>1276000000</v>
      </c>
      <c r="D30" s="28">
        <v>1362840263</v>
      </c>
      <c r="E30" s="41">
        <f t="shared" si="0"/>
        <v>1.068056632445141</v>
      </c>
      <c r="G30" s="48"/>
    </row>
    <row r="31" spans="1:7" ht="19.8" customHeight="1" x14ac:dyDescent="0.3">
      <c r="A31" s="3">
        <v>5</v>
      </c>
      <c r="B31" s="7" t="s">
        <v>83</v>
      </c>
      <c r="C31" s="28">
        <v>85000000</v>
      </c>
      <c r="D31" s="28">
        <v>85000000</v>
      </c>
      <c r="E31" s="41">
        <f t="shared" si="0"/>
        <v>1</v>
      </c>
      <c r="G31" s="48"/>
    </row>
    <row r="32" spans="1:7" ht="19.8" customHeight="1" x14ac:dyDescent="0.3">
      <c r="A32" s="3">
        <v>6</v>
      </c>
      <c r="B32" s="7" t="s">
        <v>84</v>
      </c>
      <c r="C32" s="28">
        <v>442000000</v>
      </c>
      <c r="D32" s="28">
        <v>530876108</v>
      </c>
      <c r="E32" s="41">
        <f t="shared" si="0"/>
        <v>1.2010771674208145</v>
      </c>
      <c r="G32" s="48"/>
    </row>
    <row r="33" spans="1:7" ht="19.8" customHeight="1" x14ac:dyDescent="0.3">
      <c r="A33" s="3">
        <v>7</v>
      </c>
      <c r="B33" s="7" t="s">
        <v>85</v>
      </c>
      <c r="C33" s="28">
        <v>95000000</v>
      </c>
      <c r="D33" s="28">
        <v>94986040</v>
      </c>
      <c r="E33" s="41">
        <f t="shared" si="0"/>
        <v>0.99985305263157898</v>
      </c>
      <c r="G33" s="48"/>
    </row>
    <row r="34" spans="1:7" ht="19.8" customHeight="1" x14ac:dyDescent="0.3">
      <c r="A34" s="3">
        <v>8</v>
      </c>
      <c r="B34" s="7" t="s">
        <v>86</v>
      </c>
      <c r="C34" s="28">
        <v>147000000</v>
      </c>
      <c r="D34" s="28">
        <v>145397690</v>
      </c>
      <c r="E34" s="41">
        <f t="shared" si="0"/>
        <v>0.98909993197278911</v>
      </c>
      <c r="G34" s="48"/>
    </row>
    <row r="35" spans="1:7" ht="19.8" customHeight="1" x14ac:dyDescent="0.3">
      <c r="A35" s="3">
        <v>9</v>
      </c>
      <c r="B35" s="7" t="s">
        <v>87</v>
      </c>
      <c r="C35" s="28">
        <v>7264000000</v>
      </c>
      <c r="D35" s="28">
        <v>7222135349</v>
      </c>
      <c r="E35" s="41">
        <f t="shared" si="0"/>
        <v>0.99423669452092511</v>
      </c>
      <c r="G35" s="48"/>
    </row>
    <row r="36" spans="1:7" ht="19.8" customHeight="1" x14ac:dyDescent="0.3">
      <c r="A36" s="3">
        <v>10</v>
      </c>
      <c r="B36" s="7" t="s">
        <v>88</v>
      </c>
      <c r="C36" s="28">
        <v>260000000</v>
      </c>
      <c r="D36" s="28">
        <v>346438280</v>
      </c>
      <c r="E36" s="41">
        <f t="shared" si="0"/>
        <v>1.3324549230769231</v>
      </c>
      <c r="G36" s="48"/>
    </row>
    <row r="37" spans="1:7" ht="31.2" customHeight="1" x14ac:dyDescent="0.3">
      <c r="A37" s="3">
        <v>11</v>
      </c>
      <c r="B37" s="7" t="s">
        <v>89</v>
      </c>
      <c r="C37" s="28">
        <v>20347000000</v>
      </c>
      <c r="D37" s="28">
        <v>32507243263</v>
      </c>
      <c r="E37" s="41">
        <f t="shared" si="0"/>
        <v>1.5976430561262103</v>
      </c>
      <c r="G37" s="48"/>
    </row>
    <row r="38" spans="1:7" ht="19.8" customHeight="1" x14ac:dyDescent="0.3">
      <c r="A38" s="3">
        <v>12</v>
      </c>
      <c r="B38" s="7" t="s">
        <v>90</v>
      </c>
      <c r="C38" s="28">
        <v>3141000000</v>
      </c>
      <c r="D38" s="28">
        <v>9265514773</v>
      </c>
      <c r="E38" s="41">
        <f t="shared" si="0"/>
        <v>2.9498614368035656</v>
      </c>
      <c r="G38" s="48"/>
    </row>
    <row r="39" spans="1:7" ht="19.8" customHeight="1" x14ac:dyDescent="0.3">
      <c r="A39" s="3">
        <v>13</v>
      </c>
      <c r="B39" s="7" t="s">
        <v>91</v>
      </c>
      <c r="C39" s="28">
        <v>23000000</v>
      </c>
      <c r="D39" s="27"/>
      <c r="E39" s="41"/>
    </row>
    <row r="40" spans="1:7" ht="31.8" customHeight="1" x14ac:dyDescent="0.3">
      <c r="A40" s="4" t="s">
        <v>7</v>
      </c>
      <c r="B40" s="5" t="s">
        <v>15</v>
      </c>
      <c r="C40" s="22"/>
      <c r="D40" s="22"/>
      <c r="E40" s="41"/>
    </row>
    <row r="41" spans="1:7" ht="19.8" customHeight="1" x14ac:dyDescent="0.3">
      <c r="A41" s="4" t="s">
        <v>8</v>
      </c>
      <c r="B41" s="5" t="s">
        <v>25</v>
      </c>
      <c r="C41" s="22"/>
      <c r="D41" s="22"/>
      <c r="E41" s="41"/>
    </row>
    <row r="42" spans="1:7" ht="19.8" customHeight="1" x14ac:dyDescent="0.3">
      <c r="A42" s="4" t="s">
        <v>18</v>
      </c>
      <c r="B42" s="5" t="s">
        <v>26</v>
      </c>
      <c r="C42" s="23">
        <v>3691000000</v>
      </c>
      <c r="D42" s="23">
        <v>2129439815</v>
      </c>
      <c r="E42" s="44">
        <f>D42/C42</f>
        <v>0.57692761175833107</v>
      </c>
    </row>
    <row r="43" spans="1:7" ht="19.8" customHeight="1" x14ac:dyDescent="0.3">
      <c r="A43" s="4" t="s">
        <v>70</v>
      </c>
      <c r="B43" s="5" t="s">
        <v>16</v>
      </c>
      <c r="C43" s="22"/>
      <c r="D43" s="22"/>
      <c r="E43" s="41"/>
    </row>
    <row r="44" spans="1:7" ht="19.8" customHeight="1" x14ac:dyDescent="0.3">
      <c r="A44" s="4" t="s">
        <v>3</v>
      </c>
      <c r="B44" s="5" t="s">
        <v>71</v>
      </c>
      <c r="C44" s="22"/>
      <c r="D44" s="22"/>
      <c r="E44" s="41"/>
    </row>
    <row r="45" spans="1:7" ht="19.8" customHeight="1" x14ac:dyDescent="0.3">
      <c r="A45" s="4" t="s">
        <v>10</v>
      </c>
      <c r="B45" s="5" t="s">
        <v>28</v>
      </c>
      <c r="C45" s="22"/>
      <c r="D45" s="22"/>
      <c r="E45" s="41"/>
    </row>
    <row r="46" spans="1:7" ht="19.8" customHeight="1" x14ac:dyDescent="0.3">
      <c r="A46" s="3"/>
      <c r="B46" s="6" t="s">
        <v>72</v>
      </c>
      <c r="C46" s="22"/>
      <c r="D46" s="22"/>
      <c r="E46" s="41"/>
    </row>
    <row r="47" spans="1:7" ht="19.8" customHeight="1" x14ac:dyDescent="0.3">
      <c r="A47" s="4" t="s">
        <v>6</v>
      </c>
      <c r="B47" s="5" t="s">
        <v>93</v>
      </c>
      <c r="C47" s="22"/>
      <c r="D47" s="22"/>
      <c r="E47" s="41"/>
    </row>
    <row r="48" spans="1:7" ht="19.8" customHeight="1" x14ac:dyDescent="0.3">
      <c r="A48" s="3"/>
      <c r="B48" s="6" t="s">
        <v>73</v>
      </c>
      <c r="C48" s="22"/>
      <c r="D48" s="22"/>
      <c r="E48" s="41"/>
    </row>
    <row r="49" spans="1:8" ht="19.8" customHeight="1" x14ac:dyDescent="0.3">
      <c r="A49" s="4" t="s">
        <v>9</v>
      </c>
      <c r="B49" s="5" t="s">
        <v>79</v>
      </c>
      <c r="C49" s="22"/>
      <c r="D49" s="23">
        <f>1469652442+16845750656</f>
        <v>18315403098</v>
      </c>
      <c r="E49" s="41"/>
    </row>
    <row r="50" spans="1:8" ht="19.8" customHeight="1" x14ac:dyDescent="0.3">
      <c r="A50" s="4" t="s">
        <v>12</v>
      </c>
      <c r="B50" s="5" t="s">
        <v>169</v>
      </c>
      <c r="C50" s="22"/>
      <c r="D50" s="20">
        <v>315460067</v>
      </c>
      <c r="E50" s="41"/>
    </row>
    <row r="51" spans="1:8" ht="10.8" customHeight="1" x14ac:dyDescent="0.3">
      <c r="A51" s="49"/>
      <c r="B51" s="52"/>
      <c r="C51" s="60"/>
      <c r="D51" s="53"/>
      <c r="E51" s="61"/>
    </row>
    <row r="52" spans="1:8" ht="19.8" customHeight="1" x14ac:dyDescent="0.3">
      <c r="A52" s="49"/>
      <c r="B52" s="52"/>
      <c r="C52" s="133"/>
      <c r="D52" s="133"/>
      <c r="E52" s="133"/>
      <c r="F52" s="73"/>
      <c r="G52" s="73"/>
      <c r="H52" s="73"/>
    </row>
    <row r="53" spans="1:8" s="51" customFormat="1" ht="21" customHeight="1" x14ac:dyDescent="0.25">
      <c r="A53" s="126"/>
      <c r="B53" s="126"/>
      <c r="C53" s="126"/>
      <c r="D53" s="126"/>
      <c r="E53" s="126"/>
    </row>
  </sheetData>
  <mergeCells count="6">
    <mergeCell ref="D1:E1"/>
    <mergeCell ref="A2:E2"/>
    <mergeCell ref="A3:E3"/>
    <mergeCell ref="A53:B53"/>
    <mergeCell ref="C53:E53"/>
    <mergeCell ref="C52:E52"/>
  </mergeCells>
  <pageMargins left="0.34" right="0.23" top="0.54" bottom="0.48" header="0.31496062992126" footer="0.31496062992126"/>
  <pageSetup scale="95"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59"/>
  <sheetViews>
    <sheetView zoomScaleNormal="100" workbookViewId="0">
      <selection activeCell="D36" sqref="D36"/>
    </sheetView>
  </sheetViews>
  <sheetFormatPr defaultRowHeight="14.4" x14ac:dyDescent="0.3"/>
  <cols>
    <col min="1" max="1" width="6.21875" customWidth="1"/>
    <col min="2" max="2" width="48.6640625" customWidth="1"/>
    <col min="3" max="3" width="17.88671875" customWidth="1"/>
    <col min="4" max="4" width="18" customWidth="1"/>
    <col min="5" max="5" width="13.44140625" customWidth="1"/>
    <col min="6" max="6" width="9.6640625" customWidth="1"/>
    <col min="7" max="7" width="14.88671875" customWidth="1"/>
  </cols>
  <sheetData>
    <row r="1" spans="1:7" ht="15.6" x14ac:dyDescent="0.3">
      <c r="D1" s="124" t="s">
        <v>200</v>
      </c>
      <c r="E1" s="124"/>
    </row>
    <row r="2" spans="1:7" ht="23.25" customHeight="1" x14ac:dyDescent="0.3">
      <c r="A2" s="127" t="s">
        <v>162</v>
      </c>
      <c r="B2" s="127"/>
      <c r="C2" s="127"/>
      <c r="D2" s="127"/>
      <c r="E2" s="127"/>
    </row>
    <row r="3" spans="1:7" ht="22.2" customHeight="1" x14ac:dyDescent="0.3">
      <c r="A3" s="122" t="s">
        <v>199</v>
      </c>
      <c r="B3" s="122"/>
      <c r="C3" s="122"/>
      <c r="D3" s="122"/>
      <c r="E3" s="122"/>
      <c r="F3" s="114"/>
      <c r="G3" s="114"/>
    </row>
    <row r="4" spans="1:7" ht="18" customHeight="1" x14ac:dyDescent="0.3">
      <c r="E4" s="1" t="s">
        <v>196</v>
      </c>
    </row>
    <row r="5" spans="1:7" ht="22.8" customHeight="1" x14ac:dyDescent="0.3">
      <c r="A5" s="4" t="s">
        <v>0</v>
      </c>
      <c r="B5" s="4" t="s">
        <v>1</v>
      </c>
      <c r="C5" s="4" t="s">
        <v>94</v>
      </c>
      <c r="D5" s="4" t="s">
        <v>102</v>
      </c>
      <c r="E5" s="4" t="s">
        <v>204</v>
      </c>
    </row>
    <row r="6" spans="1:7" ht="19.2" customHeight="1" x14ac:dyDescent="0.3">
      <c r="A6" s="3" t="s">
        <v>2</v>
      </c>
      <c r="B6" s="3" t="s">
        <v>3</v>
      </c>
      <c r="C6" s="3">
        <v>1</v>
      </c>
      <c r="D6" s="3">
        <v>2</v>
      </c>
      <c r="E6" s="3" t="s">
        <v>31</v>
      </c>
    </row>
    <row r="7" spans="1:7" ht="27.6" customHeight="1" x14ac:dyDescent="0.3">
      <c r="A7" s="4" t="s">
        <v>2</v>
      </c>
      <c r="B7" s="5" t="s">
        <v>21</v>
      </c>
      <c r="C7" s="19">
        <f>C8+C17+C20+C21+C22</f>
        <v>100835000000</v>
      </c>
      <c r="D7" s="30">
        <f>D8+D17+D20+D21+D22</f>
        <v>143056340045</v>
      </c>
      <c r="E7" s="24">
        <f t="shared" ref="E7:E18" si="0">D7/C7</f>
        <v>1.418717112560123</v>
      </c>
    </row>
    <row r="8" spans="1:7" ht="27.6" customHeight="1" x14ac:dyDescent="0.3">
      <c r="A8" s="4" t="s">
        <v>10</v>
      </c>
      <c r="B8" s="5" t="s">
        <v>40</v>
      </c>
      <c r="C8" s="19">
        <f>C9+C13</f>
        <v>9590000000</v>
      </c>
      <c r="D8" s="19">
        <f>D9+D13</f>
        <v>12660596450</v>
      </c>
      <c r="E8" s="24">
        <f t="shared" si="0"/>
        <v>1.3201873253388947</v>
      </c>
    </row>
    <row r="9" spans="1:7" ht="27.6" customHeight="1" x14ac:dyDescent="0.3">
      <c r="A9" s="3" t="s">
        <v>4</v>
      </c>
      <c r="B9" s="6" t="s">
        <v>41</v>
      </c>
      <c r="C9" s="26">
        <f>C10+C11+C12</f>
        <v>145000000</v>
      </c>
      <c r="D9" s="26">
        <f>D10+D11+D12</f>
        <v>559591947</v>
      </c>
      <c r="E9" s="25">
        <f t="shared" si="0"/>
        <v>3.8592548068965518</v>
      </c>
      <c r="G9" s="16"/>
    </row>
    <row r="10" spans="1:7" s="37" customFormat="1" ht="27.6" customHeight="1" x14ac:dyDescent="0.3">
      <c r="A10" s="34"/>
      <c r="B10" s="7" t="s">
        <v>173</v>
      </c>
      <c r="C10" s="35">
        <v>35000000</v>
      </c>
      <c r="D10" s="28">
        <v>61341044</v>
      </c>
      <c r="E10" s="36">
        <f t="shared" si="0"/>
        <v>1.7526012571428571</v>
      </c>
      <c r="G10" s="38"/>
    </row>
    <row r="11" spans="1:7" s="37" customFormat="1" ht="27.6" customHeight="1" x14ac:dyDescent="0.3">
      <c r="A11" s="34"/>
      <c r="B11" s="7" t="s">
        <v>174</v>
      </c>
      <c r="C11" s="35">
        <v>100000000</v>
      </c>
      <c r="D11" s="28">
        <v>107579000</v>
      </c>
      <c r="E11" s="36">
        <f t="shared" si="0"/>
        <v>1.07579</v>
      </c>
      <c r="G11" s="38"/>
    </row>
    <row r="12" spans="1:7" s="37" customFormat="1" ht="27.6" customHeight="1" x14ac:dyDescent="0.3">
      <c r="A12" s="34"/>
      <c r="B12" s="7" t="s">
        <v>62</v>
      </c>
      <c r="C12" s="35">
        <v>10000000</v>
      </c>
      <c r="D12" s="28">
        <v>390671903</v>
      </c>
      <c r="E12" s="25">
        <f t="shared" si="0"/>
        <v>39.0671903</v>
      </c>
      <c r="G12" s="39"/>
    </row>
    <row r="13" spans="1:7" ht="27.6" customHeight="1" x14ac:dyDescent="0.3">
      <c r="A13" s="3" t="s">
        <v>4</v>
      </c>
      <c r="B13" s="6" t="s">
        <v>42</v>
      </c>
      <c r="C13" s="33">
        <f>C14+C15+C16</f>
        <v>9445000000</v>
      </c>
      <c r="D13" s="33">
        <f>D14+D15+D16</f>
        <v>12101004503</v>
      </c>
      <c r="E13" s="25">
        <f t="shared" si="0"/>
        <v>1.2812074645844362</v>
      </c>
      <c r="G13" s="16"/>
    </row>
    <row r="14" spans="1:7" s="37" customFormat="1" ht="27.6" customHeight="1" x14ac:dyDescent="0.3">
      <c r="A14" s="34"/>
      <c r="B14" s="7" t="s">
        <v>175</v>
      </c>
      <c r="C14" s="35">
        <v>406000000</v>
      </c>
      <c r="D14" s="28">
        <v>546211510</v>
      </c>
      <c r="E14" s="36">
        <f t="shared" si="0"/>
        <v>1.3453485467980295</v>
      </c>
      <c r="G14" s="40"/>
    </row>
    <row r="15" spans="1:7" s="37" customFormat="1" ht="27.6" customHeight="1" x14ac:dyDescent="0.3">
      <c r="A15" s="34"/>
      <c r="B15" s="7" t="s">
        <v>34</v>
      </c>
      <c r="C15" s="35">
        <v>202000000</v>
      </c>
      <c r="D15" s="28">
        <v>1282590783</v>
      </c>
      <c r="E15" s="36">
        <f t="shared" si="0"/>
        <v>6.3494593217821782</v>
      </c>
      <c r="G15" s="40"/>
    </row>
    <row r="16" spans="1:7" s="37" customFormat="1" ht="27.6" customHeight="1" x14ac:dyDescent="0.3">
      <c r="A16" s="34"/>
      <c r="B16" s="7" t="s">
        <v>36</v>
      </c>
      <c r="C16" s="35">
        <v>8837000000</v>
      </c>
      <c r="D16" s="28">
        <v>10272202210</v>
      </c>
      <c r="E16" s="36">
        <f t="shared" si="0"/>
        <v>1.1624083071178002</v>
      </c>
      <c r="G16" s="40"/>
    </row>
    <row r="17" spans="1:7" ht="27.6" customHeight="1" x14ac:dyDescent="0.3">
      <c r="A17" s="4" t="s">
        <v>6</v>
      </c>
      <c r="B17" s="5" t="s">
        <v>103</v>
      </c>
      <c r="C17" s="32">
        <f>C18+C19</f>
        <v>91245000000</v>
      </c>
      <c r="D17" s="19">
        <f>D18+D19</f>
        <v>120147700016</v>
      </c>
      <c r="E17" s="24">
        <f t="shared" si="0"/>
        <v>1.3167592746561456</v>
      </c>
    </row>
    <row r="18" spans="1:7" ht="27.6" customHeight="1" x14ac:dyDescent="0.3">
      <c r="A18" s="3">
        <v>1</v>
      </c>
      <c r="B18" s="6" t="s">
        <v>22</v>
      </c>
      <c r="C18" s="18">
        <v>91245000000</v>
      </c>
      <c r="D18" s="18">
        <v>91245000000</v>
      </c>
      <c r="E18" s="25">
        <f t="shared" si="0"/>
        <v>1</v>
      </c>
    </row>
    <row r="19" spans="1:7" ht="27.6" customHeight="1" x14ac:dyDescent="0.3">
      <c r="A19" s="3">
        <v>2</v>
      </c>
      <c r="B19" s="6" t="s">
        <v>11</v>
      </c>
      <c r="C19" s="3"/>
      <c r="D19" s="18">
        <v>28902700016</v>
      </c>
      <c r="E19" s="24"/>
    </row>
    <row r="20" spans="1:7" ht="27.6" customHeight="1" x14ac:dyDescent="0.3">
      <c r="A20" s="4" t="s">
        <v>7</v>
      </c>
      <c r="B20" s="5" t="s">
        <v>23</v>
      </c>
      <c r="C20" s="4"/>
      <c r="D20" s="20"/>
      <c r="E20" s="24"/>
    </row>
    <row r="21" spans="1:7" ht="27.6" customHeight="1" x14ac:dyDescent="0.3">
      <c r="A21" s="4" t="s">
        <v>8</v>
      </c>
      <c r="B21" s="5" t="s">
        <v>38</v>
      </c>
      <c r="C21" s="4"/>
      <c r="D21" s="20">
        <v>123537039</v>
      </c>
      <c r="E21" s="24"/>
    </row>
    <row r="22" spans="1:7" ht="22.8" customHeight="1" x14ac:dyDescent="0.3">
      <c r="A22" s="4" t="s">
        <v>18</v>
      </c>
      <c r="B22" s="5" t="s">
        <v>24</v>
      </c>
      <c r="C22" s="4"/>
      <c r="D22" s="20">
        <v>10124506540</v>
      </c>
      <c r="E22" s="24"/>
    </row>
    <row r="23" spans="1:7" ht="22.8" customHeight="1" x14ac:dyDescent="0.3">
      <c r="A23" s="4" t="s">
        <v>3</v>
      </c>
      <c r="B23" s="5" t="s">
        <v>13</v>
      </c>
      <c r="C23" s="20">
        <f>C24+C31+C34+C35</f>
        <v>100835000000</v>
      </c>
      <c r="D23" s="31">
        <f>D24+D31+D34+D35</f>
        <v>142046696979</v>
      </c>
      <c r="E23" s="24">
        <f>D23/C23</f>
        <v>1.4087042889770418</v>
      </c>
    </row>
    <row r="24" spans="1:7" ht="22.8" customHeight="1" x14ac:dyDescent="0.3">
      <c r="A24" s="4" t="s">
        <v>10</v>
      </c>
      <c r="B24" s="5" t="s">
        <v>104</v>
      </c>
      <c r="C24" s="20">
        <f>C25+C26+C27+C28+C29+C30</f>
        <v>100835000000</v>
      </c>
      <c r="D24" s="20">
        <f t="shared" ref="D24" si="1">D25+D26+D27+D28+D29+D30</f>
        <v>123415833814</v>
      </c>
      <c r="E24" s="24">
        <f>D24/C24</f>
        <v>1.2239384520652552</v>
      </c>
      <c r="G24" s="45"/>
    </row>
    <row r="25" spans="1:7" ht="28.2" customHeight="1" x14ac:dyDescent="0.3">
      <c r="A25" s="3">
        <v>1</v>
      </c>
      <c r="B25" s="6" t="s">
        <v>43</v>
      </c>
      <c r="C25" s="18">
        <v>8837000000</v>
      </c>
      <c r="D25" s="18">
        <v>11792276525</v>
      </c>
      <c r="E25" s="25">
        <f>D25/C25</f>
        <v>1.3344207904266154</v>
      </c>
    </row>
    <row r="26" spans="1:7" ht="28.2" customHeight="1" x14ac:dyDescent="0.3">
      <c r="A26" s="3">
        <v>2</v>
      </c>
      <c r="B26" s="6" t="s">
        <v>14</v>
      </c>
      <c r="C26" s="18">
        <v>88307000000</v>
      </c>
      <c r="D26" s="26">
        <f>111623557289-2129439815</f>
        <v>109494117474</v>
      </c>
      <c r="E26" s="25">
        <f>D26/C26</f>
        <v>1.2399256850985765</v>
      </c>
    </row>
    <row r="27" spans="1:7" ht="34.200000000000003" customHeight="1" x14ac:dyDescent="0.3">
      <c r="A27" s="3">
        <v>3</v>
      </c>
      <c r="B27" s="6" t="s">
        <v>15</v>
      </c>
      <c r="C27" s="18"/>
      <c r="D27" s="26"/>
      <c r="E27" s="24"/>
    </row>
    <row r="28" spans="1:7" ht="28.2" customHeight="1" x14ac:dyDescent="0.3">
      <c r="A28" s="3">
        <v>4</v>
      </c>
      <c r="B28" s="6" t="s">
        <v>25</v>
      </c>
      <c r="C28" s="18"/>
      <c r="D28" s="26"/>
      <c r="E28" s="24"/>
    </row>
    <row r="29" spans="1:7" ht="28.2" customHeight="1" x14ac:dyDescent="0.3">
      <c r="A29" s="3">
        <v>5</v>
      </c>
      <c r="B29" s="6" t="s">
        <v>26</v>
      </c>
      <c r="C29" s="18">
        <v>3691000000</v>
      </c>
      <c r="D29" s="26">
        <v>2129439815</v>
      </c>
      <c r="E29" s="25">
        <f>D29/C29</f>
        <v>0.57692761175833107</v>
      </c>
      <c r="G29" s="16"/>
    </row>
    <row r="30" spans="1:7" ht="28.2" customHeight="1" x14ac:dyDescent="0.3">
      <c r="A30" s="3">
        <v>6</v>
      </c>
      <c r="B30" s="6" t="s">
        <v>16</v>
      </c>
      <c r="C30" s="3"/>
      <c r="D30" s="18"/>
      <c r="E30" s="24"/>
    </row>
    <row r="31" spans="1:7" ht="28.2" customHeight="1" x14ac:dyDescent="0.3">
      <c r="A31" s="4" t="s">
        <v>6</v>
      </c>
      <c r="B31" s="5" t="s">
        <v>27</v>
      </c>
      <c r="C31" s="3"/>
      <c r="D31" s="20"/>
      <c r="E31" s="24"/>
    </row>
    <row r="32" spans="1:7" ht="28.2" customHeight="1" x14ac:dyDescent="0.3">
      <c r="A32" s="3">
        <v>1</v>
      </c>
      <c r="B32" s="6" t="s">
        <v>28</v>
      </c>
      <c r="C32" s="3"/>
      <c r="D32" s="18"/>
      <c r="E32" s="24"/>
    </row>
    <row r="33" spans="1:7" ht="28.2" customHeight="1" x14ac:dyDescent="0.3">
      <c r="A33" s="3">
        <v>2</v>
      </c>
      <c r="B33" s="6" t="s">
        <v>29</v>
      </c>
      <c r="C33" s="3"/>
      <c r="D33" s="18"/>
      <c r="E33" s="24"/>
    </row>
    <row r="34" spans="1:7" ht="28.2" customHeight="1" x14ac:dyDescent="0.3">
      <c r="A34" s="4" t="s">
        <v>7</v>
      </c>
      <c r="B34" s="5" t="s">
        <v>30</v>
      </c>
      <c r="C34" s="3"/>
      <c r="D34" s="29">
        <f>1469652442+16845750656</f>
        <v>18315403098</v>
      </c>
      <c r="E34" s="24"/>
      <c r="G34" s="16"/>
    </row>
    <row r="35" spans="1:7" ht="28.2" customHeight="1" x14ac:dyDescent="0.3">
      <c r="A35" s="4" t="s">
        <v>8</v>
      </c>
      <c r="B35" s="5" t="s">
        <v>163</v>
      </c>
      <c r="C35" s="3"/>
      <c r="D35" s="29">
        <v>315460067</v>
      </c>
      <c r="E35" s="24"/>
      <c r="G35" s="16"/>
    </row>
    <row r="36" spans="1:7" ht="28.2" customHeight="1" x14ac:dyDescent="0.3">
      <c r="A36" s="4" t="s">
        <v>9</v>
      </c>
      <c r="B36" s="5" t="s">
        <v>206</v>
      </c>
      <c r="C36" s="3"/>
      <c r="D36" s="31">
        <f>D7-D23</f>
        <v>1009643066</v>
      </c>
      <c r="E36" s="3"/>
    </row>
    <row r="37" spans="1:7" ht="15.6" x14ac:dyDescent="0.3">
      <c r="A37" s="58"/>
      <c r="B37" s="59"/>
      <c r="C37" s="57"/>
      <c r="D37" s="56"/>
      <c r="E37" s="57"/>
    </row>
    <row r="38" spans="1:7" ht="18.600000000000001" customHeight="1" x14ac:dyDescent="0.3">
      <c r="A38" s="49"/>
      <c r="B38" s="52"/>
      <c r="C38" s="133"/>
      <c r="D38" s="133"/>
      <c r="E38" s="133"/>
      <c r="F38" s="73"/>
      <c r="G38" s="73"/>
    </row>
    <row r="39" spans="1:7" s="51" customFormat="1" ht="13.8" x14ac:dyDescent="0.25">
      <c r="A39" s="126"/>
      <c r="B39" s="126"/>
      <c r="C39" s="126"/>
      <c r="D39" s="126"/>
      <c r="E39" s="126"/>
    </row>
    <row r="40" spans="1:7" ht="15.6" x14ac:dyDescent="0.3">
      <c r="A40" s="49"/>
      <c r="B40" s="52"/>
      <c r="C40" s="57"/>
      <c r="D40" s="56"/>
      <c r="E40" s="57"/>
    </row>
    <row r="41" spans="1:7" ht="15.6" x14ac:dyDescent="0.3">
      <c r="A41" s="49"/>
      <c r="B41" s="52"/>
      <c r="C41" s="57"/>
      <c r="D41" s="56"/>
      <c r="E41" s="57"/>
    </row>
    <row r="42" spans="1:7" ht="15.6" x14ac:dyDescent="0.3">
      <c r="A42" s="49"/>
      <c r="B42" s="52"/>
      <c r="C42" s="57"/>
      <c r="D42" s="56"/>
      <c r="E42" s="57"/>
    </row>
    <row r="43" spans="1:7" ht="15.6" x14ac:dyDescent="0.3">
      <c r="A43" s="49"/>
      <c r="B43" s="52"/>
      <c r="C43" s="57"/>
      <c r="D43" s="56"/>
      <c r="E43" s="57"/>
    </row>
    <row r="44" spans="1:7" ht="15.6" x14ac:dyDescent="0.3">
      <c r="A44" s="49"/>
      <c r="B44" s="52"/>
      <c r="C44" s="57"/>
      <c r="D44" s="56"/>
      <c r="E44" s="57"/>
    </row>
    <row r="45" spans="1:7" ht="15.6" x14ac:dyDescent="0.3">
      <c r="A45" s="49"/>
      <c r="B45" s="52"/>
      <c r="C45" s="57"/>
      <c r="D45" s="56"/>
      <c r="E45" s="57"/>
    </row>
    <row r="46" spans="1:7" ht="15.6" x14ac:dyDescent="0.3">
      <c r="A46" s="49"/>
      <c r="B46" s="52"/>
      <c r="C46" s="57"/>
      <c r="D46" s="56"/>
      <c r="E46" s="57"/>
    </row>
    <row r="47" spans="1:7" ht="60" customHeight="1" x14ac:dyDescent="0.3"/>
    <row r="59" spans="1:5" ht="16.2" x14ac:dyDescent="0.3">
      <c r="A59" s="134" t="s">
        <v>150</v>
      </c>
      <c r="B59" s="134"/>
      <c r="C59" s="134"/>
      <c r="D59" s="134"/>
      <c r="E59" s="134"/>
    </row>
  </sheetData>
  <mergeCells count="7">
    <mergeCell ref="A59:E59"/>
    <mergeCell ref="C38:E38"/>
    <mergeCell ref="D1:E1"/>
    <mergeCell ref="A39:B39"/>
    <mergeCell ref="C39:E39"/>
    <mergeCell ref="A2:E2"/>
    <mergeCell ref="A3:E3"/>
  </mergeCells>
  <pageMargins left="0.47" right="0.32" top="0.52" bottom="0.48" header="0.31496062992125984" footer="0.31496062992125984"/>
  <pageSetup scale="92"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E26"/>
  <sheetViews>
    <sheetView tabSelected="1" zoomScaleNormal="100" workbookViewId="0">
      <selection activeCell="C7" sqref="C7"/>
    </sheetView>
  </sheetViews>
  <sheetFormatPr defaultRowHeight="14.4" x14ac:dyDescent="0.3"/>
  <cols>
    <col min="1" max="1" width="5.6640625" style="42" customWidth="1"/>
    <col min="2" max="2" width="52" style="42" customWidth="1"/>
    <col min="3" max="3" width="16.88671875" style="42" bestFit="1" customWidth="1"/>
    <col min="4" max="4" width="15.88671875" style="42" customWidth="1"/>
    <col min="5" max="5" width="8.6640625" style="42" customWidth="1"/>
    <col min="6" max="16384" width="8.88671875" style="42"/>
  </cols>
  <sheetData>
    <row r="1" spans="1:5" ht="19.8" customHeight="1" x14ac:dyDescent="0.3">
      <c r="D1" s="119" t="s">
        <v>201</v>
      </c>
      <c r="E1" s="119"/>
    </row>
    <row r="2" spans="1:5" ht="19.8" customHeight="1" x14ac:dyDescent="0.3">
      <c r="A2" s="121" t="s">
        <v>202</v>
      </c>
      <c r="B2" s="121"/>
      <c r="C2" s="121"/>
      <c r="D2" s="121"/>
      <c r="E2" s="121"/>
    </row>
    <row r="3" spans="1:5" ht="19.8" customHeight="1" x14ac:dyDescent="0.3">
      <c r="A3" s="122" t="s">
        <v>199</v>
      </c>
      <c r="B3" s="122"/>
      <c r="C3" s="122"/>
      <c r="D3" s="122"/>
      <c r="E3" s="122"/>
    </row>
    <row r="4" spans="1:5" ht="17.399999999999999" customHeight="1" x14ac:dyDescent="0.3">
      <c r="D4" s="120" t="s">
        <v>196</v>
      </c>
      <c r="E4" s="120"/>
    </row>
    <row r="5" spans="1:5" s="67" customFormat="1" ht="22.5" customHeight="1" x14ac:dyDescent="0.3">
      <c r="A5" s="113" t="s">
        <v>0</v>
      </c>
      <c r="B5" s="113" t="s">
        <v>203</v>
      </c>
      <c r="C5" s="113" t="s">
        <v>94</v>
      </c>
      <c r="D5" s="112" t="s">
        <v>102</v>
      </c>
      <c r="E5" s="63" t="s">
        <v>204</v>
      </c>
    </row>
    <row r="6" spans="1:5" ht="25.8" customHeight="1" x14ac:dyDescent="0.3">
      <c r="A6" s="62"/>
      <c r="B6" s="62" t="s">
        <v>19</v>
      </c>
      <c r="C6" s="64">
        <f>SUM(C7:C21)</f>
        <v>16409948762</v>
      </c>
      <c r="D6" s="64">
        <f>SUM(D7:D21)</f>
        <v>11792276525</v>
      </c>
      <c r="E6" s="115">
        <f>D6/C6</f>
        <v>0.71860532266298127</v>
      </c>
    </row>
    <row r="7" spans="1:5" ht="36" customHeight="1" x14ac:dyDescent="0.3">
      <c r="A7" s="69">
        <v>1</v>
      </c>
      <c r="B7" s="70" t="s">
        <v>181</v>
      </c>
      <c r="C7" s="65">
        <v>98000000</v>
      </c>
      <c r="D7" s="65">
        <v>64669877</v>
      </c>
      <c r="E7" s="116">
        <f>D7/C7</f>
        <v>0.6598967040816327</v>
      </c>
    </row>
    <row r="8" spans="1:5" ht="33" customHeight="1" x14ac:dyDescent="0.3">
      <c r="A8" s="68">
        <v>2</v>
      </c>
      <c r="B8" s="70" t="s">
        <v>182</v>
      </c>
      <c r="C8" s="65">
        <v>293422000</v>
      </c>
      <c r="D8" s="65">
        <v>293422000</v>
      </c>
      <c r="E8" s="116">
        <f t="shared" ref="E8:E19" si="0">D8/C8</f>
        <v>1</v>
      </c>
    </row>
    <row r="9" spans="1:5" ht="25.8" customHeight="1" x14ac:dyDescent="0.3">
      <c r="A9" s="69">
        <v>3</v>
      </c>
      <c r="B9" s="50" t="s">
        <v>183</v>
      </c>
      <c r="C9" s="65">
        <v>629000000</v>
      </c>
      <c r="D9" s="65">
        <v>628423000</v>
      </c>
      <c r="E9" s="116">
        <f t="shared" si="0"/>
        <v>0.99908267090620029</v>
      </c>
    </row>
    <row r="10" spans="1:5" ht="45" customHeight="1" x14ac:dyDescent="0.3">
      <c r="A10" s="68">
        <v>4</v>
      </c>
      <c r="B10" s="50" t="s">
        <v>184</v>
      </c>
      <c r="C10" s="65">
        <v>1178000000</v>
      </c>
      <c r="D10" s="65">
        <v>1178000000</v>
      </c>
      <c r="E10" s="116">
        <f t="shared" si="0"/>
        <v>1</v>
      </c>
    </row>
    <row r="11" spans="1:5" ht="21" customHeight="1" x14ac:dyDescent="0.3">
      <c r="A11" s="69">
        <v>5</v>
      </c>
      <c r="B11" s="50" t="s">
        <v>185</v>
      </c>
      <c r="C11" s="65">
        <v>442647000</v>
      </c>
      <c r="D11" s="65">
        <v>351798000</v>
      </c>
      <c r="E11" s="116">
        <f t="shared" si="0"/>
        <v>0.79475970694481157</v>
      </c>
    </row>
    <row r="12" spans="1:5" ht="19.8" customHeight="1" x14ac:dyDescent="0.3">
      <c r="A12" s="68">
        <v>6</v>
      </c>
      <c r="B12" s="50" t="s">
        <v>186</v>
      </c>
      <c r="C12" s="65">
        <v>217003000</v>
      </c>
      <c r="D12" s="65">
        <v>217003000</v>
      </c>
      <c r="E12" s="116">
        <f t="shared" si="0"/>
        <v>1</v>
      </c>
    </row>
    <row r="13" spans="1:5" ht="18.600000000000001" customHeight="1" x14ac:dyDescent="0.3">
      <c r="A13" s="69">
        <v>7</v>
      </c>
      <c r="B13" s="50" t="s">
        <v>187</v>
      </c>
      <c r="C13" s="65">
        <v>740098368</v>
      </c>
      <c r="D13" s="66">
        <v>740098368</v>
      </c>
      <c r="E13" s="116">
        <f t="shared" si="0"/>
        <v>1</v>
      </c>
    </row>
    <row r="14" spans="1:5" ht="45.6" customHeight="1" x14ac:dyDescent="0.3">
      <c r="A14" s="68">
        <v>8</v>
      </c>
      <c r="B14" s="50" t="s">
        <v>188</v>
      </c>
      <c r="C14" s="65">
        <v>1136336250</v>
      </c>
      <c r="D14" s="65">
        <v>1136336250</v>
      </c>
      <c r="E14" s="116">
        <f t="shared" si="0"/>
        <v>1</v>
      </c>
    </row>
    <row r="15" spans="1:5" ht="31.2" customHeight="1" x14ac:dyDescent="0.3">
      <c r="A15" s="69">
        <v>9</v>
      </c>
      <c r="B15" s="50" t="s">
        <v>189</v>
      </c>
      <c r="C15" s="65">
        <v>172788000</v>
      </c>
      <c r="D15" s="65">
        <v>172788000</v>
      </c>
      <c r="E15" s="116">
        <f t="shared" si="0"/>
        <v>1</v>
      </c>
    </row>
    <row r="16" spans="1:5" ht="58.2" customHeight="1" x14ac:dyDescent="0.3">
      <c r="A16" s="68">
        <v>10</v>
      </c>
      <c r="B16" s="50" t="s">
        <v>190</v>
      </c>
      <c r="C16" s="65">
        <v>2000000000</v>
      </c>
      <c r="D16" s="65">
        <v>2000000000</v>
      </c>
      <c r="E16" s="116">
        <f t="shared" si="0"/>
        <v>1</v>
      </c>
    </row>
    <row r="17" spans="1:5" ht="30" customHeight="1" x14ac:dyDescent="0.3">
      <c r="A17" s="69">
        <v>11</v>
      </c>
      <c r="B17" s="50" t="s">
        <v>172</v>
      </c>
      <c r="C17" s="65">
        <v>1907714000</v>
      </c>
      <c r="D17" s="65">
        <v>1907714000</v>
      </c>
      <c r="E17" s="116">
        <f t="shared" si="0"/>
        <v>1</v>
      </c>
    </row>
    <row r="18" spans="1:5" ht="30.6" customHeight="1" x14ac:dyDescent="0.3">
      <c r="A18" s="68">
        <v>12</v>
      </c>
      <c r="B18" s="50" t="s">
        <v>191</v>
      </c>
      <c r="C18" s="65">
        <v>2364564000</v>
      </c>
      <c r="D18" s="65">
        <v>1875634000</v>
      </c>
      <c r="E18" s="116">
        <f t="shared" si="0"/>
        <v>0.79322615078297731</v>
      </c>
    </row>
    <row r="19" spans="1:5" ht="46.2" customHeight="1" x14ac:dyDescent="0.3">
      <c r="A19" s="69">
        <v>13</v>
      </c>
      <c r="B19" s="70" t="s">
        <v>192</v>
      </c>
      <c r="C19" s="65">
        <v>1230376144</v>
      </c>
      <c r="D19" s="65">
        <v>1226390030</v>
      </c>
      <c r="E19" s="116">
        <f t="shared" si="0"/>
        <v>0.99676024765317617</v>
      </c>
    </row>
    <row r="20" spans="1:5" ht="46.2" customHeight="1" x14ac:dyDescent="0.3">
      <c r="A20" s="68">
        <v>14</v>
      </c>
      <c r="B20" s="70" t="s">
        <v>193</v>
      </c>
      <c r="C20" s="65">
        <v>2500000000</v>
      </c>
      <c r="D20" s="65">
        <v>0</v>
      </c>
      <c r="E20" s="117"/>
    </row>
    <row r="21" spans="1:5" ht="45" customHeight="1" x14ac:dyDescent="0.3">
      <c r="A21" s="69">
        <v>15</v>
      </c>
      <c r="B21" s="71" t="s">
        <v>194</v>
      </c>
      <c r="C21" s="72">
        <v>1500000000</v>
      </c>
      <c r="D21" s="72">
        <v>0</v>
      </c>
      <c r="E21" s="118"/>
    </row>
    <row r="22" spans="1:5" ht="16.2" x14ac:dyDescent="0.3">
      <c r="A22" s="8"/>
    </row>
    <row r="23" spans="1:5" ht="15.6" x14ac:dyDescent="0.3">
      <c r="A23" s="9"/>
    </row>
    <row r="24" spans="1:5" ht="15.6" x14ac:dyDescent="0.3">
      <c r="A24" s="9"/>
    </row>
    <row r="25" spans="1:5" ht="15.6" x14ac:dyDescent="0.3">
      <c r="A25" s="9"/>
    </row>
    <row r="26" spans="1:5" ht="15.6" x14ac:dyDescent="0.3">
      <c r="A26" s="10"/>
    </row>
  </sheetData>
  <mergeCells count="4">
    <mergeCell ref="D1:E1"/>
    <mergeCell ref="D4:E4"/>
    <mergeCell ref="A2:E2"/>
    <mergeCell ref="A3:E3"/>
  </mergeCells>
  <pageMargins left="0.47" right="0.22" top="0.61" bottom="0.74803149606299202" header="0.31496062992126" footer="0.31496062992126"/>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PL tong hop</vt:lpstr>
      <vt:lpstr>PL 01</vt:lpstr>
      <vt:lpstr>PL 02</vt:lpstr>
      <vt:lpstr>PL 03</vt:lpstr>
      <vt:lpstr>PL 04</vt:lpstr>
      <vt:lpstr>'PL tong hop'!chuong_phuluc_1_name</vt:lpstr>
      <vt:lpstr>'PL 03'!chuong_phuluc_48</vt:lpstr>
      <vt:lpstr>'PL 03'!chuong_phuluc_48_name</vt:lpstr>
      <vt:lpstr>'PL 01'!chuong_phuluc_50</vt:lpstr>
      <vt:lpstr>'PL 01'!chuong_phuluc_50_name</vt:lpstr>
      <vt:lpstr>'PL 02'!chuong_phuluc_51</vt:lpstr>
      <vt:lpstr>'PL 02'!chuong_phuluc_51_name</vt:lpstr>
      <vt:lpstr>'PL 04'!chuong_phuluc_54</vt:lpstr>
      <vt:lpstr>'PL 04'!chuong_phuluc_54_name</vt:lpstr>
      <vt:lpstr>'PL 03'!Print_Area</vt:lpstr>
      <vt:lpstr>'PL 04'!Print_Area</vt:lpstr>
      <vt:lpstr>'PL 01'!Print_Titles</vt:lpstr>
      <vt:lpstr>'PL 02'!Print_Titles</vt:lpstr>
      <vt:lpstr>'PL 04'!Print_Titles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ACER</cp:lastModifiedBy>
  <cp:lastPrinted>2026-03-23T06:47:22Z</cp:lastPrinted>
  <dcterms:created xsi:type="dcterms:W3CDTF">2017-04-26T02:19:00Z</dcterms:created>
  <dcterms:modified xsi:type="dcterms:W3CDTF">2026-03-23T06:47:35Z</dcterms:modified>
</cp:coreProperties>
</file>